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'Sheet1'!$A$1:$X$79</definedName>
  </definedNames>
  <calcPr fullCalcOnLoad="1"/>
</workbook>
</file>

<file path=xl/sharedStrings.xml><?xml version="1.0" encoding="utf-8"?>
<sst xmlns="http://schemas.openxmlformats.org/spreadsheetml/2006/main" count="184" uniqueCount="96">
  <si>
    <t>2014 - 2016 METŲ SVEIKATOS APSAUGOS PROGRAMOS TIKSLŲ, UŽDAVINIŲ IR PRIEMONIŲ ASIGNAVIMŲ SUVESTINĖ</t>
  </si>
  <si>
    <t>tūkst. Lt</t>
  </si>
  <si>
    <t>Programos tikslo kodas</t>
  </si>
  <si>
    <t>Uždavinio kodas</t>
  </si>
  <si>
    <t>Priemonės kodas</t>
  </si>
  <si>
    <t>Priemonės pavadinimas</t>
  </si>
  <si>
    <t>Vykdytojo kodas</t>
  </si>
  <si>
    <t>Funkcinės klasifikacijos kodas</t>
  </si>
  <si>
    <t>Kodas biudžete</t>
  </si>
  <si>
    <t>Finansavimo šaltinis</t>
  </si>
  <si>
    <t>2013 m. faktas</t>
  </si>
  <si>
    <t>2014 m. asignavimai</t>
  </si>
  <si>
    <t>2015 m. išlaidų projektas</t>
  </si>
  <si>
    <t>2016 m. išlaidų projektas</t>
  </si>
  <si>
    <t>iš viso</t>
  </si>
  <si>
    <t>iš jų</t>
  </si>
  <si>
    <t>išlaidoms</t>
  </si>
  <si>
    <t>turtui įsigyti</t>
  </si>
  <si>
    <t xml:space="preserve">iš jų darbo užmokesčiui                    </t>
  </si>
  <si>
    <t>2 strateginis tikslas Kelti rajono gyventojų gyvenimo kokybę kuriant bei palaikant saugią ir švarią aplinką</t>
  </si>
  <si>
    <t>4 Sveikatos apsaugos programa</t>
  </si>
  <si>
    <t>Užtikrinti visuomenės sveikatos priežiūrą, siekiant stiprinti gyventojų sveikatą, ligų prevenciją ir kontrolę</t>
  </si>
  <si>
    <t>Organizuoti Savivaldybės sveikatos programų ir priemonių rengimą ir įgyvendinimą</t>
  </si>
  <si>
    <t>Jaunimo atsakomybės už savo sveikatą skatinimas, mažinant rizikos veiksnių paplitimą tarp jaunimo</t>
  </si>
  <si>
    <t>13.6</t>
  </si>
  <si>
    <t>07.06.01.02</t>
  </si>
  <si>
    <t>4.1.1.1.</t>
  </si>
  <si>
    <t>AP(VS)</t>
  </si>
  <si>
    <t xml:space="preserve">Iš viso priemonei: </t>
  </si>
  <si>
    <t>Savivaldybės visuomenės sveikatos programų ir priemonių finansavimas</t>
  </si>
  <si>
    <t>4.1.1.2.</t>
  </si>
  <si>
    <t>PSDF</t>
  </si>
  <si>
    <t>Iš viso uždaviniui:</t>
  </si>
  <si>
    <t>Saugoti ir stiprinti gyventojų sveikatą</t>
  </si>
  <si>
    <t xml:space="preserve">Visuomenės sveikatos stebėsenos ir sveikatos stiprinimo savivaldybėje vykdymas </t>
  </si>
  <si>
    <t>4.1.2.1.</t>
  </si>
  <si>
    <t>VB(D)</t>
  </si>
  <si>
    <t>Ataskaitos apie rajono gyventojų sveikatos būklę ir rizikos veiksnius, turinčius įtakos sveikatai, parengimas ir išleidimas</t>
  </si>
  <si>
    <t>4.1.2.2.</t>
  </si>
  <si>
    <t>07.04.01.02</t>
  </si>
  <si>
    <t>4.1.4.1.</t>
  </si>
  <si>
    <t>SB</t>
  </si>
  <si>
    <t>4.1.5.2.</t>
  </si>
  <si>
    <t>VB</t>
  </si>
  <si>
    <t>PL</t>
  </si>
  <si>
    <t>S</t>
  </si>
  <si>
    <t>Užtikrinti tinkamas sveikatos priežiūros paslaugas ikimokyklinio ugdymo įstaigose</t>
  </si>
  <si>
    <t>Sveikatos priežiūros finansavimas ikimokyklinio ugdymo įstaigose (6,75 et.)</t>
  </si>
  <si>
    <t>4.1.6.1.</t>
  </si>
  <si>
    <t>Sveikatos priežiūros kabinetų modernizavimas</t>
  </si>
  <si>
    <t>4.1.6.2.</t>
  </si>
  <si>
    <t>Iš viso tikslui:</t>
  </si>
  <si>
    <t>Gerinti asmens sveikatos priežiūros paslaugų prieinamumą Savivaldybės gyventojams</t>
  </si>
  <si>
    <t>Skatinti ir remti ambulatorinių paslaugų plėtrą</t>
  </si>
  <si>
    <t>1,0 etato Klaipėdos rajono vaikų profilaktinių skiepų planavimo ir apskaitos programos įgyvendinimui finansavimas</t>
  </si>
  <si>
    <t>13.2</t>
  </si>
  <si>
    <t>07.02.01.01</t>
  </si>
  <si>
    <t>4.2.1.3.</t>
  </si>
  <si>
    <t>Gargždų ligoninės Vaikų raidos sutrikimų ankstyvosios reabilitacijos tarnybos 3 etatų išlaikymo finansavimas</t>
  </si>
  <si>
    <t>13.1</t>
  </si>
  <si>
    <t>4.2.1.4.</t>
  </si>
  <si>
    <t>Gargždų PSPC medicinos punktų slaugytojų transporto išlaidų kompensavimas</t>
  </si>
  <si>
    <t>07.02.04.01.</t>
  </si>
  <si>
    <t>4.2.1.8.</t>
  </si>
  <si>
    <t>Sutvarkyti ir modernizuoti Savivaldybės  sveikatos priežiūros įstaigas</t>
  </si>
  <si>
    <t>Modernizuoti Klaipėdos rajono savivaldybės Kretingalės ambulatoriją</t>
  </si>
  <si>
    <t xml:space="preserve">Kretingalės ambulatorijos stogo ir fasado dalies remonto finansavimas </t>
  </si>
  <si>
    <t>4.3.1.1.</t>
  </si>
  <si>
    <t>13.4</t>
  </si>
  <si>
    <t>4.3.1.2.</t>
  </si>
  <si>
    <t>Girkalių medicinos punkto aplinkos sutvarkymo dalinis finansavimas</t>
  </si>
  <si>
    <t>4.3.1.4.</t>
  </si>
  <si>
    <t>Atnaujinti kitų sveikatos priežiūros įstaigų infrastruktūrą</t>
  </si>
  <si>
    <t>Pastato, esančio Mokyklos g. 6, Judrėnai, išorės ir vidaus remontas</t>
  </si>
  <si>
    <t>4.3.2.1.</t>
  </si>
  <si>
    <t xml:space="preserve"> </t>
  </si>
  <si>
    <t>Iš viso programai:</t>
  </si>
  <si>
    <r>
      <t xml:space="preserve">Savivaldybės pajamos iš surenkamų mokesčių </t>
    </r>
    <r>
      <rPr>
        <b/>
        <sz val="8"/>
        <rFont val="Arial"/>
        <family val="2"/>
      </rPr>
      <t>SB</t>
    </r>
  </si>
  <si>
    <r>
      <t xml:space="preserve">Valstybės biudžeto dotacijos deleguotoms funkcijoms </t>
    </r>
    <r>
      <rPr>
        <b/>
        <sz val="8"/>
        <rFont val="Arial"/>
        <family val="2"/>
      </rPr>
      <t>VB(D)</t>
    </r>
  </si>
  <si>
    <r>
      <t xml:space="preserve">Valstybės biudžeto dotacijos </t>
    </r>
    <r>
      <rPr>
        <b/>
        <sz val="8"/>
        <rFont val="Arial"/>
        <family val="2"/>
      </rPr>
      <t>VB</t>
    </r>
  </si>
  <si>
    <r>
      <t xml:space="preserve">Aplinkos apsaugos rėmimo programa (Visuomenės sveikatos rėmimas) </t>
    </r>
    <r>
      <rPr>
        <b/>
        <sz val="8"/>
        <rFont val="Arial"/>
        <family val="2"/>
      </rPr>
      <t>AP (VS)</t>
    </r>
  </si>
  <si>
    <r>
      <t xml:space="preserve">Lėšos už paslaugas ir nuomą </t>
    </r>
    <r>
      <rPr>
        <b/>
        <sz val="8"/>
        <rFont val="Arial"/>
        <family val="2"/>
      </rPr>
      <t>(S)</t>
    </r>
  </si>
  <si>
    <r>
      <t xml:space="preserve">Iš kitų savivaldybių gaunamos lėšos </t>
    </r>
    <r>
      <rPr>
        <b/>
        <sz val="8"/>
        <rFont val="Arial"/>
        <family val="2"/>
      </rPr>
      <t>(PL)</t>
    </r>
  </si>
  <si>
    <r>
      <t xml:space="preserve">Kiti finansavimo šaltiniai </t>
    </r>
    <r>
      <rPr>
        <b/>
        <sz val="8"/>
        <rFont val="Arial"/>
        <family val="2"/>
      </rPr>
      <t>(PSDF)</t>
    </r>
  </si>
  <si>
    <t>IŠ VISO:</t>
  </si>
  <si>
    <t>Sveikatos priežiūros mokyklose vykdymas</t>
  </si>
  <si>
    <t>Savivaldybės visuomenės sveikatos biuro veiklos organizavimas</t>
  </si>
  <si>
    <t>Girkalių medicinos punkto fasado remonto dalinis finansavimas</t>
  </si>
  <si>
    <t>AP(L)</t>
  </si>
  <si>
    <r>
      <t xml:space="preserve">Aplinkos apsaugos rėmimo programa (Visuomenės sveikatos rėmimas) </t>
    </r>
    <r>
      <rPr>
        <b/>
        <sz val="8"/>
        <rFont val="Arial"/>
        <family val="2"/>
      </rPr>
      <t>AP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(L) </t>
    </r>
    <r>
      <rPr>
        <sz val="8"/>
        <rFont val="Arial"/>
        <family val="2"/>
      </rPr>
      <t>likutis</t>
    </r>
  </si>
  <si>
    <t>13.3</t>
  </si>
  <si>
    <t>Priekulės PSPC  išorinių laiptų remonto dalinis finansavimas</t>
  </si>
  <si>
    <t>Koridoriaus tarp Gargždų ligoninės ir Gargždų PSPC fasado remontas</t>
  </si>
  <si>
    <t>13</t>
  </si>
  <si>
    <t>4.3.2.2.</t>
  </si>
  <si>
    <t>4.3.2.3.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</si>
</sst>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164" fontId="8" fillId="35" borderId="19" xfId="0" applyNumberFormat="1" applyFont="1" applyFill="1" applyBorder="1" applyAlignment="1">
      <alignment horizontal="center" vertical="center"/>
    </xf>
    <xf numFmtId="164" fontId="8" fillId="35" borderId="20" xfId="0" applyNumberFormat="1" applyFont="1" applyFill="1" applyBorder="1" applyAlignment="1">
      <alignment horizontal="center" vertical="center"/>
    </xf>
    <xf numFmtId="164" fontId="8" fillId="35" borderId="21" xfId="0" applyNumberFormat="1" applyFont="1" applyFill="1" applyBorder="1" applyAlignment="1">
      <alignment horizontal="center" vertical="center"/>
    </xf>
    <xf numFmtId="0" fontId="5" fillId="36" borderId="0" xfId="0" applyFont="1" applyFill="1" applyAlignment="1">
      <alignment/>
    </xf>
    <xf numFmtId="0" fontId="7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164" fontId="8" fillId="34" borderId="30" xfId="0" applyNumberFormat="1" applyFont="1" applyFill="1" applyBorder="1" applyAlignment="1">
      <alignment horizontal="center" vertical="center"/>
    </xf>
    <xf numFmtId="164" fontId="8" fillId="34" borderId="20" xfId="0" applyNumberFormat="1" applyFont="1" applyFill="1" applyBorder="1" applyAlignment="1">
      <alignment horizontal="center" vertical="center"/>
    </xf>
    <xf numFmtId="164" fontId="8" fillId="34" borderId="31" xfId="0" applyNumberFormat="1" applyFont="1" applyFill="1" applyBorder="1" applyAlignment="1">
      <alignment horizontal="center" vertical="center"/>
    </xf>
    <xf numFmtId="164" fontId="8" fillId="34" borderId="3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/>
    </xf>
    <xf numFmtId="0" fontId="5" fillId="37" borderId="0" xfId="0" applyFont="1" applyFill="1" applyAlignment="1">
      <alignment/>
    </xf>
    <xf numFmtId="0" fontId="7" fillId="0" borderId="34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164" fontId="8" fillId="0" borderId="39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164" fontId="8" fillId="35" borderId="44" xfId="0" applyNumberFormat="1" applyFont="1" applyFill="1" applyBorder="1" applyAlignment="1">
      <alignment horizontal="center" vertical="center"/>
    </xf>
    <xf numFmtId="164" fontId="8" fillId="35" borderId="30" xfId="0" applyNumberFormat="1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164" fontId="8" fillId="34" borderId="19" xfId="0" applyNumberFormat="1" applyFont="1" applyFill="1" applyBorder="1" applyAlignment="1">
      <alignment horizontal="center" vertical="center"/>
    </xf>
    <xf numFmtId="164" fontId="8" fillId="34" borderId="44" xfId="0" applyNumberFormat="1" applyFont="1" applyFill="1" applyBorder="1" applyAlignment="1">
      <alignment horizontal="center" vertical="center"/>
    </xf>
    <xf numFmtId="164" fontId="8" fillId="34" borderId="21" xfId="0" applyNumberFormat="1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164" fontId="8" fillId="33" borderId="30" xfId="0" applyNumberFormat="1" applyFont="1" applyFill="1" applyBorder="1" applyAlignment="1">
      <alignment horizontal="center" vertical="center"/>
    </xf>
    <xf numFmtId="164" fontId="8" fillId="33" borderId="20" xfId="0" applyNumberFormat="1" applyFont="1" applyFill="1" applyBorder="1" applyAlignment="1">
      <alignment horizontal="center" vertical="center"/>
    </xf>
    <xf numFmtId="164" fontId="8" fillId="33" borderId="44" xfId="0" applyNumberFormat="1" applyFont="1" applyFill="1" applyBorder="1" applyAlignment="1">
      <alignment horizontal="center" vertical="center"/>
    </xf>
    <xf numFmtId="164" fontId="8" fillId="33" borderId="21" xfId="0" applyNumberFormat="1" applyFont="1" applyFill="1" applyBorder="1" applyAlignment="1">
      <alignment horizontal="center" vertical="center"/>
    </xf>
    <xf numFmtId="0" fontId="5" fillId="38" borderId="0" xfId="0" applyFont="1" applyFill="1" applyAlignment="1">
      <alignment/>
    </xf>
    <xf numFmtId="0" fontId="5" fillId="33" borderId="42" xfId="0" applyFont="1" applyFill="1" applyBorder="1" applyAlignment="1">
      <alignment horizontal="center" vertical="center"/>
    </xf>
    <xf numFmtId="164" fontId="8" fillId="35" borderId="50" xfId="0" applyNumberFormat="1" applyFont="1" applyFill="1" applyBorder="1" applyAlignment="1">
      <alignment horizontal="center" vertical="center"/>
    </xf>
    <xf numFmtId="164" fontId="8" fillId="35" borderId="51" xfId="0" applyNumberFormat="1" applyFont="1" applyFill="1" applyBorder="1" applyAlignment="1">
      <alignment horizontal="center" vertical="center"/>
    </xf>
    <xf numFmtId="164" fontId="8" fillId="35" borderId="52" xfId="0" applyNumberFormat="1" applyFont="1" applyFill="1" applyBorder="1" applyAlignment="1">
      <alignment horizontal="center" vertical="center"/>
    </xf>
    <xf numFmtId="164" fontId="8" fillId="35" borderId="47" xfId="0" applyNumberFormat="1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horizontal="center" vertical="center"/>
    </xf>
    <xf numFmtId="0" fontId="5" fillId="0" borderId="54" xfId="0" applyFont="1" applyFill="1" applyBorder="1" applyAlignment="1">
      <alignment/>
    </xf>
    <xf numFmtId="0" fontId="5" fillId="0" borderId="54" xfId="0" applyFont="1" applyBorder="1" applyAlignment="1">
      <alignment/>
    </xf>
    <xf numFmtId="49" fontId="7" fillId="0" borderId="20" xfId="0" applyNumberFormat="1" applyFont="1" applyBorder="1" applyAlignment="1">
      <alignment vertical="center"/>
    </xf>
    <xf numFmtId="49" fontId="7" fillId="0" borderId="55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164" fontId="8" fillId="35" borderId="18" xfId="0" applyNumberFormat="1" applyFont="1" applyFill="1" applyBorder="1" applyAlignment="1">
      <alignment horizontal="center" vertical="center"/>
    </xf>
    <xf numFmtId="164" fontId="8" fillId="35" borderId="13" xfId="0" applyNumberFormat="1" applyFont="1" applyFill="1" applyBorder="1" applyAlignment="1">
      <alignment horizontal="center" vertical="center"/>
    </xf>
    <xf numFmtId="164" fontId="8" fillId="35" borderId="40" xfId="0" applyNumberFormat="1" applyFont="1" applyFill="1" applyBorder="1" applyAlignment="1">
      <alignment horizontal="center" vertical="center"/>
    </xf>
    <xf numFmtId="164" fontId="8" fillId="34" borderId="56" xfId="0" applyNumberFormat="1" applyFont="1" applyFill="1" applyBorder="1" applyAlignment="1">
      <alignment horizontal="center" vertical="center"/>
    </xf>
    <xf numFmtId="164" fontId="8" fillId="34" borderId="57" xfId="0" applyNumberFormat="1" applyFont="1" applyFill="1" applyBorder="1" applyAlignment="1">
      <alignment horizontal="center" vertical="center"/>
    </xf>
    <xf numFmtId="164" fontId="8" fillId="34" borderId="45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38" borderId="0" xfId="0" applyFont="1" applyFill="1" applyAlignment="1">
      <alignment/>
    </xf>
    <xf numFmtId="164" fontId="8" fillId="39" borderId="30" xfId="0" applyNumberFormat="1" applyFont="1" applyFill="1" applyBorder="1" applyAlignment="1">
      <alignment horizontal="center" vertical="center"/>
    </xf>
    <xf numFmtId="164" fontId="8" fillId="39" borderId="20" xfId="0" applyNumberFormat="1" applyFont="1" applyFill="1" applyBorder="1" applyAlignment="1">
      <alignment horizontal="center" vertical="center"/>
    </xf>
    <xf numFmtId="164" fontId="8" fillId="39" borderId="21" xfId="0" applyNumberFormat="1" applyFont="1" applyFill="1" applyBorder="1" applyAlignment="1">
      <alignment horizontal="center" vertical="center"/>
    </xf>
    <xf numFmtId="164" fontId="8" fillId="39" borderId="19" xfId="0" applyNumberFormat="1" applyFont="1" applyFill="1" applyBorder="1" applyAlignment="1">
      <alignment horizontal="center" vertical="center"/>
    </xf>
    <xf numFmtId="164" fontId="8" fillId="39" borderId="31" xfId="0" applyNumberFormat="1" applyFont="1" applyFill="1" applyBorder="1" applyAlignment="1">
      <alignment horizontal="center" vertical="center"/>
    </xf>
    <xf numFmtId="164" fontId="8" fillId="39" borderId="55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/>
    </xf>
    <xf numFmtId="0" fontId="9" fillId="35" borderId="0" xfId="0" applyFont="1" applyFill="1" applyAlignment="1">
      <alignment/>
    </xf>
    <xf numFmtId="164" fontId="7" fillId="0" borderId="39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64" fontId="7" fillId="0" borderId="33" xfId="0" applyNumberFormat="1" applyFont="1" applyFill="1" applyBorder="1" applyAlignment="1">
      <alignment horizontal="center" vertical="center"/>
    </xf>
    <xf numFmtId="164" fontId="7" fillId="0" borderId="54" xfId="0" applyNumberFormat="1" applyFont="1" applyFill="1" applyBorder="1" applyAlignment="1">
      <alignment horizontal="center" vertical="center"/>
    </xf>
    <xf numFmtId="164" fontId="7" fillId="0" borderId="56" xfId="0" applyNumberFormat="1" applyFont="1" applyBorder="1" applyAlignment="1">
      <alignment horizontal="center" vertical="center"/>
    </xf>
    <xf numFmtId="164" fontId="7" fillId="0" borderId="57" xfId="0" applyNumberFormat="1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164" fontId="8" fillId="0" borderId="59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42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vertical="center"/>
    </xf>
    <xf numFmtId="49" fontId="7" fillId="0" borderId="44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5" fillId="0" borderId="65" xfId="0" applyFont="1" applyBorder="1" applyAlignment="1">
      <alignment horizontal="left" vertical="center"/>
    </xf>
    <xf numFmtId="0" fontId="8" fillId="34" borderId="30" xfId="0" applyFont="1" applyFill="1" applyBorder="1" applyAlignment="1">
      <alignment horizontal="right" vertical="center"/>
    </xf>
    <xf numFmtId="0" fontId="8" fillId="34" borderId="59" xfId="0" applyFont="1" applyFill="1" applyBorder="1" applyAlignment="1">
      <alignment horizontal="right" vertical="center"/>
    </xf>
    <xf numFmtId="0" fontId="8" fillId="34" borderId="31" xfId="0" applyFont="1" applyFill="1" applyBorder="1" applyAlignment="1">
      <alignment horizontal="right" vertical="center"/>
    </xf>
    <xf numFmtId="0" fontId="8" fillId="34" borderId="32" xfId="0" applyFont="1" applyFill="1" applyBorder="1" applyAlignment="1">
      <alignment horizontal="right" vertical="center"/>
    </xf>
    <xf numFmtId="0" fontId="8" fillId="33" borderId="30" xfId="0" applyFont="1" applyFill="1" applyBorder="1" applyAlignment="1">
      <alignment horizontal="right" vertical="center"/>
    </xf>
    <xf numFmtId="0" fontId="8" fillId="33" borderId="31" xfId="0" applyFont="1" applyFill="1" applyBorder="1" applyAlignment="1">
      <alignment horizontal="right" vertical="center"/>
    </xf>
    <xf numFmtId="0" fontId="8" fillId="33" borderId="32" xfId="0" applyFont="1" applyFill="1" applyBorder="1" applyAlignment="1">
      <alignment horizontal="right" vertical="center"/>
    </xf>
    <xf numFmtId="0" fontId="8" fillId="39" borderId="30" xfId="0" applyFont="1" applyFill="1" applyBorder="1" applyAlignment="1">
      <alignment horizontal="right" vertical="center"/>
    </xf>
    <xf numFmtId="0" fontId="8" fillId="39" borderId="31" xfId="0" applyFont="1" applyFill="1" applyBorder="1" applyAlignment="1">
      <alignment horizontal="right" vertical="center"/>
    </xf>
    <xf numFmtId="0" fontId="8" fillId="39" borderId="32" xfId="0" applyFont="1" applyFill="1" applyBorder="1" applyAlignment="1">
      <alignment horizontal="right" vertical="center"/>
    </xf>
    <xf numFmtId="0" fontId="5" fillId="0" borderId="53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8" fillId="34" borderId="69" xfId="0" applyFont="1" applyFill="1" applyBorder="1" applyAlignment="1">
      <alignment horizontal="right" vertical="center"/>
    </xf>
    <xf numFmtId="0" fontId="8" fillId="34" borderId="60" xfId="0" applyFont="1" applyFill="1" applyBorder="1" applyAlignment="1">
      <alignment horizontal="right" vertical="center"/>
    </xf>
    <xf numFmtId="0" fontId="5" fillId="34" borderId="33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59" xfId="0" applyFont="1" applyFill="1" applyBorder="1" applyAlignment="1">
      <alignment horizontal="left" vertical="center"/>
    </xf>
    <xf numFmtId="0" fontId="5" fillId="34" borderId="60" xfId="0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right" vertical="center" wrapText="1"/>
    </xf>
    <xf numFmtId="0" fontId="8" fillId="35" borderId="31" xfId="0" applyFont="1" applyFill="1" applyBorder="1" applyAlignment="1">
      <alignment horizontal="right" vertical="center" wrapText="1"/>
    </xf>
    <xf numFmtId="0" fontId="8" fillId="35" borderId="32" xfId="0" applyFont="1" applyFill="1" applyBorder="1" applyAlignment="1">
      <alignment horizontal="right" vertical="center" wrapText="1"/>
    </xf>
    <xf numFmtId="0" fontId="7" fillId="33" borderId="2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left" vertical="center"/>
    </xf>
    <xf numFmtId="0" fontId="5" fillId="33" borderId="59" xfId="0" applyFont="1" applyFill="1" applyBorder="1" applyAlignment="1">
      <alignment horizontal="left" vertical="center"/>
    </xf>
    <xf numFmtId="0" fontId="5" fillId="33" borderId="60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0" fontId="8" fillId="35" borderId="58" xfId="0" applyFont="1" applyFill="1" applyBorder="1" applyAlignment="1">
      <alignment horizontal="right" vertical="center" wrapText="1"/>
    </xf>
    <xf numFmtId="0" fontId="8" fillId="35" borderId="70" xfId="0" applyFont="1" applyFill="1" applyBorder="1" applyAlignment="1">
      <alignment horizontal="right" vertical="center" wrapText="1"/>
    </xf>
    <xf numFmtId="0" fontId="8" fillId="35" borderId="71" xfId="0" applyFont="1" applyFill="1" applyBorder="1" applyAlignment="1">
      <alignment horizontal="right" vertical="center" wrapText="1"/>
    </xf>
    <xf numFmtId="49" fontId="7" fillId="0" borderId="23" xfId="0" applyNumberFormat="1" applyFont="1" applyBorder="1" applyAlignment="1">
      <alignment horizontal="center" vertical="center"/>
    </xf>
    <xf numFmtId="0" fontId="5" fillId="33" borderId="30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5" fillId="34" borderId="69" xfId="0" applyFont="1" applyFill="1" applyBorder="1" applyAlignment="1">
      <alignment horizontal="left" vertical="center"/>
    </xf>
    <xf numFmtId="0" fontId="5" fillId="34" borderId="72" xfId="0" applyFont="1" applyFill="1" applyBorder="1" applyAlignment="1">
      <alignment horizontal="left" vertical="center"/>
    </xf>
    <xf numFmtId="49" fontId="7" fillId="0" borderId="73" xfId="0" applyNumberFormat="1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textRotation="90" wrapText="1"/>
    </xf>
    <xf numFmtId="0" fontId="5" fillId="0" borderId="75" xfId="0" applyFont="1" applyBorder="1" applyAlignment="1">
      <alignment horizontal="center" vertical="center" textRotation="90" wrapText="1"/>
    </xf>
    <xf numFmtId="0" fontId="0" fillId="0" borderId="76" xfId="0" applyBorder="1" applyAlignment="1">
      <alignment vertical="center" textRotation="90" wrapText="1"/>
    </xf>
    <xf numFmtId="0" fontId="0" fillId="0" borderId="77" xfId="0" applyBorder="1" applyAlignment="1">
      <alignment vertical="center" textRotation="90" wrapText="1"/>
    </xf>
    <xf numFmtId="0" fontId="8" fillId="35" borderId="59" xfId="0" applyFont="1" applyFill="1" applyBorder="1" applyAlignment="1">
      <alignment horizontal="right" vertical="center" wrapText="1"/>
    </xf>
    <xf numFmtId="0" fontId="5" fillId="40" borderId="12" xfId="0" applyFont="1" applyFill="1" applyBorder="1" applyAlignment="1">
      <alignment horizontal="left" vertical="center" wrapText="1"/>
    </xf>
    <xf numFmtId="0" fontId="5" fillId="39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5" fillId="0" borderId="46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 textRotation="90" wrapText="1"/>
    </xf>
    <xf numFmtId="0" fontId="5" fillId="0" borderId="79" xfId="0" applyFont="1" applyBorder="1" applyAlignment="1">
      <alignment horizontal="center" vertical="center" textRotation="90" wrapText="1"/>
    </xf>
    <xf numFmtId="0" fontId="5" fillId="0" borderId="80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textRotation="90" wrapText="1"/>
    </xf>
    <xf numFmtId="0" fontId="5" fillId="0" borderId="7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59" xfId="0" applyBorder="1" applyAlignment="1">
      <alignment horizontal="center"/>
    </xf>
    <xf numFmtId="0" fontId="0" fillId="0" borderId="78" xfId="0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/>
    </xf>
    <xf numFmtId="16" fontId="7" fillId="0" borderId="13" xfId="0" applyNumberFormat="1" applyFont="1" applyBorder="1" applyAlignment="1" quotePrefix="1">
      <alignment horizontal="center" vertical="center"/>
    </xf>
    <xf numFmtId="49" fontId="7" fillId="0" borderId="73" xfId="0" applyNumberFormat="1" applyFont="1" applyBorder="1" applyAlignment="1">
      <alignment vertical="center"/>
    </xf>
    <xf numFmtId="49" fontId="7" fillId="0" borderId="29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7"/>
  <sheetViews>
    <sheetView showZeros="0" tabSelected="1" zoomScale="145" zoomScaleNormal="145" zoomScalePageLayoutView="0" workbookViewId="0" topLeftCell="A46">
      <selection activeCell="K65" sqref="K65"/>
    </sheetView>
  </sheetViews>
  <sheetFormatPr defaultColWidth="9.140625" defaultRowHeight="15"/>
  <cols>
    <col min="1" max="1" width="2.7109375" style="136" customWidth="1"/>
    <col min="2" max="2" width="2.28125" style="136" customWidth="1"/>
    <col min="3" max="3" width="2.57421875" style="136" customWidth="1"/>
    <col min="4" max="4" width="17.7109375" style="0" customWidth="1"/>
    <col min="5" max="5" width="3.8515625" style="0" customWidth="1"/>
    <col min="6" max="6" width="8.28125" style="0" customWidth="1"/>
    <col min="7" max="7" width="6.7109375" style="136" customWidth="1"/>
    <col min="8" max="8" width="5.28125" style="142" customWidth="1"/>
    <col min="9" max="9" width="5.140625" style="2" customWidth="1"/>
    <col min="10" max="12" width="5.140625" style="0" customWidth="1"/>
    <col min="13" max="13" width="5.140625" style="2" customWidth="1"/>
    <col min="14" max="16" width="5.140625" style="0" customWidth="1"/>
    <col min="17" max="17" width="5.140625" style="2" customWidth="1"/>
    <col min="18" max="20" width="5.140625" style="0" customWidth="1"/>
    <col min="21" max="21" width="5.140625" style="2" customWidth="1"/>
    <col min="22" max="24" width="5.140625" style="0" customWidth="1"/>
    <col min="25" max="25" width="2.421875" style="1" customWidth="1"/>
  </cols>
  <sheetData>
    <row r="1" spans="1:38" ht="15.75">
      <c r="A1" s="292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 thickBot="1">
      <c r="A2" s="294"/>
      <c r="B2" s="294"/>
      <c r="C2" s="294"/>
      <c r="D2" s="294"/>
      <c r="E2" s="294"/>
      <c r="F2" s="294"/>
      <c r="G2" s="294"/>
      <c r="H2" s="294"/>
      <c r="K2" s="295"/>
      <c r="L2" s="295"/>
      <c r="O2" s="295"/>
      <c r="P2" s="295"/>
      <c r="S2" s="295"/>
      <c r="T2" s="295"/>
      <c r="W2" s="295" t="s">
        <v>1</v>
      </c>
      <c r="X2" s="295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4" customFormat="1" ht="12.75">
      <c r="A3" s="264" t="s">
        <v>2</v>
      </c>
      <c r="B3" s="278" t="s">
        <v>3</v>
      </c>
      <c r="C3" s="264" t="s">
        <v>4</v>
      </c>
      <c r="D3" s="285" t="s">
        <v>5</v>
      </c>
      <c r="E3" s="264" t="s">
        <v>6</v>
      </c>
      <c r="F3" s="264" t="s">
        <v>7</v>
      </c>
      <c r="G3" s="278" t="s">
        <v>8</v>
      </c>
      <c r="H3" s="281" t="s">
        <v>9</v>
      </c>
      <c r="I3" s="259" t="s">
        <v>10</v>
      </c>
      <c r="J3" s="262"/>
      <c r="K3" s="262"/>
      <c r="L3" s="263"/>
      <c r="M3" s="259" t="s">
        <v>11</v>
      </c>
      <c r="N3" s="260"/>
      <c r="O3" s="260"/>
      <c r="P3" s="261"/>
      <c r="Q3" s="259" t="s">
        <v>12</v>
      </c>
      <c r="R3" s="262"/>
      <c r="S3" s="262"/>
      <c r="T3" s="263"/>
      <c r="U3" s="259" t="s">
        <v>13</v>
      </c>
      <c r="V3" s="262"/>
      <c r="W3" s="262"/>
      <c r="X3" s="26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s="4" customFormat="1" ht="11.25">
      <c r="A4" s="265"/>
      <c r="B4" s="279"/>
      <c r="C4" s="265"/>
      <c r="D4" s="286"/>
      <c r="E4" s="265"/>
      <c r="F4" s="265"/>
      <c r="G4" s="279"/>
      <c r="H4" s="282"/>
      <c r="I4" s="276" t="s">
        <v>14</v>
      </c>
      <c r="J4" s="287" t="s">
        <v>15</v>
      </c>
      <c r="K4" s="288"/>
      <c r="L4" s="289"/>
      <c r="M4" s="276" t="s">
        <v>14</v>
      </c>
      <c r="N4" s="287" t="s">
        <v>15</v>
      </c>
      <c r="O4" s="288"/>
      <c r="P4" s="289"/>
      <c r="Q4" s="276" t="s">
        <v>14</v>
      </c>
      <c r="R4" s="287" t="s">
        <v>15</v>
      </c>
      <c r="S4" s="288"/>
      <c r="T4" s="289"/>
      <c r="U4" s="276" t="s">
        <v>14</v>
      </c>
      <c r="V4" s="287" t="s">
        <v>15</v>
      </c>
      <c r="W4" s="288"/>
      <c r="X4" s="28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s="4" customFormat="1" ht="20.25" customHeight="1">
      <c r="A5" s="290"/>
      <c r="B5" s="296"/>
      <c r="C5" s="290"/>
      <c r="D5" s="286"/>
      <c r="E5" s="266"/>
      <c r="F5" s="290"/>
      <c r="G5" s="279"/>
      <c r="H5" s="283"/>
      <c r="I5" s="277"/>
      <c r="J5" s="5" t="s">
        <v>16</v>
      </c>
      <c r="K5" s="5"/>
      <c r="L5" s="273" t="s">
        <v>17</v>
      </c>
      <c r="M5" s="277"/>
      <c r="N5" s="5" t="s">
        <v>16</v>
      </c>
      <c r="O5" s="5"/>
      <c r="P5" s="273" t="s">
        <v>17</v>
      </c>
      <c r="Q5" s="277"/>
      <c r="R5" s="5" t="s">
        <v>16</v>
      </c>
      <c r="S5" s="5"/>
      <c r="T5" s="273" t="s">
        <v>17</v>
      </c>
      <c r="U5" s="277"/>
      <c r="V5" s="5" t="s">
        <v>16</v>
      </c>
      <c r="W5" s="5"/>
      <c r="X5" s="273" t="s">
        <v>17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s="4" customFormat="1" ht="57" customHeight="1" thickBot="1">
      <c r="A6" s="291"/>
      <c r="B6" s="296"/>
      <c r="C6" s="291"/>
      <c r="D6" s="286"/>
      <c r="E6" s="267"/>
      <c r="F6" s="291"/>
      <c r="G6" s="280"/>
      <c r="H6" s="284"/>
      <c r="I6" s="277"/>
      <c r="J6" s="6" t="s">
        <v>14</v>
      </c>
      <c r="K6" s="7" t="s">
        <v>18</v>
      </c>
      <c r="L6" s="274"/>
      <c r="M6" s="277"/>
      <c r="N6" s="6" t="s">
        <v>14</v>
      </c>
      <c r="O6" s="7" t="s">
        <v>18</v>
      </c>
      <c r="P6" s="274"/>
      <c r="Q6" s="277"/>
      <c r="R6" s="6" t="s">
        <v>14</v>
      </c>
      <c r="S6" s="7" t="s">
        <v>18</v>
      </c>
      <c r="T6" s="274"/>
      <c r="U6" s="277"/>
      <c r="V6" s="6" t="s">
        <v>14</v>
      </c>
      <c r="W6" s="7" t="s">
        <v>18</v>
      </c>
      <c r="X6" s="27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4" customFormat="1" ht="12" thickBot="1">
      <c r="A7" s="269" t="s">
        <v>19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s="4" customFormat="1" ht="14.25" customHeight="1" thickBot="1">
      <c r="A8" s="270" t="s">
        <v>20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4" customFormat="1" ht="13.5" customHeight="1" thickBot="1">
      <c r="A9" s="8">
        <v>1</v>
      </c>
      <c r="B9" s="271" t="s">
        <v>21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4" customFormat="1" ht="13.5" customHeight="1" thickBot="1">
      <c r="A10" s="8">
        <v>1</v>
      </c>
      <c r="B10" s="9"/>
      <c r="C10" s="272" t="s">
        <v>22</v>
      </c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4" customFormat="1" ht="19.5" customHeight="1" thickBot="1">
      <c r="A11" s="231">
        <v>1</v>
      </c>
      <c r="B11" s="203">
        <v>1</v>
      </c>
      <c r="C11" s="205">
        <v>1</v>
      </c>
      <c r="D11" s="223" t="s">
        <v>23</v>
      </c>
      <c r="E11" s="298" t="s">
        <v>93</v>
      </c>
      <c r="F11" s="11" t="s">
        <v>25</v>
      </c>
      <c r="G11" s="12" t="s">
        <v>26</v>
      </c>
      <c r="H11" s="13" t="s">
        <v>27</v>
      </c>
      <c r="I11" s="14">
        <v>5</v>
      </c>
      <c r="J11" s="15">
        <v>5</v>
      </c>
      <c r="K11" s="15"/>
      <c r="L11" s="16"/>
      <c r="M11" s="14">
        <v>9</v>
      </c>
      <c r="N11" s="15">
        <v>9</v>
      </c>
      <c r="O11" s="15"/>
      <c r="P11" s="16"/>
      <c r="Q11" s="14"/>
      <c r="R11" s="15"/>
      <c r="S11" s="15"/>
      <c r="T11" s="16"/>
      <c r="U11" s="14"/>
      <c r="V11" s="15"/>
      <c r="W11" s="15"/>
      <c r="X11" s="16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21" customFormat="1" ht="22.5" customHeight="1" thickBot="1">
      <c r="A12" s="195"/>
      <c r="B12" s="257"/>
      <c r="C12" s="198"/>
      <c r="D12" s="199"/>
      <c r="E12" s="275"/>
      <c r="F12" s="191" t="s">
        <v>28</v>
      </c>
      <c r="G12" s="192"/>
      <c r="H12" s="193"/>
      <c r="I12" s="18">
        <v>5</v>
      </c>
      <c r="J12" s="19">
        <v>5</v>
      </c>
      <c r="K12" s="19"/>
      <c r="L12" s="20"/>
      <c r="M12" s="18">
        <v>9</v>
      </c>
      <c r="N12" s="19">
        <v>9</v>
      </c>
      <c r="O12" s="19"/>
      <c r="P12" s="20"/>
      <c r="Q12" s="18">
        <f>Q11</f>
        <v>0</v>
      </c>
      <c r="R12" s="19">
        <f>R11</f>
        <v>0</v>
      </c>
      <c r="S12" s="19"/>
      <c r="T12" s="20"/>
      <c r="U12" s="18">
        <f>U11</f>
        <v>0</v>
      </c>
      <c r="V12" s="19">
        <f>V11</f>
        <v>0</v>
      </c>
      <c r="W12" s="19"/>
      <c r="X12" s="20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4" customFormat="1" ht="13.5" customHeight="1">
      <c r="A13" s="194">
        <v>1</v>
      </c>
      <c r="B13" s="202">
        <v>1</v>
      </c>
      <c r="C13" s="204">
        <v>2</v>
      </c>
      <c r="D13" s="221" t="s">
        <v>29</v>
      </c>
      <c r="E13" s="204">
        <v>13</v>
      </c>
      <c r="F13" s="22" t="s">
        <v>25</v>
      </c>
      <c r="G13" s="243" t="s">
        <v>30</v>
      </c>
      <c r="H13" s="23" t="s">
        <v>27</v>
      </c>
      <c r="I13" s="24">
        <v>46.9</v>
      </c>
      <c r="J13" s="25">
        <v>46.9</v>
      </c>
      <c r="K13" s="25"/>
      <c r="L13" s="26"/>
      <c r="M13" s="24">
        <v>42.4</v>
      </c>
      <c r="N13" s="25">
        <v>42.4</v>
      </c>
      <c r="O13" s="25"/>
      <c r="P13" s="26"/>
      <c r="Q13" s="24">
        <v>52.4</v>
      </c>
      <c r="R13" s="25">
        <v>52.4</v>
      </c>
      <c r="S13" s="25"/>
      <c r="T13" s="26"/>
      <c r="U13" s="24"/>
      <c r="V13" s="25"/>
      <c r="W13" s="25"/>
      <c r="X13" s="26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4" customFormat="1" ht="13.5" customHeight="1">
      <c r="A14" s="231"/>
      <c r="B14" s="232"/>
      <c r="C14" s="244"/>
      <c r="D14" s="222"/>
      <c r="E14" s="244"/>
      <c r="F14" s="11" t="s">
        <v>25</v>
      </c>
      <c r="G14" s="244"/>
      <c r="H14" s="54" t="s">
        <v>88</v>
      </c>
      <c r="I14" s="147"/>
      <c r="J14" s="30"/>
      <c r="K14" s="30"/>
      <c r="L14" s="31"/>
      <c r="M14" s="29">
        <v>7</v>
      </c>
      <c r="N14" s="30">
        <v>7</v>
      </c>
      <c r="O14" s="30"/>
      <c r="P14" s="31"/>
      <c r="Q14" s="29"/>
      <c r="R14" s="30"/>
      <c r="S14" s="30"/>
      <c r="T14" s="31"/>
      <c r="U14" s="29"/>
      <c r="V14" s="30"/>
      <c r="W14" s="30"/>
      <c r="X14" s="31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4" customFormat="1" ht="13.5" customHeight="1" thickBot="1">
      <c r="A15" s="231"/>
      <c r="B15" s="232"/>
      <c r="C15" s="244"/>
      <c r="D15" s="222"/>
      <c r="E15" s="244"/>
      <c r="F15" s="59" t="s">
        <v>25</v>
      </c>
      <c r="G15" s="258"/>
      <c r="H15" s="28" t="s">
        <v>31</v>
      </c>
      <c r="I15" s="29">
        <v>50.8</v>
      </c>
      <c r="J15" s="30">
        <v>50.8</v>
      </c>
      <c r="K15" s="30"/>
      <c r="L15" s="31"/>
      <c r="M15" s="29"/>
      <c r="N15" s="30"/>
      <c r="O15" s="30"/>
      <c r="P15" s="31"/>
      <c r="Q15" s="29"/>
      <c r="R15" s="30"/>
      <c r="S15" s="30"/>
      <c r="T15" s="31"/>
      <c r="U15" s="29"/>
      <c r="V15" s="30"/>
      <c r="W15" s="30"/>
      <c r="X15" s="31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21" customFormat="1" ht="13.5" customHeight="1" thickBot="1">
      <c r="A16" s="195"/>
      <c r="B16" s="203"/>
      <c r="C16" s="258"/>
      <c r="D16" s="255"/>
      <c r="E16" s="205"/>
      <c r="F16" s="268" t="s">
        <v>28</v>
      </c>
      <c r="G16" s="192"/>
      <c r="H16" s="193"/>
      <c r="I16" s="18">
        <f>SUM(I13,I15)</f>
        <v>97.69999999999999</v>
      </c>
      <c r="J16" s="19">
        <f aca="true" t="shared" si="0" ref="J16:X16">SUM(J13,J15)</f>
        <v>97.69999999999999</v>
      </c>
      <c r="K16" s="19">
        <f t="shared" si="0"/>
        <v>0</v>
      </c>
      <c r="L16" s="20">
        <f t="shared" si="0"/>
        <v>0</v>
      </c>
      <c r="M16" s="18">
        <f>SUM(M13,M15,M14)</f>
        <v>49.4</v>
      </c>
      <c r="N16" s="19">
        <f>SUM(N13,N15,N14)</f>
        <v>49.4</v>
      </c>
      <c r="O16" s="19">
        <f t="shared" si="0"/>
        <v>0</v>
      </c>
      <c r="P16" s="20">
        <f t="shared" si="0"/>
        <v>0</v>
      </c>
      <c r="Q16" s="18">
        <f t="shared" si="0"/>
        <v>52.4</v>
      </c>
      <c r="R16" s="19">
        <f t="shared" si="0"/>
        <v>52.4</v>
      </c>
      <c r="S16" s="19">
        <f t="shared" si="0"/>
        <v>0</v>
      </c>
      <c r="T16" s="20">
        <f t="shared" si="0"/>
        <v>0</v>
      </c>
      <c r="U16" s="18">
        <f t="shared" si="0"/>
        <v>0</v>
      </c>
      <c r="V16" s="19">
        <f t="shared" si="0"/>
        <v>0</v>
      </c>
      <c r="W16" s="19">
        <f t="shared" si="0"/>
        <v>0</v>
      </c>
      <c r="X16" s="20">
        <f t="shared" si="0"/>
        <v>0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39" customFormat="1" ht="13.5" customHeight="1" thickBot="1">
      <c r="A17" s="32">
        <v>1</v>
      </c>
      <c r="B17" s="33">
        <v>1</v>
      </c>
      <c r="C17" s="165" t="s">
        <v>32</v>
      </c>
      <c r="D17" s="167"/>
      <c r="E17" s="166"/>
      <c r="F17" s="167"/>
      <c r="G17" s="167"/>
      <c r="H17" s="167"/>
      <c r="I17" s="34">
        <f>SUM(I12+I16)</f>
        <v>102.69999999999999</v>
      </c>
      <c r="J17" s="35">
        <f>SUM(J12+J16)</f>
        <v>102.69999999999999</v>
      </c>
      <c r="K17" s="35">
        <f>K12+K16</f>
        <v>0</v>
      </c>
      <c r="L17" s="36">
        <f>L12+L16</f>
        <v>0</v>
      </c>
      <c r="M17" s="34">
        <f>SUM(M12+M16)</f>
        <v>58.4</v>
      </c>
      <c r="N17" s="35">
        <f>SUM(N12+N16)</f>
        <v>58.4</v>
      </c>
      <c r="O17" s="35">
        <f aca="true" t="shared" si="1" ref="O17:X17">O12+O16</f>
        <v>0</v>
      </c>
      <c r="P17" s="36">
        <f t="shared" si="1"/>
        <v>0</v>
      </c>
      <c r="Q17" s="34">
        <f t="shared" si="1"/>
        <v>52.4</v>
      </c>
      <c r="R17" s="35">
        <f t="shared" si="1"/>
        <v>52.4</v>
      </c>
      <c r="S17" s="35">
        <f t="shared" si="1"/>
        <v>0</v>
      </c>
      <c r="T17" s="36">
        <f t="shared" si="1"/>
        <v>0</v>
      </c>
      <c r="U17" s="34">
        <f t="shared" si="1"/>
        <v>0</v>
      </c>
      <c r="V17" s="35">
        <f t="shared" si="1"/>
        <v>0</v>
      </c>
      <c r="W17" s="35">
        <f t="shared" si="1"/>
        <v>0</v>
      </c>
      <c r="X17" s="37">
        <f t="shared" si="1"/>
        <v>0</v>
      </c>
      <c r="Y17" s="38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39" customFormat="1" ht="13.5" customHeight="1" thickBot="1">
      <c r="A18" s="32">
        <v>1</v>
      </c>
      <c r="B18" s="33">
        <v>2</v>
      </c>
      <c r="C18" s="237" t="s">
        <v>33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8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4" customFormat="1" ht="18" customHeight="1" thickBot="1">
      <c r="A19" s="194">
        <v>1</v>
      </c>
      <c r="B19" s="196">
        <v>2</v>
      </c>
      <c r="C19" s="205">
        <v>1</v>
      </c>
      <c r="D19" s="207" t="s">
        <v>34</v>
      </c>
      <c r="E19" s="4">
        <v>13</v>
      </c>
      <c r="F19" s="40" t="s">
        <v>25</v>
      </c>
      <c r="G19" s="243" t="s">
        <v>35</v>
      </c>
      <c r="H19" s="41" t="s">
        <v>27</v>
      </c>
      <c r="I19" s="42">
        <v>5.1</v>
      </c>
      <c r="J19" s="43">
        <v>5.1</v>
      </c>
      <c r="K19" s="43"/>
      <c r="L19" s="44"/>
      <c r="M19" s="42">
        <v>14.2</v>
      </c>
      <c r="N19" s="43">
        <v>14.2</v>
      </c>
      <c r="O19" s="43"/>
      <c r="P19" s="44"/>
      <c r="Q19" s="42">
        <v>14.2</v>
      </c>
      <c r="R19" s="43">
        <v>14.2</v>
      </c>
      <c r="S19" s="43"/>
      <c r="T19" s="44"/>
      <c r="U19" s="42"/>
      <c r="V19" s="43"/>
      <c r="W19" s="43"/>
      <c r="X19" s="4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4" customFormat="1" ht="18" customHeight="1" thickBot="1">
      <c r="A20" s="231"/>
      <c r="B20" s="240"/>
      <c r="C20" s="205"/>
      <c r="D20" s="207"/>
      <c r="E20" s="299" t="s">
        <v>24</v>
      </c>
      <c r="F20" s="46" t="s">
        <v>25</v>
      </c>
      <c r="G20" s="254"/>
      <c r="H20" s="47" t="s">
        <v>36</v>
      </c>
      <c r="I20" s="14"/>
      <c r="J20" s="15"/>
      <c r="K20" s="15"/>
      <c r="L20" s="16"/>
      <c r="M20" s="143">
        <v>257</v>
      </c>
      <c r="N20" s="15">
        <v>257</v>
      </c>
      <c r="O20" s="15">
        <v>133.2</v>
      </c>
      <c r="P20" s="16"/>
      <c r="Q20" s="14">
        <v>257</v>
      </c>
      <c r="R20" s="15">
        <v>257</v>
      </c>
      <c r="S20" s="15">
        <v>133.2</v>
      </c>
      <c r="T20" s="16"/>
      <c r="U20" s="14">
        <v>257</v>
      </c>
      <c r="V20" s="15">
        <v>257</v>
      </c>
      <c r="W20" s="15">
        <v>133.2</v>
      </c>
      <c r="X20" s="16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1" customFormat="1" ht="18" customHeight="1" thickBot="1">
      <c r="A21" s="195"/>
      <c r="B21" s="197"/>
      <c r="C21" s="198"/>
      <c r="D21" s="256"/>
      <c r="E21" s="300"/>
      <c r="F21" s="191" t="s">
        <v>28</v>
      </c>
      <c r="G21" s="192"/>
      <c r="H21" s="193"/>
      <c r="I21" s="18">
        <v>5.1</v>
      </c>
      <c r="J21" s="19">
        <v>5.1</v>
      </c>
      <c r="K21" s="19"/>
      <c r="L21" s="20"/>
      <c r="M21" s="18">
        <f>SUM(M19:M20)</f>
        <v>271.2</v>
      </c>
      <c r="N21" s="19">
        <f>SUM(N19:N20)</f>
        <v>271.2</v>
      </c>
      <c r="O21" s="19">
        <v>133.2</v>
      </c>
      <c r="P21" s="20"/>
      <c r="Q21" s="18">
        <f>Q19</f>
        <v>14.2</v>
      </c>
      <c r="R21" s="19">
        <f>R19</f>
        <v>14.2</v>
      </c>
      <c r="S21" s="19">
        <v>133.2</v>
      </c>
      <c r="T21" s="20"/>
      <c r="U21" s="18">
        <f>U19</f>
        <v>0</v>
      </c>
      <c r="V21" s="19">
        <f>V19</f>
        <v>0</v>
      </c>
      <c r="W21" s="19"/>
      <c r="X21" s="20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4" customFormat="1" ht="28.5" customHeight="1" thickBot="1">
      <c r="A22" s="194">
        <v>1</v>
      </c>
      <c r="B22" s="196">
        <v>2</v>
      </c>
      <c r="C22" s="198">
        <v>2</v>
      </c>
      <c r="D22" s="199" t="s">
        <v>37</v>
      </c>
      <c r="E22" s="242" t="s">
        <v>93</v>
      </c>
      <c r="F22" s="11" t="s">
        <v>25</v>
      </c>
      <c r="G22" s="12" t="s">
        <v>38</v>
      </c>
      <c r="H22" s="28" t="s">
        <v>27</v>
      </c>
      <c r="I22" s="14">
        <v>2</v>
      </c>
      <c r="J22" s="15">
        <v>2</v>
      </c>
      <c r="K22" s="15"/>
      <c r="L22" s="16"/>
      <c r="M22" s="14">
        <v>3</v>
      </c>
      <c r="N22" s="15">
        <v>3</v>
      </c>
      <c r="O22" s="15"/>
      <c r="P22" s="16"/>
      <c r="Q22" s="14">
        <v>2</v>
      </c>
      <c r="R22" s="15">
        <v>2</v>
      </c>
      <c r="S22" s="15"/>
      <c r="T22" s="16"/>
      <c r="U22" s="14">
        <v>1</v>
      </c>
      <c r="V22" s="15">
        <v>1</v>
      </c>
      <c r="W22" s="15"/>
      <c r="X22" s="16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21" customFormat="1" ht="21" customHeight="1" thickBot="1">
      <c r="A23" s="195"/>
      <c r="B23" s="197"/>
      <c r="C23" s="204"/>
      <c r="D23" s="199"/>
      <c r="E23" s="225"/>
      <c r="F23" s="191" t="s">
        <v>28</v>
      </c>
      <c r="G23" s="192"/>
      <c r="H23" s="193"/>
      <c r="I23" s="18">
        <v>2</v>
      </c>
      <c r="J23" s="19">
        <v>2</v>
      </c>
      <c r="K23" s="19"/>
      <c r="L23" s="20"/>
      <c r="M23" s="18">
        <v>3</v>
      </c>
      <c r="N23" s="19">
        <v>3</v>
      </c>
      <c r="O23" s="19"/>
      <c r="P23" s="20"/>
      <c r="Q23" s="18">
        <f>Q22</f>
        <v>2</v>
      </c>
      <c r="R23" s="19">
        <f>R22</f>
        <v>2</v>
      </c>
      <c r="S23" s="19"/>
      <c r="T23" s="20"/>
      <c r="U23" s="18">
        <f>U22</f>
        <v>1</v>
      </c>
      <c r="V23" s="19">
        <f>V22</f>
        <v>1</v>
      </c>
      <c r="W23" s="19"/>
      <c r="X23" s="20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4" customFormat="1" ht="13.5" customHeight="1">
      <c r="A24" s="245">
        <v>1</v>
      </c>
      <c r="B24" s="202">
        <v>2</v>
      </c>
      <c r="C24" s="248">
        <v>3</v>
      </c>
      <c r="D24" s="234" t="s">
        <v>85</v>
      </c>
      <c r="E24" s="219" t="s">
        <v>24</v>
      </c>
      <c r="F24" s="49" t="s">
        <v>39</v>
      </c>
      <c r="G24" s="243" t="s">
        <v>40</v>
      </c>
      <c r="H24" s="50" t="s">
        <v>31</v>
      </c>
      <c r="I24" s="51">
        <v>132.8</v>
      </c>
      <c r="J24" s="52">
        <v>132.8</v>
      </c>
      <c r="K24" s="52">
        <v>101.4</v>
      </c>
      <c r="L24" s="53"/>
      <c r="M24" s="51"/>
      <c r="N24" s="52"/>
      <c r="O24" s="52"/>
      <c r="P24" s="53"/>
      <c r="Q24" s="51"/>
      <c r="R24" s="52"/>
      <c r="S24" s="52"/>
      <c r="T24" s="53"/>
      <c r="U24" s="51"/>
      <c r="V24" s="52"/>
      <c r="W24" s="52"/>
      <c r="X24" s="5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4" customFormat="1" ht="13.5" customHeight="1">
      <c r="A25" s="246"/>
      <c r="B25" s="232"/>
      <c r="C25" s="249"/>
      <c r="D25" s="251"/>
      <c r="E25" s="252"/>
      <c r="F25" s="22" t="s">
        <v>39</v>
      </c>
      <c r="G25" s="244"/>
      <c r="H25" s="54" t="s">
        <v>41</v>
      </c>
      <c r="I25" s="24">
        <v>77.2</v>
      </c>
      <c r="J25" s="25">
        <v>77.2</v>
      </c>
      <c r="K25" s="25">
        <v>36.1</v>
      </c>
      <c r="L25" s="26"/>
      <c r="M25" s="144">
        <v>112.2</v>
      </c>
      <c r="N25" s="25">
        <v>112.2</v>
      </c>
      <c r="O25" s="25">
        <v>85.7</v>
      </c>
      <c r="P25" s="26"/>
      <c r="Q25" s="24">
        <v>118.2</v>
      </c>
      <c r="R25" s="25">
        <v>118.2</v>
      </c>
      <c r="S25" s="25">
        <v>90.2</v>
      </c>
      <c r="T25" s="26"/>
      <c r="U25" s="24">
        <v>118.2</v>
      </c>
      <c r="V25" s="25">
        <v>118.2</v>
      </c>
      <c r="W25" s="25">
        <v>90.2</v>
      </c>
      <c r="X25" s="26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4" customFormat="1" ht="13.5" customHeight="1" thickBot="1">
      <c r="A26" s="246"/>
      <c r="B26" s="232"/>
      <c r="C26" s="249"/>
      <c r="D26" s="251"/>
      <c r="E26" s="252"/>
      <c r="F26" s="22" t="s">
        <v>39</v>
      </c>
      <c r="G26" s="254"/>
      <c r="H26" s="55" t="s">
        <v>36</v>
      </c>
      <c r="I26" s="14"/>
      <c r="J26" s="15"/>
      <c r="K26" s="15"/>
      <c r="L26" s="16"/>
      <c r="M26" s="143">
        <v>281.5</v>
      </c>
      <c r="N26" s="15">
        <v>281.5</v>
      </c>
      <c r="O26" s="15">
        <v>172</v>
      </c>
      <c r="P26" s="16"/>
      <c r="Q26" s="56">
        <v>281.5</v>
      </c>
      <c r="R26" s="15">
        <v>281.5</v>
      </c>
      <c r="S26" s="15">
        <v>172</v>
      </c>
      <c r="T26" s="16"/>
      <c r="U26" s="56">
        <v>281.5</v>
      </c>
      <c r="V26" s="15">
        <v>281.5</v>
      </c>
      <c r="W26" s="15">
        <v>172</v>
      </c>
      <c r="X26" s="16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1" customFormat="1" ht="13.5" customHeight="1" thickBot="1">
      <c r="A27" s="247"/>
      <c r="B27" s="203"/>
      <c r="C27" s="250"/>
      <c r="D27" s="251"/>
      <c r="E27" s="253"/>
      <c r="F27" s="192" t="s">
        <v>28</v>
      </c>
      <c r="G27" s="192"/>
      <c r="H27" s="193"/>
      <c r="I27" s="18">
        <f>SUM(I24+I25)</f>
        <v>210</v>
      </c>
      <c r="J27" s="19">
        <f>SUM(J24+J25)</f>
        <v>210</v>
      </c>
      <c r="K27" s="19">
        <f>SUM(K24+K25)</f>
        <v>137.5</v>
      </c>
      <c r="L27" s="20">
        <f>L25+L24</f>
        <v>0</v>
      </c>
      <c r="M27" s="18">
        <f>SUM(M25+M26)</f>
        <v>393.7</v>
      </c>
      <c r="N27" s="19">
        <f>SUM(N25+N26)</f>
        <v>393.7</v>
      </c>
      <c r="O27" s="19">
        <f>SUM(O25+O26)</f>
        <v>257.7</v>
      </c>
      <c r="P27" s="20">
        <f>P25+P24</f>
        <v>0</v>
      </c>
      <c r="Q27" s="18">
        <f>Q25+Q26</f>
        <v>399.7</v>
      </c>
      <c r="R27" s="19">
        <f>R25+R26</f>
        <v>399.7</v>
      </c>
      <c r="S27" s="19">
        <f>S25+S26</f>
        <v>262.2</v>
      </c>
      <c r="T27" s="20">
        <f>T25+T24</f>
        <v>0</v>
      </c>
      <c r="U27" s="18">
        <f>U25+U26</f>
        <v>399.7</v>
      </c>
      <c r="V27" s="19">
        <f>V25+V26</f>
        <v>399.7</v>
      </c>
      <c r="W27" s="19">
        <f>W25+W26</f>
        <v>262.2</v>
      </c>
      <c r="X27" s="20">
        <f>X25+X24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4" customFormat="1" ht="13.5" customHeight="1">
      <c r="A28" s="194">
        <v>1</v>
      </c>
      <c r="B28" s="196">
        <v>2</v>
      </c>
      <c r="C28" s="198">
        <v>4</v>
      </c>
      <c r="D28" s="199" t="s">
        <v>86</v>
      </c>
      <c r="E28" s="242" t="s">
        <v>24</v>
      </c>
      <c r="F28" s="40" t="s">
        <v>39</v>
      </c>
      <c r="G28" s="243" t="s">
        <v>42</v>
      </c>
      <c r="H28" s="41" t="s">
        <v>43</v>
      </c>
      <c r="I28" s="58">
        <v>68.8</v>
      </c>
      <c r="J28" s="25">
        <v>68.8</v>
      </c>
      <c r="K28" s="25">
        <v>20.6</v>
      </c>
      <c r="L28" s="26"/>
      <c r="M28" s="58"/>
      <c r="N28" s="25"/>
      <c r="O28" s="25"/>
      <c r="P28" s="26"/>
      <c r="Q28" s="24"/>
      <c r="R28" s="25"/>
      <c r="S28" s="25"/>
      <c r="T28" s="26"/>
      <c r="U28" s="24"/>
      <c r="V28" s="25"/>
      <c r="W28" s="25"/>
      <c r="X28" s="26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4" customFormat="1" ht="13.5" customHeight="1">
      <c r="A29" s="231"/>
      <c r="B29" s="240"/>
      <c r="C29" s="204"/>
      <c r="D29" s="221"/>
      <c r="E29" s="225"/>
      <c r="F29" s="59" t="s">
        <v>39</v>
      </c>
      <c r="G29" s="244"/>
      <c r="H29" s="60" t="s">
        <v>41</v>
      </c>
      <c r="I29" s="58">
        <v>180.4</v>
      </c>
      <c r="J29" s="25">
        <v>180.4</v>
      </c>
      <c r="K29" s="25">
        <v>125.2</v>
      </c>
      <c r="L29" s="26"/>
      <c r="M29" s="58">
        <v>32.9</v>
      </c>
      <c r="N29" s="25">
        <v>32.9</v>
      </c>
      <c r="O29" s="25">
        <v>25.1</v>
      </c>
      <c r="P29" s="26"/>
      <c r="Q29" s="58">
        <v>34.5</v>
      </c>
      <c r="R29" s="25">
        <v>34.5</v>
      </c>
      <c r="S29" s="25">
        <v>26.4</v>
      </c>
      <c r="T29" s="26"/>
      <c r="U29" s="58">
        <v>34.5</v>
      </c>
      <c r="V29" s="25">
        <v>34.5</v>
      </c>
      <c r="W29" s="25">
        <v>26.4</v>
      </c>
      <c r="X29" s="26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4" customFormat="1" ht="13.5" customHeight="1">
      <c r="A30" s="231"/>
      <c r="B30" s="240"/>
      <c r="C30" s="204"/>
      <c r="D30" s="221"/>
      <c r="E30" s="225"/>
      <c r="F30" s="59" t="s">
        <v>39</v>
      </c>
      <c r="G30" s="244"/>
      <c r="H30" s="60" t="s">
        <v>44</v>
      </c>
      <c r="I30" s="58">
        <v>158.2</v>
      </c>
      <c r="J30" s="25">
        <v>158.2</v>
      </c>
      <c r="K30" s="25">
        <v>86.7</v>
      </c>
      <c r="L30" s="26"/>
      <c r="M30" s="145">
        <v>272</v>
      </c>
      <c r="N30" s="25">
        <v>272</v>
      </c>
      <c r="O30" s="25">
        <v>152.8</v>
      </c>
      <c r="P30" s="26"/>
      <c r="Q30" s="58">
        <v>272</v>
      </c>
      <c r="R30" s="25">
        <v>272</v>
      </c>
      <c r="S30" s="25">
        <v>152.8</v>
      </c>
      <c r="T30" s="26"/>
      <c r="U30" s="58">
        <v>272</v>
      </c>
      <c r="V30" s="25">
        <v>272</v>
      </c>
      <c r="W30" s="25">
        <v>152.8</v>
      </c>
      <c r="X30" s="26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4" customFormat="1" ht="13.5" customHeight="1" thickBot="1">
      <c r="A31" s="231"/>
      <c r="B31" s="240"/>
      <c r="C31" s="204"/>
      <c r="D31" s="221"/>
      <c r="E31" s="225"/>
      <c r="F31" s="61" t="s">
        <v>39</v>
      </c>
      <c r="G31" s="244"/>
      <c r="H31" s="62" t="s">
        <v>45</v>
      </c>
      <c r="I31" s="29">
        <v>15.8</v>
      </c>
      <c r="J31" s="30">
        <v>15.8</v>
      </c>
      <c r="K31" s="30">
        <v>3</v>
      </c>
      <c r="L31" s="31">
        <v>2.5</v>
      </c>
      <c r="M31" s="146">
        <v>12</v>
      </c>
      <c r="N31" s="30">
        <v>8.5</v>
      </c>
      <c r="O31" s="30">
        <v>5</v>
      </c>
      <c r="P31" s="31">
        <v>3.5</v>
      </c>
      <c r="Q31" s="29">
        <v>12</v>
      </c>
      <c r="R31" s="30">
        <v>12</v>
      </c>
      <c r="S31" s="30">
        <v>5</v>
      </c>
      <c r="T31" s="31"/>
      <c r="U31" s="29">
        <v>12</v>
      </c>
      <c r="V31" s="30">
        <v>12</v>
      </c>
      <c r="W31" s="30">
        <v>5</v>
      </c>
      <c r="X31" s="3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1" customFormat="1" ht="13.5" customHeight="1" thickBot="1">
      <c r="A32" s="195"/>
      <c r="B32" s="197"/>
      <c r="C32" s="204"/>
      <c r="D32" s="221"/>
      <c r="E32" s="225"/>
      <c r="F32" s="191" t="s">
        <v>28</v>
      </c>
      <c r="G32" s="192"/>
      <c r="H32" s="193"/>
      <c r="I32" s="18">
        <f>SUM(I28+I29+I30+I31)</f>
        <v>423.2</v>
      </c>
      <c r="J32" s="19">
        <f>SUM(J28+J29+J30+J31)</f>
        <v>423.2</v>
      </c>
      <c r="K32" s="19">
        <f>SUM(K28+K29+K30+K31)</f>
        <v>235.5</v>
      </c>
      <c r="L32" s="63">
        <v>2.5</v>
      </c>
      <c r="M32" s="18">
        <f>SUM(M28+M29+M30+M31)</f>
        <v>316.9</v>
      </c>
      <c r="N32" s="19">
        <f>SUM(N28+N29+N30+N31)</f>
        <v>313.4</v>
      </c>
      <c r="O32" s="19">
        <f>SUM(O28+O29+O30+O31)</f>
        <v>182.9</v>
      </c>
      <c r="P32" s="63">
        <f>SUM(P28+P29+P30+P31)</f>
        <v>3.5</v>
      </c>
      <c r="Q32" s="64">
        <f>SUM(Q31,Q30,Q29,Q28)</f>
        <v>318.5</v>
      </c>
      <c r="R32" s="19">
        <f>SUM(R31,R30,R29,R28)</f>
        <v>318.5</v>
      </c>
      <c r="S32" s="19">
        <f>SUM(S31,S30,S29,S28)</f>
        <v>184.20000000000002</v>
      </c>
      <c r="T32" s="63"/>
      <c r="U32" s="64"/>
      <c r="V32" s="19"/>
      <c r="W32" s="19"/>
      <c r="X32" s="20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39" customFormat="1" ht="13.5" customHeight="1" thickBot="1">
      <c r="A33" s="17">
        <v>1</v>
      </c>
      <c r="B33" s="65">
        <v>2</v>
      </c>
      <c r="C33" s="165" t="s">
        <v>32</v>
      </c>
      <c r="D33" s="167"/>
      <c r="E33" s="167"/>
      <c r="F33" s="167"/>
      <c r="G33" s="167"/>
      <c r="H33" s="168"/>
      <c r="I33" s="34">
        <f>SUM(I32,I27,I23,I21)</f>
        <v>640.3000000000001</v>
      </c>
      <c r="J33" s="35">
        <f aca="true" t="shared" si="2" ref="J33:X33">SUM(J32,J27,J23,J21)</f>
        <v>640.3000000000001</v>
      </c>
      <c r="K33" s="35">
        <f t="shared" si="2"/>
        <v>373</v>
      </c>
      <c r="L33" s="36">
        <f t="shared" si="2"/>
        <v>2.5</v>
      </c>
      <c r="M33" s="34">
        <f t="shared" si="2"/>
        <v>984.8</v>
      </c>
      <c r="N33" s="35">
        <f t="shared" si="2"/>
        <v>981.3</v>
      </c>
      <c r="O33" s="35">
        <f t="shared" si="2"/>
        <v>573.8</v>
      </c>
      <c r="P33" s="36">
        <f t="shared" si="2"/>
        <v>3.5</v>
      </c>
      <c r="Q33" s="34">
        <f t="shared" si="2"/>
        <v>734.4000000000001</v>
      </c>
      <c r="R33" s="35">
        <f>SUM(R32,R27,R23,R27)</f>
        <v>1119.9</v>
      </c>
      <c r="S33" s="35">
        <f t="shared" si="2"/>
        <v>579.5999999999999</v>
      </c>
      <c r="T33" s="36">
        <f t="shared" si="2"/>
        <v>0</v>
      </c>
      <c r="U33" s="34">
        <f t="shared" si="2"/>
        <v>400.7</v>
      </c>
      <c r="V33" s="35">
        <f t="shared" si="2"/>
        <v>400.7</v>
      </c>
      <c r="W33" s="35">
        <f t="shared" si="2"/>
        <v>262.2</v>
      </c>
      <c r="X33" s="37">
        <f t="shared" si="2"/>
        <v>0</v>
      </c>
      <c r="Y33" s="38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39" customFormat="1" ht="13.5" customHeight="1" thickBot="1">
      <c r="A34" s="57">
        <v>1</v>
      </c>
      <c r="B34" s="66">
        <v>3</v>
      </c>
      <c r="C34" s="237" t="s">
        <v>46</v>
      </c>
      <c r="D34" s="187"/>
      <c r="E34" s="187"/>
      <c r="F34" s="187"/>
      <c r="G34" s="187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238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4" customFormat="1" ht="18" customHeight="1" thickBot="1">
      <c r="A35" s="231">
        <v>1</v>
      </c>
      <c r="B35" s="232">
        <v>3</v>
      </c>
      <c r="C35" s="233">
        <v>1</v>
      </c>
      <c r="D35" s="234" t="s">
        <v>47</v>
      </c>
      <c r="E35" s="239" t="s">
        <v>24</v>
      </c>
      <c r="F35" s="67" t="s">
        <v>39</v>
      </c>
      <c r="G35" s="68" t="s">
        <v>48</v>
      </c>
      <c r="H35" s="54" t="s">
        <v>41</v>
      </c>
      <c r="I35" s="69">
        <v>148.9</v>
      </c>
      <c r="J35" s="25">
        <v>148.9</v>
      </c>
      <c r="K35" s="25">
        <v>102.6</v>
      </c>
      <c r="L35" s="26"/>
      <c r="M35" s="69"/>
      <c r="N35" s="25"/>
      <c r="O35" s="25"/>
      <c r="P35" s="26"/>
      <c r="Q35" s="69"/>
      <c r="R35" s="25"/>
      <c r="S35" s="25"/>
      <c r="T35" s="26"/>
      <c r="U35" s="69"/>
      <c r="V35" s="25"/>
      <c r="W35" s="25"/>
      <c r="X35" s="2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21" customFormat="1" ht="18" customHeight="1" thickBot="1">
      <c r="A36" s="195"/>
      <c r="B36" s="203"/>
      <c r="C36" s="241"/>
      <c r="D36" s="207"/>
      <c r="E36" s="220"/>
      <c r="F36" s="191" t="s">
        <v>28</v>
      </c>
      <c r="G36" s="192"/>
      <c r="H36" s="193"/>
      <c r="I36" s="18">
        <v>148.9</v>
      </c>
      <c r="J36" s="19">
        <v>148.9</v>
      </c>
      <c r="K36" s="19">
        <v>102.6</v>
      </c>
      <c r="L36" s="20"/>
      <c r="M36" s="18"/>
      <c r="N36" s="19"/>
      <c r="O36" s="19"/>
      <c r="P36" s="20"/>
      <c r="Q36" s="18"/>
      <c r="R36" s="19"/>
      <c r="S36" s="19"/>
      <c r="T36" s="20"/>
      <c r="U36" s="18"/>
      <c r="V36" s="19"/>
      <c r="W36" s="19"/>
      <c r="X36" s="20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21" customFormat="1" ht="18" customHeight="1" thickBot="1">
      <c r="A37" s="231">
        <v>1</v>
      </c>
      <c r="B37" s="232">
        <v>3</v>
      </c>
      <c r="C37" s="233">
        <v>2</v>
      </c>
      <c r="D37" s="234" t="s">
        <v>49</v>
      </c>
      <c r="E37" s="235" t="s">
        <v>24</v>
      </c>
      <c r="F37" s="61" t="s">
        <v>39</v>
      </c>
      <c r="G37" s="27" t="s">
        <v>50</v>
      </c>
      <c r="H37" s="13" t="s">
        <v>41</v>
      </c>
      <c r="I37" s="56">
        <v>10.9</v>
      </c>
      <c r="J37" s="15"/>
      <c r="K37" s="15"/>
      <c r="L37" s="16">
        <v>10.9</v>
      </c>
      <c r="M37" s="56"/>
      <c r="N37" s="15"/>
      <c r="O37" s="15"/>
      <c r="P37" s="16"/>
      <c r="Q37" s="56"/>
      <c r="R37" s="15"/>
      <c r="S37" s="15"/>
      <c r="T37" s="16"/>
      <c r="U37" s="56"/>
      <c r="V37" s="15"/>
      <c r="W37" s="15"/>
      <c r="X37" s="16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21" customFormat="1" ht="18" customHeight="1" thickBot="1">
      <c r="A38" s="195"/>
      <c r="B38" s="203"/>
      <c r="C38" s="233"/>
      <c r="D38" s="234"/>
      <c r="E38" s="236"/>
      <c r="F38" s="191" t="s">
        <v>28</v>
      </c>
      <c r="G38" s="192"/>
      <c r="H38" s="193"/>
      <c r="I38" s="18">
        <v>10.9</v>
      </c>
      <c r="J38" s="19"/>
      <c r="K38" s="19"/>
      <c r="L38" s="20">
        <v>10.9</v>
      </c>
      <c r="M38" s="18"/>
      <c r="N38" s="19"/>
      <c r="O38" s="19"/>
      <c r="P38" s="20"/>
      <c r="Q38" s="18"/>
      <c r="R38" s="19"/>
      <c r="S38" s="19"/>
      <c r="T38" s="20"/>
      <c r="U38" s="18"/>
      <c r="V38" s="19"/>
      <c r="W38" s="19"/>
      <c r="X38" s="20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39" customFormat="1" ht="13.5" customHeight="1" thickBot="1">
      <c r="A39" s="70">
        <v>1</v>
      </c>
      <c r="B39" s="71">
        <v>3</v>
      </c>
      <c r="C39" s="165" t="s">
        <v>32</v>
      </c>
      <c r="D39" s="167"/>
      <c r="E39" s="167"/>
      <c r="F39" s="167"/>
      <c r="G39" s="167"/>
      <c r="H39" s="168"/>
      <c r="I39" s="72">
        <f>SUM(I36,I38)</f>
        <v>159.8</v>
      </c>
      <c r="J39" s="73">
        <f aca="true" t="shared" si="3" ref="J39:X39">SUM(J36,J38)</f>
        <v>148.9</v>
      </c>
      <c r="K39" s="73">
        <f t="shared" si="3"/>
        <v>102.6</v>
      </c>
      <c r="L39" s="74">
        <f t="shared" si="3"/>
        <v>10.9</v>
      </c>
      <c r="M39" s="72">
        <f t="shared" si="3"/>
        <v>0</v>
      </c>
      <c r="N39" s="73">
        <f t="shared" si="3"/>
        <v>0</v>
      </c>
      <c r="O39" s="73">
        <f t="shared" si="3"/>
        <v>0</v>
      </c>
      <c r="P39" s="37">
        <f t="shared" si="3"/>
        <v>0</v>
      </c>
      <c r="Q39" s="72">
        <f t="shared" si="3"/>
        <v>0</v>
      </c>
      <c r="R39" s="35">
        <f t="shared" si="3"/>
        <v>0</v>
      </c>
      <c r="S39" s="73">
        <f t="shared" si="3"/>
        <v>0</v>
      </c>
      <c r="T39" s="37">
        <f t="shared" si="3"/>
        <v>0</v>
      </c>
      <c r="U39" s="72">
        <f t="shared" si="3"/>
        <v>0</v>
      </c>
      <c r="V39" s="35">
        <f t="shared" si="3"/>
        <v>0</v>
      </c>
      <c r="W39" s="73">
        <f t="shared" si="3"/>
        <v>0</v>
      </c>
      <c r="X39" s="74">
        <f t="shared" si="3"/>
        <v>0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s="81" customFormat="1" ht="13.5" customHeight="1" thickBot="1">
      <c r="A40" s="75">
        <v>1</v>
      </c>
      <c r="B40" s="76"/>
      <c r="C40" s="169" t="s">
        <v>51</v>
      </c>
      <c r="D40" s="170"/>
      <c r="E40" s="170"/>
      <c r="F40" s="170"/>
      <c r="G40" s="170"/>
      <c r="H40" s="171"/>
      <c r="I40" s="77">
        <f aca="true" t="shared" si="4" ref="I40:X40">SUM(I17+I33+I39)</f>
        <v>902.8</v>
      </c>
      <c r="J40" s="78">
        <f t="shared" si="4"/>
        <v>891.9</v>
      </c>
      <c r="K40" s="78">
        <f t="shared" si="4"/>
        <v>475.6</v>
      </c>
      <c r="L40" s="79">
        <f t="shared" si="4"/>
        <v>13.4</v>
      </c>
      <c r="M40" s="77">
        <f t="shared" si="4"/>
        <v>1043.2</v>
      </c>
      <c r="N40" s="78">
        <f t="shared" si="4"/>
        <v>1039.7</v>
      </c>
      <c r="O40" s="78">
        <f t="shared" si="4"/>
        <v>573.8</v>
      </c>
      <c r="P40" s="79">
        <f t="shared" si="4"/>
        <v>3.5</v>
      </c>
      <c r="Q40" s="77">
        <f t="shared" si="4"/>
        <v>786.8000000000001</v>
      </c>
      <c r="R40" s="78">
        <f t="shared" si="4"/>
        <v>1172.3000000000002</v>
      </c>
      <c r="S40" s="78">
        <f t="shared" si="4"/>
        <v>579.5999999999999</v>
      </c>
      <c r="T40" s="79">
        <f t="shared" si="4"/>
        <v>0</v>
      </c>
      <c r="U40" s="77">
        <f t="shared" si="4"/>
        <v>400.7</v>
      </c>
      <c r="V40" s="78">
        <f t="shared" si="4"/>
        <v>400.7</v>
      </c>
      <c r="W40" s="78">
        <f t="shared" si="4"/>
        <v>262.2</v>
      </c>
      <c r="X40" s="80">
        <f t="shared" si="4"/>
        <v>0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s="81" customFormat="1" ht="13.5" customHeight="1" thickBot="1">
      <c r="A41" s="82">
        <v>2</v>
      </c>
      <c r="B41" s="230" t="s">
        <v>52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4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s="39" customFormat="1" ht="13.5" customHeight="1" thickBot="1">
      <c r="A42" s="17">
        <v>2</v>
      </c>
      <c r="B42" s="48">
        <v>1</v>
      </c>
      <c r="C42" s="215" t="s">
        <v>53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7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s="4" customFormat="1" ht="27" customHeight="1" thickBot="1">
      <c r="A43" s="194">
        <v>2</v>
      </c>
      <c r="B43" s="196">
        <v>1</v>
      </c>
      <c r="C43" s="198">
        <v>1</v>
      </c>
      <c r="D43" s="199" t="s">
        <v>54</v>
      </c>
      <c r="E43" s="224" t="s">
        <v>55</v>
      </c>
      <c r="F43" s="11" t="s">
        <v>56</v>
      </c>
      <c r="G43" s="12" t="s">
        <v>57</v>
      </c>
      <c r="H43" s="28" t="s">
        <v>41</v>
      </c>
      <c r="I43" s="14">
        <v>19.8</v>
      </c>
      <c r="J43" s="15">
        <v>19.8</v>
      </c>
      <c r="K43" s="15">
        <v>15.1</v>
      </c>
      <c r="L43" s="16"/>
      <c r="M43" s="14">
        <v>19.8</v>
      </c>
      <c r="N43" s="15">
        <v>19.8</v>
      </c>
      <c r="O43" s="15">
        <v>15.1</v>
      </c>
      <c r="P43" s="16"/>
      <c r="Q43" s="14">
        <v>19.8</v>
      </c>
      <c r="R43" s="15">
        <v>19.8</v>
      </c>
      <c r="S43" s="15">
        <v>15.1</v>
      </c>
      <c r="T43" s="16"/>
      <c r="U43" s="14">
        <v>19.8</v>
      </c>
      <c r="V43" s="15">
        <v>19.8</v>
      </c>
      <c r="W43" s="15">
        <v>15.1</v>
      </c>
      <c r="X43" s="16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s="21" customFormat="1" ht="27" customHeight="1" thickBot="1">
      <c r="A44" s="195"/>
      <c r="B44" s="197"/>
      <c r="C44" s="198"/>
      <c r="D44" s="199"/>
      <c r="E44" s="229"/>
      <c r="F44" s="191" t="s">
        <v>28</v>
      </c>
      <c r="G44" s="192"/>
      <c r="H44" s="193"/>
      <c r="I44" s="18">
        <v>19.8</v>
      </c>
      <c r="J44" s="19">
        <v>19.8</v>
      </c>
      <c r="K44" s="19">
        <v>15.1</v>
      </c>
      <c r="L44" s="20"/>
      <c r="M44" s="64">
        <v>19.8</v>
      </c>
      <c r="N44" s="19">
        <v>19.8</v>
      </c>
      <c r="O44" s="19">
        <v>15.1</v>
      </c>
      <c r="P44" s="20">
        <f aca="true" t="shared" si="5" ref="P44:X44">P43</f>
        <v>0</v>
      </c>
      <c r="Q44" s="64">
        <f t="shared" si="5"/>
        <v>19.8</v>
      </c>
      <c r="R44" s="19">
        <f t="shared" si="5"/>
        <v>19.8</v>
      </c>
      <c r="S44" s="19">
        <f t="shared" si="5"/>
        <v>15.1</v>
      </c>
      <c r="T44" s="20">
        <f t="shared" si="5"/>
        <v>0</v>
      </c>
      <c r="U44" s="64">
        <f t="shared" si="5"/>
        <v>19.8</v>
      </c>
      <c r="V44" s="19">
        <f t="shared" si="5"/>
        <v>19.8</v>
      </c>
      <c r="W44" s="19">
        <f t="shared" si="5"/>
        <v>15.1</v>
      </c>
      <c r="X44" s="20">
        <f t="shared" si="5"/>
        <v>0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s="4" customFormat="1" ht="27" customHeight="1" thickBot="1">
      <c r="A45" s="194">
        <v>2</v>
      </c>
      <c r="B45" s="196">
        <v>1</v>
      </c>
      <c r="C45" s="198">
        <v>2</v>
      </c>
      <c r="D45" s="199" t="s">
        <v>58</v>
      </c>
      <c r="E45" s="224" t="s">
        <v>59</v>
      </c>
      <c r="F45" s="11" t="s">
        <v>56</v>
      </c>
      <c r="G45" s="12" t="s">
        <v>60</v>
      </c>
      <c r="H45" s="28" t="s">
        <v>41</v>
      </c>
      <c r="I45" s="14">
        <v>90.2</v>
      </c>
      <c r="J45" s="15">
        <v>90.2</v>
      </c>
      <c r="K45" s="15">
        <v>70.5</v>
      </c>
      <c r="L45" s="16"/>
      <c r="M45" s="14">
        <v>90.2</v>
      </c>
      <c r="N45" s="15">
        <v>90.2</v>
      </c>
      <c r="O45" s="15">
        <v>70.5</v>
      </c>
      <c r="P45" s="16"/>
      <c r="Q45" s="14">
        <v>90.2</v>
      </c>
      <c r="R45" s="15">
        <v>90.2</v>
      </c>
      <c r="S45" s="15">
        <v>70.5</v>
      </c>
      <c r="T45" s="16"/>
      <c r="U45" s="14">
        <v>90.2</v>
      </c>
      <c r="V45" s="15">
        <v>90.2</v>
      </c>
      <c r="W45" s="15">
        <v>70.5</v>
      </c>
      <c r="X45" s="16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s="21" customFormat="1" ht="27" customHeight="1" thickBot="1">
      <c r="A46" s="195"/>
      <c r="B46" s="197"/>
      <c r="C46" s="198"/>
      <c r="D46" s="199"/>
      <c r="E46" s="229"/>
      <c r="F46" s="191" t="s">
        <v>28</v>
      </c>
      <c r="G46" s="192"/>
      <c r="H46" s="193"/>
      <c r="I46" s="18">
        <v>90.2</v>
      </c>
      <c r="J46" s="19">
        <v>90.2</v>
      </c>
      <c r="K46" s="19">
        <v>70.5</v>
      </c>
      <c r="L46" s="20"/>
      <c r="M46" s="64">
        <v>90.2</v>
      </c>
      <c r="N46" s="19">
        <v>90.2</v>
      </c>
      <c r="O46" s="19">
        <v>70.5</v>
      </c>
      <c r="P46" s="20">
        <f aca="true" t="shared" si="6" ref="P46:X46">P45</f>
        <v>0</v>
      </c>
      <c r="Q46" s="64">
        <f t="shared" si="6"/>
        <v>90.2</v>
      </c>
      <c r="R46" s="19">
        <f t="shared" si="6"/>
        <v>90.2</v>
      </c>
      <c r="S46" s="19">
        <f t="shared" si="6"/>
        <v>70.5</v>
      </c>
      <c r="T46" s="20">
        <f t="shared" si="6"/>
        <v>0</v>
      </c>
      <c r="U46" s="64">
        <f t="shared" si="6"/>
        <v>90.2</v>
      </c>
      <c r="V46" s="19">
        <f t="shared" si="6"/>
        <v>90.2</v>
      </c>
      <c r="W46" s="19">
        <f t="shared" si="6"/>
        <v>70.5</v>
      </c>
      <c r="X46" s="20">
        <f t="shared" si="6"/>
        <v>0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s="4" customFormat="1" ht="21.75" customHeight="1" thickBot="1">
      <c r="A47" s="194">
        <v>2</v>
      </c>
      <c r="B47" s="196">
        <v>1</v>
      </c>
      <c r="C47" s="198">
        <v>3</v>
      </c>
      <c r="D47" s="199" t="s">
        <v>61</v>
      </c>
      <c r="E47" s="224" t="s">
        <v>55</v>
      </c>
      <c r="F47" s="11" t="s">
        <v>62</v>
      </c>
      <c r="G47" s="12" t="s">
        <v>63</v>
      </c>
      <c r="H47" s="13" t="s">
        <v>41</v>
      </c>
      <c r="I47" s="56">
        <v>11</v>
      </c>
      <c r="J47" s="15">
        <v>11</v>
      </c>
      <c r="K47" s="15"/>
      <c r="L47" s="16"/>
      <c r="M47" s="56">
        <v>11</v>
      </c>
      <c r="N47" s="15">
        <v>11</v>
      </c>
      <c r="O47" s="15"/>
      <c r="P47" s="16"/>
      <c r="Q47" s="56">
        <v>11</v>
      </c>
      <c r="R47" s="15">
        <v>11</v>
      </c>
      <c r="S47" s="15"/>
      <c r="T47" s="16"/>
      <c r="U47" s="56"/>
      <c r="V47" s="15"/>
      <c r="W47" s="15"/>
      <c r="X47" s="16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s="21" customFormat="1" ht="21.75" customHeight="1" thickBot="1">
      <c r="A48" s="195"/>
      <c r="B48" s="197"/>
      <c r="C48" s="204"/>
      <c r="D48" s="221"/>
      <c r="E48" s="225"/>
      <c r="F48" s="226" t="s">
        <v>28</v>
      </c>
      <c r="G48" s="227"/>
      <c r="H48" s="228"/>
      <c r="I48" s="83">
        <v>11</v>
      </c>
      <c r="J48" s="84">
        <v>11</v>
      </c>
      <c r="K48" s="84"/>
      <c r="L48" s="85">
        <f>L47</f>
        <v>0</v>
      </c>
      <c r="M48" s="86">
        <v>11</v>
      </c>
      <c r="N48" s="84">
        <v>11</v>
      </c>
      <c r="O48" s="84"/>
      <c r="P48" s="85"/>
      <c r="Q48" s="86">
        <f>Q47</f>
        <v>11</v>
      </c>
      <c r="R48" s="84">
        <f>R47</f>
        <v>11</v>
      </c>
      <c r="S48" s="84"/>
      <c r="T48" s="85"/>
      <c r="U48" s="86">
        <f>U47</f>
        <v>0</v>
      </c>
      <c r="V48" s="84">
        <f>V47</f>
        <v>0</v>
      </c>
      <c r="W48" s="84"/>
      <c r="X48" s="85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s="39" customFormat="1" ht="13.5" customHeight="1" thickBot="1">
      <c r="A49" s="17">
        <v>2</v>
      </c>
      <c r="B49" s="45">
        <v>1</v>
      </c>
      <c r="C49" s="165" t="s">
        <v>32</v>
      </c>
      <c r="D49" s="167"/>
      <c r="E49" s="167"/>
      <c r="F49" s="167"/>
      <c r="G49" s="167"/>
      <c r="H49" s="168"/>
      <c r="I49" s="73">
        <f>SUM(I48,I46,I44)</f>
        <v>121</v>
      </c>
      <c r="J49" s="73">
        <f aca="true" t="shared" si="7" ref="J49:X49">SUM(J48,J46,J44)</f>
        <v>121</v>
      </c>
      <c r="K49" s="73">
        <f t="shared" si="7"/>
        <v>85.6</v>
      </c>
      <c r="L49" s="36">
        <f t="shared" si="7"/>
        <v>0</v>
      </c>
      <c r="M49" s="72">
        <f t="shared" si="7"/>
        <v>121</v>
      </c>
      <c r="N49" s="73">
        <f t="shared" si="7"/>
        <v>121</v>
      </c>
      <c r="O49" s="73">
        <f t="shared" si="7"/>
        <v>85.6</v>
      </c>
      <c r="P49" s="36">
        <f t="shared" si="7"/>
        <v>0</v>
      </c>
      <c r="Q49" s="72">
        <f t="shared" si="7"/>
        <v>121</v>
      </c>
      <c r="R49" s="73">
        <f t="shared" si="7"/>
        <v>121</v>
      </c>
      <c r="S49" s="73">
        <f t="shared" si="7"/>
        <v>85.6</v>
      </c>
      <c r="T49" s="74">
        <f t="shared" si="7"/>
        <v>0</v>
      </c>
      <c r="U49" s="73">
        <f t="shared" si="7"/>
        <v>110</v>
      </c>
      <c r="V49" s="73">
        <f t="shared" si="7"/>
        <v>110</v>
      </c>
      <c r="W49" s="73">
        <f t="shared" si="7"/>
        <v>85.6</v>
      </c>
      <c r="X49" s="37">
        <f t="shared" si="7"/>
        <v>0</v>
      </c>
      <c r="Y49" s="38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s="81" customFormat="1" ht="13.5" customHeight="1" thickBot="1">
      <c r="A50" s="87">
        <v>2</v>
      </c>
      <c r="B50" s="169" t="s">
        <v>51</v>
      </c>
      <c r="C50" s="170"/>
      <c r="D50" s="170"/>
      <c r="E50" s="170"/>
      <c r="F50" s="170"/>
      <c r="G50" s="170"/>
      <c r="H50" s="171"/>
      <c r="I50" s="79">
        <f>SUM(I49)</f>
        <v>121</v>
      </c>
      <c r="J50" s="79">
        <f aca="true" t="shared" si="8" ref="J50:X50">SUM(J49)</f>
        <v>121</v>
      </c>
      <c r="K50" s="79">
        <f t="shared" si="8"/>
        <v>85.6</v>
      </c>
      <c r="L50" s="80">
        <f t="shared" si="8"/>
        <v>0</v>
      </c>
      <c r="M50" s="79">
        <f t="shared" si="8"/>
        <v>121</v>
      </c>
      <c r="N50" s="79">
        <f t="shared" si="8"/>
        <v>121</v>
      </c>
      <c r="O50" s="79">
        <f t="shared" si="8"/>
        <v>85.6</v>
      </c>
      <c r="P50" s="80">
        <f t="shared" si="8"/>
        <v>0</v>
      </c>
      <c r="Q50" s="79">
        <f t="shared" si="8"/>
        <v>121</v>
      </c>
      <c r="R50" s="79">
        <f t="shared" si="8"/>
        <v>121</v>
      </c>
      <c r="S50" s="79">
        <f t="shared" si="8"/>
        <v>85.6</v>
      </c>
      <c r="T50" s="80">
        <f t="shared" si="8"/>
        <v>0</v>
      </c>
      <c r="U50" s="79">
        <f t="shared" si="8"/>
        <v>110</v>
      </c>
      <c r="V50" s="79">
        <f t="shared" si="8"/>
        <v>110</v>
      </c>
      <c r="W50" s="79">
        <f t="shared" si="8"/>
        <v>85.6</v>
      </c>
      <c r="X50" s="80">
        <f t="shared" si="8"/>
        <v>0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s="81" customFormat="1" ht="13.5" customHeight="1" thickBot="1">
      <c r="A51" s="88">
        <v>3</v>
      </c>
      <c r="B51" s="212" t="s">
        <v>64</v>
      </c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4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s="81" customFormat="1" ht="13.5" customHeight="1" thickBot="1">
      <c r="A52" s="57">
        <v>3</v>
      </c>
      <c r="B52" s="66">
        <v>1</v>
      </c>
      <c r="C52" s="215" t="s">
        <v>65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7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s="4" customFormat="1" ht="18.75" customHeight="1" thickBot="1">
      <c r="A53" s="194">
        <v>3</v>
      </c>
      <c r="B53" s="196">
        <v>1</v>
      </c>
      <c r="C53" s="198">
        <v>1</v>
      </c>
      <c r="D53" s="222" t="s">
        <v>66</v>
      </c>
      <c r="E53" s="218">
        <v>14</v>
      </c>
      <c r="F53" s="89" t="s">
        <v>56</v>
      </c>
      <c r="G53" s="90" t="s">
        <v>67</v>
      </c>
      <c r="H53" s="28" t="s">
        <v>41</v>
      </c>
      <c r="I53" s="14">
        <v>20.2</v>
      </c>
      <c r="J53" s="15">
        <v>20.2</v>
      </c>
      <c r="K53" s="30"/>
      <c r="L53" s="31"/>
      <c r="M53" s="29">
        <v>16.9</v>
      </c>
      <c r="N53" s="30">
        <v>16.9</v>
      </c>
      <c r="O53" s="30"/>
      <c r="P53" s="31"/>
      <c r="Q53" s="29"/>
      <c r="R53" s="30"/>
      <c r="S53" s="30"/>
      <c r="T53" s="31"/>
      <c r="U53" s="29">
        <f>V53+X53</f>
        <v>0</v>
      </c>
      <c r="V53" s="30"/>
      <c r="W53" s="30"/>
      <c r="X53" s="31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s="21" customFormat="1" ht="21" customHeight="1" thickBot="1">
      <c r="A54" s="195"/>
      <c r="B54" s="197"/>
      <c r="C54" s="198"/>
      <c r="D54" s="223"/>
      <c r="E54" s="201"/>
      <c r="F54" s="191" t="s">
        <v>28</v>
      </c>
      <c r="G54" s="192"/>
      <c r="H54" s="193"/>
      <c r="I54" s="18">
        <v>20.2</v>
      </c>
      <c r="J54" s="19">
        <v>20.2</v>
      </c>
      <c r="K54" s="19"/>
      <c r="L54" s="20"/>
      <c r="M54" s="18">
        <f>M53</f>
        <v>16.9</v>
      </c>
      <c r="N54" s="19">
        <f>N53</f>
        <v>16.9</v>
      </c>
      <c r="O54" s="19"/>
      <c r="P54" s="20"/>
      <c r="Q54" s="18"/>
      <c r="R54" s="19"/>
      <c r="S54" s="19"/>
      <c r="T54" s="20"/>
      <c r="U54" s="18">
        <f>U53</f>
        <v>0</v>
      </c>
      <c r="V54" s="19">
        <f>V53</f>
        <v>0</v>
      </c>
      <c r="W54" s="19"/>
      <c r="X54" s="20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s="94" customFormat="1" ht="18" customHeight="1" thickBot="1">
      <c r="A55" s="194">
        <v>3</v>
      </c>
      <c r="B55" s="202">
        <v>1</v>
      </c>
      <c r="C55" s="204">
        <v>2</v>
      </c>
      <c r="D55" s="206" t="s">
        <v>87</v>
      </c>
      <c r="E55" s="219" t="s">
        <v>68</v>
      </c>
      <c r="F55" s="91" t="s">
        <v>56</v>
      </c>
      <c r="G55" s="92" t="s">
        <v>69</v>
      </c>
      <c r="H55" s="13" t="s">
        <v>41</v>
      </c>
      <c r="I55" s="14"/>
      <c r="J55" s="15"/>
      <c r="K55" s="15"/>
      <c r="L55" s="16"/>
      <c r="M55" s="14"/>
      <c r="N55" s="15"/>
      <c r="O55" s="15"/>
      <c r="P55" s="16"/>
      <c r="Q55" s="14">
        <v>7.5</v>
      </c>
      <c r="R55" s="15">
        <v>7.5</v>
      </c>
      <c r="S55" s="15"/>
      <c r="T55" s="16"/>
      <c r="U55" s="14">
        <f>V55+X55</f>
        <v>0</v>
      </c>
      <c r="V55" s="15"/>
      <c r="W55" s="15"/>
      <c r="X55" s="16"/>
      <c r="Y55" s="38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</row>
    <row r="56" spans="1:38" s="21" customFormat="1" ht="13.5" customHeight="1" thickBot="1">
      <c r="A56" s="195"/>
      <c r="B56" s="203"/>
      <c r="C56" s="205"/>
      <c r="D56" s="207"/>
      <c r="E56" s="220"/>
      <c r="F56" s="191" t="s">
        <v>28</v>
      </c>
      <c r="G56" s="192"/>
      <c r="H56" s="193"/>
      <c r="I56" s="18"/>
      <c r="J56" s="19"/>
      <c r="K56" s="19"/>
      <c r="L56" s="20"/>
      <c r="M56" s="18"/>
      <c r="N56" s="19"/>
      <c r="O56" s="19"/>
      <c r="P56" s="20"/>
      <c r="Q56" s="18">
        <v>7.5</v>
      </c>
      <c r="R56" s="19">
        <v>7.5</v>
      </c>
      <c r="S56" s="19"/>
      <c r="T56" s="20"/>
      <c r="U56" s="18">
        <f>U55</f>
        <v>0</v>
      </c>
      <c r="V56" s="19">
        <f>V55</f>
        <v>0</v>
      </c>
      <c r="W56" s="19"/>
      <c r="X56" s="20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s="21" customFormat="1" ht="18" customHeight="1" thickBot="1">
      <c r="A57" s="194">
        <v>3</v>
      </c>
      <c r="B57" s="196">
        <v>1</v>
      </c>
      <c r="C57" s="208">
        <v>3</v>
      </c>
      <c r="D57" s="210" t="s">
        <v>70</v>
      </c>
      <c r="E57" s="189" t="s">
        <v>68</v>
      </c>
      <c r="F57" s="95" t="s">
        <v>56</v>
      </c>
      <c r="G57" s="96" t="s">
        <v>71</v>
      </c>
      <c r="H57" s="97" t="s">
        <v>41</v>
      </c>
      <c r="I57" s="42"/>
      <c r="J57" s="98"/>
      <c r="K57" s="98"/>
      <c r="L57" s="99"/>
      <c r="M57" s="42"/>
      <c r="N57" s="98"/>
      <c r="O57" s="98"/>
      <c r="P57" s="99"/>
      <c r="Q57" s="42">
        <v>16.6</v>
      </c>
      <c r="R57" s="43">
        <v>16.6</v>
      </c>
      <c r="S57" s="98"/>
      <c r="T57" s="99"/>
      <c r="U57" s="42"/>
      <c r="V57" s="98"/>
      <c r="W57" s="98"/>
      <c r="X57" s="99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s="21" customFormat="1" ht="13.5" customHeight="1" thickBot="1">
      <c r="A58" s="195"/>
      <c r="B58" s="197"/>
      <c r="C58" s="209"/>
      <c r="D58" s="211"/>
      <c r="E58" s="190"/>
      <c r="F58" s="191" t="s">
        <v>28</v>
      </c>
      <c r="G58" s="192"/>
      <c r="H58" s="193"/>
      <c r="I58" s="100"/>
      <c r="J58" s="101"/>
      <c r="K58" s="101"/>
      <c r="L58" s="102"/>
      <c r="M58" s="100"/>
      <c r="N58" s="101"/>
      <c r="O58" s="101"/>
      <c r="P58" s="102"/>
      <c r="Q58" s="100">
        <v>16.6</v>
      </c>
      <c r="R58" s="101">
        <v>16.6</v>
      </c>
      <c r="S58" s="101"/>
      <c r="T58" s="102"/>
      <c r="U58" s="100">
        <f>U57</f>
        <v>0</v>
      </c>
      <c r="V58" s="101">
        <f>V57</f>
        <v>0</v>
      </c>
      <c r="W58" s="101"/>
      <c r="X58" s="102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s="39" customFormat="1" ht="13.5" customHeight="1" thickBot="1">
      <c r="A59" s="17">
        <v>3</v>
      </c>
      <c r="B59" s="48">
        <v>1</v>
      </c>
      <c r="C59" s="183" t="s">
        <v>32</v>
      </c>
      <c r="D59" s="166"/>
      <c r="E59" s="166"/>
      <c r="F59" s="166"/>
      <c r="G59" s="166"/>
      <c r="H59" s="184"/>
      <c r="I59" s="103">
        <f>SUM(I54,I56,I58)</f>
        <v>20.2</v>
      </c>
      <c r="J59" s="104">
        <f aca="true" t="shared" si="9" ref="J59:X59">SUM(J54,J56,J58)</f>
        <v>20.2</v>
      </c>
      <c r="K59" s="104">
        <f t="shared" si="9"/>
        <v>0</v>
      </c>
      <c r="L59" s="105">
        <f t="shared" si="9"/>
        <v>0</v>
      </c>
      <c r="M59" s="103">
        <f t="shared" si="9"/>
        <v>16.9</v>
      </c>
      <c r="N59" s="104">
        <f t="shared" si="9"/>
        <v>16.9</v>
      </c>
      <c r="O59" s="104">
        <f t="shared" si="9"/>
        <v>0</v>
      </c>
      <c r="P59" s="105">
        <f t="shared" si="9"/>
        <v>0</v>
      </c>
      <c r="Q59" s="103">
        <f t="shared" si="9"/>
        <v>24.1</v>
      </c>
      <c r="R59" s="104">
        <f t="shared" si="9"/>
        <v>24.1</v>
      </c>
      <c r="S59" s="104">
        <f t="shared" si="9"/>
        <v>0</v>
      </c>
      <c r="T59" s="105">
        <f t="shared" si="9"/>
        <v>0</v>
      </c>
      <c r="U59" s="103">
        <f t="shared" si="9"/>
        <v>0</v>
      </c>
      <c r="V59" s="104">
        <f t="shared" si="9"/>
        <v>0</v>
      </c>
      <c r="W59" s="104">
        <f t="shared" si="9"/>
        <v>0</v>
      </c>
      <c r="X59" s="105">
        <f t="shared" si="9"/>
        <v>0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s="39" customFormat="1" ht="13.5" customHeight="1" thickBot="1">
      <c r="A60" s="57">
        <v>3</v>
      </c>
      <c r="B60" s="66">
        <v>2</v>
      </c>
      <c r="C60" s="185" t="s">
        <v>72</v>
      </c>
      <c r="D60" s="186"/>
      <c r="E60" s="186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8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s="4" customFormat="1" ht="15" customHeight="1" thickBot="1">
      <c r="A61" s="194">
        <v>3</v>
      </c>
      <c r="B61" s="196">
        <v>2</v>
      </c>
      <c r="C61" s="198">
        <v>1</v>
      </c>
      <c r="D61" s="199" t="s">
        <v>73</v>
      </c>
      <c r="E61" s="200">
        <v>20</v>
      </c>
      <c r="F61" s="89" t="s">
        <v>56</v>
      </c>
      <c r="G61" s="90" t="s">
        <v>74</v>
      </c>
      <c r="H61" s="13" t="s">
        <v>41</v>
      </c>
      <c r="I61" s="56">
        <v>55.1</v>
      </c>
      <c r="J61" s="15">
        <v>55.1</v>
      </c>
      <c r="K61" s="15"/>
      <c r="L61" s="16"/>
      <c r="M61" s="56"/>
      <c r="N61" s="15"/>
      <c r="O61" s="15"/>
      <c r="P61" s="16"/>
      <c r="Q61" s="56"/>
      <c r="R61" s="15"/>
      <c r="S61" s="15"/>
      <c r="T61" s="16"/>
      <c r="U61" s="56">
        <v>50</v>
      </c>
      <c r="V61" s="15">
        <v>50</v>
      </c>
      <c r="W61" s="15"/>
      <c r="X61" s="16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s="21" customFormat="1" ht="15" customHeight="1" thickBot="1">
      <c r="A62" s="195"/>
      <c r="B62" s="197"/>
      <c r="C62" s="198"/>
      <c r="D62" s="199"/>
      <c r="E62" s="201"/>
      <c r="F62" s="191" t="s">
        <v>28</v>
      </c>
      <c r="G62" s="192"/>
      <c r="H62" s="193"/>
      <c r="I62" s="63">
        <v>55.1</v>
      </c>
      <c r="J62" s="19">
        <v>55.1</v>
      </c>
      <c r="K62" s="19"/>
      <c r="L62" s="20"/>
      <c r="M62" s="63"/>
      <c r="N62" s="19"/>
      <c r="O62" s="19" t="s">
        <v>75</v>
      </c>
      <c r="P62" s="20"/>
      <c r="Q62" s="63"/>
      <c r="R62" s="19"/>
      <c r="S62" s="19"/>
      <c r="T62" s="20"/>
      <c r="U62" s="63">
        <v>50</v>
      </c>
      <c r="V62" s="19">
        <v>50</v>
      </c>
      <c r="W62" s="19"/>
      <c r="X62" s="20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24" s="3" customFormat="1" ht="15" customHeight="1" thickBot="1">
      <c r="A63" s="194">
        <v>3</v>
      </c>
      <c r="B63" s="202">
        <v>2</v>
      </c>
      <c r="C63" s="198">
        <v>2</v>
      </c>
      <c r="D63" s="199" t="s">
        <v>91</v>
      </c>
      <c r="E63" s="189" t="s">
        <v>90</v>
      </c>
      <c r="F63" s="152" t="s">
        <v>56</v>
      </c>
      <c r="G63" s="153" t="s">
        <v>94</v>
      </c>
      <c r="H63" s="13" t="s">
        <v>41</v>
      </c>
      <c r="I63" s="149"/>
      <c r="J63" s="150"/>
      <c r="K63" s="150"/>
      <c r="L63" s="151"/>
      <c r="M63" s="149"/>
      <c r="N63" s="150"/>
      <c r="O63" s="150"/>
      <c r="P63" s="151"/>
      <c r="Q63" s="149">
        <v>50</v>
      </c>
      <c r="R63" s="150">
        <v>50</v>
      </c>
      <c r="S63" s="150"/>
      <c r="T63" s="151"/>
      <c r="U63" s="149"/>
      <c r="V63" s="150"/>
      <c r="W63" s="150"/>
      <c r="X63" s="151"/>
    </row>
    <row r="64" spans="1:38" s="21" customFormat="1" ht="15" customHeight="1" thickBot="1">
      <c r="A64" s="195"/>
      <c r="B64" s="203"/>
      <c r="C64" s="198"/>
      <c r="D64" s="199"/>
      <c r="E64" s="190"/>
      <c r="F64" s="191" t="s">
        <v>28</v>
      </c>
      <c r="G64" s="192"/>
      <c r="H64" s="193"/>
      <c r="I64" s="63"/>
      <c r="J64" s="19"/>
      <c r="K64" s="19"/>
      <c r="L64" s="20"/>
      <c r="M64" s="63"/>
      <c r="N64" s="19"/>
      <c r="O64" s="19"/>
      <c r="P64" s="20"/>
      <c r="Q64" s="63">
        <v>50</v>
      </c>
      <c r="R64" s="19">
        <v>50</v>
      </c>
      <c r="S64" s="19"/>
      <c r="T64" s="20"/>
      <c r="U64" s="63"/>
      <c r="V64" s="19"/>
      <c r="W64" s="19"/>
      <c r="X64" s="20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24" s="3" customFormat="1" ht="15" customHeight="1" thickBot="1">
      <c r="A65" s="194">
        <v>3</v>
      </c>
      <c r="B65" s="202">
        <v>2</v>
      </c>
      <c r="C65" s="248">
        <v>3</v>
      </c>
      <c r="D65" s="206" t="s">
        <v>92</v>
      </c>
      <c r="E65" s="224" t="s">
        <v>59</v>
      </c>
      <c r="F65" s="152" t="s">
        <v>56</v>
      </c>
      <c r="G65" s="153" t="s">
        <v>95</v>
      </c>
      <c r="H65" s="13" t="s">
        <v>41</v>
      </c>
      <c r="I65" s="149"/>
      <c r="J65" s="150"/>
      <c r="K65" s="150"/>
      <c r="L65" s="151"/>
      <c r="M65" s="149">
        <v>53.3</v>
      </c>
      <c r="N65" s="150">
        <v>53.3</v>
      </c>
      <c r="O65" s="150"/>
      <c r="P65" s="151"/>
      <c r="Q65" s="149"/>
      <c r="R65" s="150"/>
      <c r="S65" s="150"/>
      <c r="T65" s="151"/>
      <c r="U65" s="149"/>
      <c r="V65" s="150"/>
      <c r="W65" s="150"/>
      <c r="X65" s="151"/>
    </row>
    <row r="66" spans="1:38" s="21" customFormat="1" ht="15" customHeight="1" thickBot="1">
      <c r="A66" s="195"/>
      <c r="B66" s="203"/>
      <c r="C66" s="297"/>
      <c r="D66" s="207"/>
      <c r="E66" s="229"/>
      <c r="F66" s="191" t="s">
        <v>28</v>
      </c>
      <c r="G66" s="192"/>
      <c r="H66" s="193"/>
      <c r="I66" s="63"/>
      <c r="J66" s="19"/>
      <c r="K66" s="19"/>
      <c r="L66" s="20"/>
      <c r="M66" s="63">
        <v>53.3</v>
      </c>
      <c r="N66" s="19">
        <v>53.3</v>
      </c>
      <c r="O66" s="19"/>
      <c r="P66" s="20"/>
      <c r="Q66" s="63"/>
      <c r="R66" s="19"/>
      <c r="S66" s="19"/>
      <c r="T66" s="20"/>
      <c r="U66" s="63"/>
      <c r="V66" s="19"/>
      <c r="W66" s="19"/>
      <c r="X66" s="20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s="39" customFormat="1" ht="13.5" customHeight="1" thickBot="1">
      <c r="A67" s="17">
        <v>3</v>
      </c>
      <c r="B67" s="10">
        <v>2</v>
      </c>
      <c r="C67" s="165" t="s">
        <v>32</v>
      </c>
      <c r="D67" s="166"/>
      <c r="E67" s="167"/>
      <c r="F67" s="167"/>
      <c r="G67" s="167"/>
      <c r="H67" s="168"/>
      <c r="I67" s="73">
        <v>55.1</v>
      </c>
      <c r="J67" s="35">
        <v>55.1</v>
      </c>
      <c r="K67" s="35"/>
      <c r="L67" s="74"/>
      <c r="M67" s="73">
        <v>53.3</v>
      </c>
      <c r="N67" s="35">
        <v>53.3</v>
      </c>
      <c r="O67" s="35"/>
      <c r="P67" s="74"/>
      <c r="Q67" s="73">
        <f>SUM(Q62,Q64)</f>
        <v>50</v>
      </c>
      <c r="R67" s="35">
        <f>SUM(R62,R64)</f>
        <v>50</v>
      </c>
      <c r="S67" s="35"/>
      <c r="T67" s="74"/>
      <c r="U67" s="73">
        <f>SUM(U62:U64)</f>
        <v>50</v>
      </c>
      <c r="V67" s="35">
        <f>SUM(V62:V64)</f>
        <v>50</v>
      </c>
      <c r="W67" s="35"/>
      <c r="X67" s="74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s="109" customFormat="1" ht="13.5" customHeight="1" thickBot="1">
      <c r="A68" s="106">
        <v>3</v>
      </c>
      <c r="B68" s="107"/>
      <c r="C68" s="169" t="s">
        <v>51</v>
      </c>
      <c r="D68" s="170"/>
      <c r="E68" s="170"/>
      <c r="F68" s="170"/>
      <c r="G68" s="170"/>
      <c r="H68" s="171"/>
      <c r="I68" s="79">
        <f aca="true" t="shared" si="10" ref="I68:T68">SUM(I59+I67)</f>
        <v>75.3</v>
      </c>
      <c r="J68" s="79">
        <f t="shared" si="10"/>
        <v>75.3</v>
      </c>
      <c r="K68" s="79">
        <f t="shared" si="10"/>
        <v>0</v>
      </c>
      <c r="L68" s="80">
        <f t="shared" si="10"/>
        <v>0</v>
      </c>
      <c r="M68" s="79">
        <f t="shared" si="10"/>
        <v>70.19999999999999</v>
      </c>
      <c r="N68" s="79">
        <f t="shared" si="10"/>
        <v>70.19999999999999</v>
      </c>
      <c r="O68" s="79">
        <f t="shared" si="10"/>
        <v>0</v>
      </c>
      <c r="P68" s="80">
        <f t="shared" si="10"/>
        <v>0</v>
      </c>
      <c r="Q68" s="79">
        <f t="shared" si="10"/>
        <v>74.1</v>
      </c>
      <c r="R68" s="79">
        <f t="shared" si="10"/>
        <v>74.1</v>
      </c>
      <c r="S68" s="79">
        <f t="shared" si="10"/>
        <v>0</v>
      </c>
      <c r="T68" s="80">
        <f t="shared" si="10"/>
        <v>0</v>
      </c>
      <c r="U68" s="79">
        <f>SUM(U62+U64)</f>
        <v>50</v>
      </c>
      <c r="V68" s="79">
        <f>SUM(V59+V67)</f>
        <v>50</v>
      </c>
      <c r="W68" s="79">
        <f>SUM(W59+W67)</f>
        <v>0</v>
      </c>
      <c r="X68" s="80">
        <f>SUM(X59+X67)</f>
        <v>0</v>
      </c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</row>
    <row r="69" spans="1:38" s="117" customFormat="1" ht="13.5" customHeight="1" thickBot="1">
      <c r="A69" s="172" t="s">
        <v>76</v>
      </c>
      <c r="B69" s="173"/>
      <c r="C69" s="173"/>
      <c r="D69" s="173"/>
      <c r="E69" s="173"/>
      <c r="F69" s="173"/>
      <c r="G69" s="173"/>
      <c r="H69" s="174"/>
      <c r="I69" s="110">
        <f aca="true" t="shared" si="11" ref="I69:X69">SUM(I40+I50+I68)</f>
        <v>1099.1</v>
      </c>
      <c r="J69" s="111">
        <f t="shared" si="11"/>
        <v>1088.2</v>
      </c>
      <c r="K69" s="111">
        <f t="shared" si="11"/>
        <v>561.2</v>
      </c>
      <c r="L69" s="112">
        <f t="shared" si="11"/>
        <v>13.4</v>
      </c>
      <c r="M69" s="113">
        <f t="shared" si="11"/>
        <v>1234.4</v>
      </c>
      <c r="N69" s="114">
        <f t="shared" si="11"/>
        <v>1230.9</v>
      </c>
      <c r="O69" s="115">
        <f t="shared" si="11"/>
        <v>659.4</v>
      </c>
      <c r="P69" s="112">
        <f t="shared" si="11"/>
        <v>3.5</v>
      </c>
      <c r="Q69" s="110">
        <f t="shared" si="11"/>
        <v>981.9000000000001</v>
      </c>
      <c r="R69" s="111">
        <f t="shared" si="11"/>
        <v>1367.4</v>
      </c>
      <c r="S69" s="111">
        <f t="shared" si="11"/>
        <v>665.1999999999999</v>
      </c>
      <c r="T69" s="111">
        <f t="shared" si="11"/>
        <v>0</v>
      </c>
      <c r="U69" s="111">
        <f t="shared" si="11"/>
        <v>560.7</v>
      </c>
      <c r="V69" s="111">
        <f t="shared" si="11"/>
        <v>560.7</v>
      </c>
      <c r="W69" s="111">
        <f t="shared" si="11"/>
        <v>347.79999999999995</v>
      </c>
      <c r="X69" s="112">
        <f t="shared" si="11"/>
        <v>0</v>
      </c>
      <c r="Y69" s="116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</row>
    <row r="70" spans="1:38" s="4" customFormat="1" ht="13.5" customHeight="1">
      <c r="A70" s="175" t="s">
        <v>77</v>
      </c>
      <c r="B70" s="176"/>
      <c r="C70" s="176"/>
      <c r="D70" s="176"/>
      <c r="E70" s="176"/>
      <c r="F70" s="176"/>
      <c r="G70" s="176"/>
      <c r="H70" s="177"/>
      <c r="I70" s="118">
        <f>SUM(I25,I29,I35,I37,I43,I45,I47,I53,I55,I57,I61)</f>
        <v>613.7</v>
      </c>
      <c r="J70" s="118">
        <f>SUM(J25,J29,J35,J37,J43,J45,J47,J53,J55,J57,J61)</f>
        <v>602.8000000000001</v>
      </c>
      <c r="K70" s="118">
        <f>SUM(K25,K29,K35,K37,K43,K45,K47,K53,K55,K57,K61)</f>
        <v>349.5</v>
      </c>
      <c r="L70" s="119">
        <f>SUM(L25,L29,L35,L37,L43,L45,L47,L53,L55,L57,L61)</f>
        <v>10.9</v>
      </c>
      <c r="M70" s="118">
        <f>SUM(M25,M29,M35,M37,M43,M45,M47,M53,M55,M57,M61,M63,M65)</f>
        <v>336.3</v>
      </c>
      <c r="N70" s="118">
        <f>SUM(N25,N29,N35,N37,N43,N45,N47,N53,N55,N57,N61,N63,N65)</f>
        <v>336.3</v>
      </c>
      <c r="O70" s="118">
        <f aca="true" t="shared" si="12" ref="O70:X70">SUM(O25,O29,O35,O37,O43,O45,O47,O53,O55,O57,O61)</f>
        <v>196.4</v>
      </c>
      <c r="P70" s="119">
        <f t="shared" si="12"/>
        <v>0</v>
      </c>
      <c r="Q70" s="118">
        <f t="shared" si="12"/>
        <v>297.8</v>
      </c>
      <c r="R70" s="118">
        <f t="shared" si="12"/>
        <v>297.8</v>
      </c>
      <c r="S70" s="118">
        <f t="shared" si="12"/>
        <v>202.2</v>
      </c>
      <c r="T70" s="119">
        <f t="shared" si="12"/>
        <v>0</v>
      </c>
      <c r="U70" s="118">
        <f t="shared" si="12"/>
        <v>312.7</v>
      </c>
      <c r="V70" s="118">
        <f t="shared" si="12"/>
        <v>312.7</v>
      </c>
      <c r="W70" s="118">
        <f t="shared" si="12"/>
        <v>202.2</v>
      </c>
      <c r="X70" s="119">
        <f t="shared" si="12"/>
        <v>0</v>
      </c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s="123" customFormat="1" ht="13.5" customHeight="1">
      <c r="A71" s="154" t="s">
        <v>78</v>
      </c>
      <c r="B71" s="178"/>
      <c r="C71" s="178"/>
      <c r="D71" s="178"/>
      <c r="E71" s="178"/>
      <c r="F71" s="178"/>
      <c r="G71" s="178"/>
      <c r="H71" s="179"/>
      <c r="I71" s="120"/>
      <c r="J71" s="121"/>
      <c r="K71" s="121"/>
      <c r="L71" s="122"/>
      <c r="M71" s="120">
        <f>SUM(M26+M20)</f>
        <v>538.5</v>
      </c>
      <c r="N71" s="121">
        <f>SUM(N26+N20)</f>
        <v>538.5</v>
      </c>
      <c r="O71" s="121">
        <f>SUM(O26+O20)</f>
        <v>305.2</v>
      </c>
      <c r="P71" s="122"/>
      <c r="Q71" s="120"/>
      <c r="R71" s="121"/>
      <c r="S71" s="121"/>
      <c r="T71" s="122"/>
      <c r="U71" s="120"/>
      <c r="V71" s="121"/>
      <c r="W71" s="121"/>
      <c r="X71" s="122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</row>
    <row r="72" spans="1:38" s="123" customFormat="1" ht="13.5" customHeight="1">
      <c r="A72" s="154" t="s">
        <v>79</v>
      </c>
      <c r="B72" s="178"/>
      <c r="C72" s="178"/>
      <c r="D72" s="178"/>
      <c r="E72" s="178"/>
      <c r="F72" s="178"/>
      <c r="G72" s="178"/>
      <c r="H72" s="179"/>
      <c r="I72" s="120">
        <f>SUM(I28)</f>
        <v>68.8</v>
      </c>
      <c r="J72" s="121">
        <f aca="true" t="shared" si="13" ref="J72:X72">SUM(J28)</f>
        <v>68.8</v>
      </c>
      <c r="K72" s="121">
        <f t="shared" si="13"/>
        <v>20.6</v>
      </c>
      <c r="L72" s="122">
        <f t="shared" si="13"/>
        <v>0</v>
      </c>
      <c r="M72" s="120">
        <f t="shared" si="13"/>
        <v>0</v>
      </c>
      <c r="N72" s="121">
        <f t="shared" si="13"/>
        <v>0</v>
      </c>
      <c r="O72" s="121">
        <f t="shared" si="13"/>
        <v>0</v>
      </c>
      <c r="P72" s="122">
        <f t="shared" si="13"/>
        <v>0</v>
      </c>
      <c r="Q72" s="120">
        <f t="shared" si="13"/>
        <v>0</v>
      </c>
      <c r="R72" s="121">
        <f t="shared" si="13"/>
        <v>0</v>
      </c>
      <c r="S72" s="121">
        <f t="shared" si="13"/>
        <v>0</v>
      </c>
      <c r="T72" s="122">
        <f t="shared" si="13"/>
        <v>0</v>
      </c>
      <c r="U72" s="120">
        <f t="shared" si="13"/>
        <v>0</v>
      </c>
      <c r="V72" s="121">
        <f t="shared" si="13"/>
        <v>0</v>
      </c>
      <c r="W72" s="121">
        <f t="shared" si="13"/>
        <v>0</v>
      </c>
      <c r="X72" s="122">
        <f t="shared" si="13"/>
        <v>0</v>
      </c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</row>
    <row r="73" spans="1:38" s="4" customFormat="1" ht="27" customHeight="1">
      <c r="A73" s="180" t="s">
        <v>80</v>
      </c>
      <c r="B73" s="181"/>
      <c r="C73" s="181"/>
      <c r="D73" s="181"/>
      <c r="E73" s="181"/>
      <c r="F73" s="181"/>
      <c r="G73" s="181"/>
      <c r="H73" s="182"/>
      <c r="I73" s="120">
        <f>SUM(I11,I13,I19,I22)</f>
        <v>59</v>
      </c>
      <c r="J73" s="121">
        <f aca="true" t="shared" si="14" ref="J73:X73">SUM(J11,J13,J19,J22)</f>
        <v>59</v>
      </c>
      <c r="K73" s="121">
        <f t="shared" si="14"/>
        <v>0</v>
      </c>
      <c r="L73" s="122">
        <f t="shared" si="14"/>
        <v>0</v>
      </c>
      <c r="M73" s="120">
        <f t="shared" si="14"/>
        <v>68.6</v>
      </c>
      <c r="N73" s="121">
        <f t="shared" si="14"/>
        <v>68.6</v>
      </c>
      <c r="O73" s="121">
        <f t="shared" si="14"/>
        <v>0</v>
      </c>
      <c r="P73" s="122">
        <f t="shared" si="14"/>
        <v>0</v>
      </c>
      <c r="Q73" s="120">
        <f t="shared" si="14"/>
        <v>68.6</v>
      </c>
      <c r="R73" s="121">
        <f t="shared" si="14"/>
        <v>68.6</v>
      </c>
      <c r="S73" s="121">
        <f t="shared" si="14"/>
        <v>0</v>
      </c>
      <c r="T73" s="122">
        <f t="shared" si="14"/>
        <v>0</v>
      </c>
      <c r="U73" s="120">
        <f t="shared" si="14"/>
        <v>1</v>
      </c>
      <c r="V73" s="121">
        <f t="shared" si="14"/>
        <v>1</v>
      </c>
      <c r="W73" s="121">
        <f t="shared" si="14"/>
        <v>0</v>
      </c>
      <c r="X73" s="122">
        <f t="shared" si="14"/>
        <v>0</v>
      </c>
      <c r="Y73" s="124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</row>
    <row r="74" spans="1:38" s="4" customFormat="1" ht="23.25" customHeight="1">
      <c r="A74" s="160" t="s">
        <v>89</v>
      </c>
      <c r="B74" s="155"/>
      <c r="C74" s="155"/>
      <c r="D74" s="155"/>
      <c r="E74" s="155"/>
      <c r="F74" s="155"/>
      <c r="G74" s="155"/>
      <c r="H74" s="156"/>
      <c r="I74" s="120"/>
      <c r="J74" s="121"/>
      <c r="K74" s="121"/>
      <c r="L74" s="122"/>
      <c r="M74" s="120">
        <v>7</v>
      </c>
      <c r="N74" s="121">
        <v>7</v>
      </c>
      <c r="O74" s="121"/>
      <c r="P74" s="122"/>
      <c r="Q74" s="120"/>
      <c r="R74" s="121"/>
      <c r="S74" s="121"/>
      <c r="T74" s="122"/>
      <c r="U74" s="120"/>
      <c r="V74" s="121"/>
      <c r="W74" s="121"/>
      <c r="X74" s="122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</row>
    <row r="75" spans="1:38" s="4" customFormat="1" ht="13.5" customHeight="1">
      <c r="A75" s="175" t="s">
        <v>81</v>
      </c>
      <c r="B75" s="176"/>
      <c r="C75" s="176"/>
      <c r="D75" s="176"/>
      <c r="E75" s="176"/>
      <c r="F75" s="176"/>
      <c r="G75" s="176"/>
      <c r="H75" s="177"/>
      <c r="I75" s="120">
        <f>SUM(I31)</f>
        <v>15.8</v>
      </c>
      <c r="J75" s="121">
        <f aca="true" t="shared" si="15" ref="J75:X75">SUM(J31)</f>
        <v>15.8</v>
      </c>
      <c r="K75" s="121">
        <f t="shared" si="15"/>
        <v>3</v>
      </c>
      <c r="L75" s="122">
        <f t="shared" si="15"/>
        <v>2.5</v>
      </c>
      <c r="M75" s="120">
        <f t="shared" si="15"/>
        <v>12</v>
      </c>
      <c r="N75" s="121">
        <f t="shared" si="15"/>
        <v>8.5</v>
      </c>
      <c r="O75" s="121">
        <f t="shared" si="15"/>
        <v>5</v>
      </c>
      <c r="P75" s="122">
        <f t="shared" si="15"/>
        <v>3.5</v>
      </c>
      <c r="Q75" s="120">
        <f t="shared" si="15"/>
        <v>12</v>
      </c>
      <c r="R75" s="121">
        <f t="shared" si="15"/>
        <v>12</v>
      </c>
      <c r="S75" s="121">
        <f t="shared" si="15"/>
        <v>5</v>
      </c>
      <c r="T75" s="122">
        <f t="shared" si="15"/>
        <v>0</v>
      </c>
      <c r="U75" s="120">
        <f t="shared" si="15"/>
        <v>12</v>
      </c>
      <c r="V75" s="121">
        <f t="shared" si="15"/>
        <v>12</v>
      </c>
      <c r="W75" s="121">
        <f t="shared" si="15"/>
        <v>5</v>
      </c>
      <c r="X75" s="122">
        <f t="shared" si="15"/>
        <v>0</v>
      </c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s="4" customFormat="1" ht="13.5" customHeight="1">
      <c r="A76" s="154" t="s">
        <v>82</v>
      </c>
      <c r="B76" s="155"/>
      <c r="C76" s="155"/>
      <c r="D76" s="155"/>
      <c r="E76" s="155"/>
      <c r="F76" s="155"/>
      <c r="G76" s="155"/>
      <c r="H76" s="156"/>
      <c r="I76" s="120">
        <f>SUM(I30)</f>
        <v>158.2</v>
      </c>
      <c r="J76" s="121">
        <f aca="true" t="shared" si="16" ref="J76:X76">SUM(J30)</f>
        <v>158.2</v>
      </c>
      <c r="K76" s="121">
        <f t="shared" si="16"/>
        <v>86.7</v>
      </c>
      <c r="L76" s="122">
        <f t="shared" si="16"/>
        <v>0</v>
      </c>
      <c r="M76" s="120">
        <f t="shared" si="16"/>
        <v>272</v>
      </c>
      <c r="N76" s="121">
        <f t="shared" si="16"/>
        <v>272</v>
      </c>
      <c r="O76" s="121">
        <f t="shared" si="16"/>
        <v>152.8</v>
      </c>
      <c r="P76" s="122">
        <f t="shared" si="16"/>
        <v>0</v>
      </c>
      <c r="Q76" s="120">
        <f t="shared" si="16"/>
        <v>272</v>
      </c>
      <c r="R76" s="121">
        <f t="shared" si="16"/>
        <v>272</v>
      </c>
      <c r="S76" s="121">
        <f t="shared" si="16"/>
        <v>152.8</v>
      </c>
      <c r="T76" s="122">
        <f t="shared" si="16"/>
        <v>0</v>
      </c>
      <c r="U76" s="120">
        <f t="shared" si="16"/>
        <v>272</v>
      </c>
      <c r="V76" s="121">
        <f t="shared" si="16"/>
        <v>272</v>
      </c>
      <c r="W76" s="121">
        <f t="shared" si="16"/>
        <v>152.8</v>
      </c>
      <c r="X76" s="122">
        <f t="shared" si="16"/>
        <v>0</v>
      </c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3.5" customHeight="1" thickBot="1">
      <c r="A77" s="157" t="s">
        <v>83</v>
      </c>
      <c r="B77" s="158"/>
      <c r="C77" s="158"/>
      <c r="D77" s="158"/>
      <c r="E77" s="158"/>
      <c r="F77" s="158"/>
      <c r="G77" s="158"/>
      <c r="H77" s="159"/>
      <c r="I77" s="126">
        <f>SUM(I24,I15)</f>
        <v>183.60000000000002</v>
      </c>
      <c r="J77" s="127">
        <f aca="true" t="shared" si="17" ref="J77:X77">SUM(J24,J15)</f>
        <v>183.60000000000002</v>
      </c>
      <c r="K77" s="127">
        <f t="shared" si="17"/>
        <v>101.4</v>
      </c>
      <c r="L77" s="128">
        <f t="shared" si="17"/>
        <v>0</v>
      </c>
      <c r="M77" s="126">
        <f t="shared" si="17"/>
        <v>0</v>
      </c>
      <c r="N77" s="127">
        <f t="shared" si="17"/>
        <v>0</v>
      </c>
      <c r="O77" s="127">
        <f t="shared" si="17"/>
        <v>0</v>
      </c>
      <c r="P77" s="128">
        <f t="shared" si="17"/>
        <v>0</v>
      </c>
      <c r="Q77" s="126">
        <f t="shared" si="17"/>
        <v>0</v>
      </c>
      <c r="R77" s="127">
        <f t="shared" si="17"/>
        <v>0</v>
      </c>
      <c r="S77" s="127">
        <f t="shared" si="17"/>
        <v>0</v>
      </c>
      <c r="T77" s="128">
        <f t="shared" si="17"/>
        <v>0</v>
      </c>
      <c r="U77" s="126">
        <f t="shared" si="17"/>
        <v>0</v>
      </c>
      <c r="V77" s="127">
        <f t="shared" si="17"/>
        <v>0</v>
      </c>
      <c r="W77" s="127">
        <f t="shared" si="17"/>
        <v>0</v>
      </c>
      <c r="X77" s="128">
        <f t="shared" si="17"/>
        <v>0</v>
      </c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3.5" customHeight="1" thickBot="1">
      <c r="A78" s="161" t="s">
        <v>84</v>
      </c>
      <c r="B78" s="162"/>
      <c r="C78" s="162"/>
      <c r="D78" s="162"/>
      <c r="E78" s="162"/>
      <c r="F78" s="162"/>
      <c r="G78" s="162"/>
      <c r="H78" s="163"/>
      <c r="I78" s="129">
        <f>SUM(I70:I77)</f>
        <v>1099.1</v>
      </c>
      <c r="J78" s="130">
        <f aca="true" t="shared" si="18" ref="J78:X78">SUM(J70:J77)</f>
        <v>1088.1999999999998</v>
      </c>
      <c r="K78" s="130">
        <f t="shared" si="18"/>
        <v>561.2</v>
      </c>
      <c r="L78" s="131">
        <f t="shared" si="18"/>
        <v>13.4</v>
      </c>
      <c r="M78" s="129">
        <f t="shared" si="18"/>
        <v>1234.4</v>
      </c>
      <c r="N78" s="130">
        <f t="shared" si="18"/>
        <v>1230.9</v>
      </c>
      <c r="O78" s="130">
        <f t="shared" si="18"/>
        <v>659.4000000000001</v>
      </c>
      <c r="P78" s="129">
        <f t="shared" si="18"/>
        <v>3.5</v>
      </c>
      <c r="Q78" s="132">
        <f t="shared" si="18"/>
        <v>650.4</v>
      </c>
      <c r="R78" s="130">
        <f t="shared" si="18"/>
        <v>650.4</v>
      </c>
      <c r="S78" s="130">
        <f t="shared" si="18"/>
        <v>360</v>
      </c>
      <c r="T78" s="129">
        <f t="shared" si="18"/>
        <v>0</v>
      </c>
      <c r="U78" s="132">
        <f t="shared" si="18"/>
        <v>597.7</v>
      </c>
      <c r="V78" s="130">
        <f t="shared" si="18"/>
        <v>597.7</v>
      </c>
      <c r="W78" s="130">
        <f t="shared" si="18"/>
        <v>360</v>
      </c>
      <c r="X78" s="133">
        <f t="shared" si="18"/>
        <v>0</v>
      </c>
      <c r="Y78" s="134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3.5" customHeight="1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U79" s="135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2:38" ht="15">
      <c r="B80" s="137"/>
      <c r="C80" s="137"/>
      <c r="D80" s="4"/>
      <c r="E80" s="4"/>
      <c r="F80" s="4"/>
      <c r="G80" s="137"/>
      <c r="H80" s="138"/>
      <c r="I80" s="139"/>
      <c r="J80" s="140"/>
      <c r="K80" s="140"/>
      <c r="L80" s="140"/>
      <c r="M80" s="139"/>
      <c r="N80" s="140"/>
      <c r="O80" s="140"/>
      <c r="P80" s="140"/>
      <c r="Q80" s="139"/>
      <c r="R80" s="140"/>
      <c r="S80" s="140"/>
      <c r="T80" s="140"/>
      <c r="U80" s="139"/>
      <c r="V80" s="140"/>
      <c r="W80" s="140"/>
      <c r="X80" s="140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2:38" ht="15">
      <c r="B81" s="137"/>
      <c r="C81" s="137"/>
      <c r="D81" s="4"/>
      <c r="E81" s="4"/>
      <c r="F81" s="4"/>
      <c r="G81" s="137"/>
      <c r="H81" s="138"/>
      <c r="I81" s="135"/>
      <c r="J81" s="4"/>
      <c r="K81" s="4"/>
      <c r="L81" s="4"/>
      <c r="M81" s="135"/>
      <c r="N81" s="4"/>
      <c r="O81" s="4"/>
      <c r="P81" s="4"/>
      <c r="Q81" s="135"/>
      <c r="R81" s="4"/>
      <c r="S81" s="4"/>
      <c r="T81" s="4"/>
      <c r="U81" s="135"/>
      <c r="V81" s="4"/>
      <c r="W81" s="4"/>
      <c r="X81" s="4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2:38" ht="15">
      <c r="B82" s="141"/>
      <c r="C82" s="137"/>
      <c r="D82" s="4"/>
      <c r="E82" s="4"/>
      <c r="F82" s="4"/>
      <c r="G82" s="137"/>
      <c r="H82" s="138"/>
      <c r="I82" s="135"/>
      <c r="J82" s="4"/>
      <c r="K82" s="4"/>
      <c r="L82" s="4"/>
      <c r="M82" s="135"/>
      <c r="N82" s="4"/>
      <c r="O82" s="4"/>
      <c r="P82" s="4"/>
      <c r="Q82" s="135"/>
      <c r="R82" s="4"/>
      <c r="S82" s="4"/>
      <c r="T82" s="4"/>
      <c r="U82" s="135"/>
      <c r="V82" s="4"/>
      <c r="W82" s="4"/>
      <c r="X82" s="4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2:38" ht="15">
      <c r="B83" s="137"/>
      <c r="C83" s="137"/>
      <c r="D83" s="4"/>
      <c r="E83" s="4"/>
      <c r="F83" s="4"/>
      <c r="G83" s="137"/>
      <c r="H83" s="138"/>
      <c r="I83" s="135"/>
      <c r="J83" s="4"/>
      <c r="K83" s="4"/>
      <c r="L83" s="4"/>
      <c r="M83" s="135"/>
      <c r="N83" s="4"/>
      <c r="O83" s="4"/>
      <c r="P83" s="4"/>
      <c r="Q83" s="135"/>
      <c r="R83" s="4"/>
      <c r="S83" s="4"/>
      <c r="T83" s="4"/>
      <c r="U83" s="135"/>
      <c r="V83" s="4"/>
      <c r="W83" s="4"/>
      <c r="X83" s="4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2:38" ht="15">
      <c r="B84" s="141"/>
      <c r="C84" s="137"/>
      <c r="D84" s="4"/>
      <c r="E84" s="4"/>
      <c r="F84" s="4"/>
      <c r="G84" s="137"/>
      <c r="H84" s="138"/>
      <c r="I84" s="135"/>
      <c r="J84" s="4"/>
      <c r="K84" s="4"/>
      <c r="L84" s="4"/>
      <c r="M84" s="135"/>
      <c r="N84" s="4"/>
      <c r="O84" s="4"/>
      <c r="P84" s="4"/>
      <c r="Q84" s="135"/>
      <c r="R84" s="4"/>
      <c r="S84" s="4"/>
      <c r="T84" s="4"/>
      <c r="U84" s="135"/>
      <c r="V84" s="4"/>
      <c r="W84" s="4"/>
      <c r="X84" s="4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2:38" ht="15">
      <c r="B85" s="137"/>
      <c r="C85" s="137"/>
      <c r="D85" s="4"/>
      <c r="E85" s="4"/>
      <c r="F85" s="4"/>
      <c r="G85" s="137"/>
      <c r="H85" s="138"/>
      <c r="I85" s="135"/>
      <c r="J85" s="4"/>
      <c r="K85" s="4"/>
      <c r="L85" s="4"/>
      <c r="M85" s="135"/>
      <c r="N85" s="4"/>
      <c r="O85" s="4"/>
      <c r="P85" s="4"/>
      <c r="Q85" s="135"/>
      <c r="R85" s="4"/>
      <c r="S85" s="4"/>
      <c r="T85" s="4"/>
      <c r="U85" s="135"/>
      <c r="V85" s="4"/>
      <c r="W85" s="4"/>
      <c r="X85" s="4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2:38" ht="15">
      <c r="B86" s="137"/>
      <c r="C86" s="137"/>
      <c r="D86" s="4"/>
      <c r="E86" s="4"/>
      <c r="F86" s="4"/>
      <c r="G86" s="137"/>
      <c r="H86" s="138"/>
      <c r="I86" s="135"/>
      <c r="J86" s="4"/>
      <c r="K86" s="4"/>
      <c r="L86" s="4"/>
      <c r="M86" s="135"/>
      <c r="N86" s="4"/>
      <c r="O86" s="4"/>
      <c r="P86" s="4"/>
      <c r="Q86" s="135"/>
      <c r="R86" s="4"/>
      <c r="S86" s="4"/>
      <c r="T86" s="4"/>
      <c r="U86" s="135"/>
      <c r="V86" s="4"/>
      <c r="W86" s="4"/>
      <c r="X86" s="4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2:38" ht="15">
      <c r="B87" s="137"/>
      <c r="C87" s="137"/>
      <c r="D87" s="4"/>
      <c r="E87" s="4"/>
      <c r="F87" s="4"/>
      <c r="G87" s="137"/>
      <c r="H87" s="138"/>
      <c r="I87" s="135"/>
      <c r="J87" s="4"/>
      <c r="K87" s="4"/>
      <c r="L87" s="4"/>
      <c r="M87" s="135"/>
      <c r="N87" s="4"/>
      <c r="O87" s="4"/>
      <c r="P87" s="4"/>
      <c r="Q87" s="135"/>
      <c r="R87" s="4"/>
      <c r="S87" s="4"/>
      <c r="T87" s="4"/>
      <c r="U87" s="135"/>
      <c r="V87" s="4"/>
      <c r="W87" s="4"/>
      <c r="X87" s="4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</sheetData>
  <sheetProtection/>
  <mergeCells count="166">
    <mergeCell ref="C65:C66"/>
    <mergeCell ref="B65:B66"/>
    <mergeCell ref="A65:A66"/>
    <mergeCell ref="F66:H66"/>
    <mergeCell ref="E65:E66"/>
    <mergeCell ref="D65:D66"/>
    <mergeCell ref="A63:A64"/>
    <mergeCell ref="B63:B64"/>
    <mergeCell ref="F64:H64"/>
    <mergeCell ref="C63:C64"/>
    <mergeCell ref="D63:D64"/>
    <mergeCell ref="E63:E64"/>
    <mergeCell ref="F3:F6"/>
    <mergeCell ref="A1:X1"/>
    <mergeCell ref="A2:H2"/>
    <mergeCell ref="K2:L2"/>
    <mergeCell ref="O2:P2"/>
    <mergeCell ref="S2:T2"/>
    <mergeCell ref="W2:X2"/>
    <mergeCell ref="A3:A6"/>
    <mergeCell ref="B3:B6"/>
    <mergeCell ref="C3:C6"/>
    <mergeCell ref="D3:D6"/>
    <mergeCell ref="U3:X3"/>
    <mergeCell ref="I4:I6"/>
    <mergeCell ref="J4:L4"/>
    <mergeCell ref="M4:M6"/>
    <mergeCell ref="N4:P4"/>
    <mergeCell ref="R4:T4"/>
    <mergeCell ref="U4:U6"/>
    <mergeCell ref="V4:X4"/>
    <mergeCell ref="L5:L6"/>
    <mergeCell ref="P5:P6"/>
    <mergeCell ref="T5:T6"/>
    <mergeCell ref="X5:X6"/>
    <mergeCell ref="D11:D12"/>
    <mergeCell ref="E11:E12"/>
    <mergeCell ref="F12:H12"/>
    <mergeCell ref="Q4:Q6"/>
    <mergeCell ref="G3:G6"/>
    <mergeCell ref="H3:H6"/>
    <mergeCell ref="I3:L3"/>
    <mergeCell ref="M3:P3"/>
    <mergeCell ref="Q3:T3"/>
    <mergeCell ref="E3:E6"/>
    <mergeCell ref="E13:E16"/>
    <mergeCell ref="G13:G15"/>
    <mergeCell ref="F16:H16"/>
    <mergeCell ref="A7:X7"/>
    <mergeCell ref="A8:X8"/>
    <mergeCell ref="B9:X9"/>
    <mergeCell ref="C10:X10"/>
    <mergeCell ref="A11:A12"/>
    <mergeCell ref="B11:B12"/>
    <mergeCell ref="C11:C12"/>
    <mergeCell ref="A13:A16"/>
    <mergeCell ref="B13:B16"/>
    <mergeCell ref="C13:C16"/>
    <mergeCell ref="D13:D16"/>
    <mergeCell ref="A19:A21"/>
    <mergeCell ref="B19:B21"/>
    <mergeCell ref="C19:C21"/>
    <mergeCell ref="D19:D21"/>
    <mergeCell ref="E22:E23"/>
    <mergeCell ref="A22:A23"/>
    <mergeCell ref="B22:B23"/>
    <mergeCell ref="F23:H23"/>
    <mergeCell ref="C17:H17"/>
    <mergeCell ref="C18:X18"/>
    <mergeCell ref="G19:G20"/>
    <mergeCell ref="F21:H21"/>
    <mergeCell ref="C22:C23"/>
    <mergeCell ref="D22:D23"/>
    <mergeCell ref="E28:E32"/>
    <mergeCell ref="G28:G31"/>
    <mergeCell ref="F32:H32"/>
    <mergeCell ref="A24:A27"/>
    <mergeCell ref="B24:B27"/>
    <mergeCell ref="C24:C27"/>
    <mergeCell ref="D24:D27"/>
    <mergeCell ref="E24:E27"/>
    <mergeCell ref="G24:G26"/>
    <mergeCell ref="F27:H27"/>
    <mergeCell ref="A28:A32"/>
    <mergeCell ref="B28:B32"/>
    <mergeCell ref="C28:C32"/>
    <mergeCell ref="D28:D32"/>
    <mergeCell ref="A35:A36"/>
    <mergeCell ref="B35:B36"/>
    <mergeCell ref="C35:C36"/>
    <mergeCell ref="D35:D36"/>
    <mergeCell ref="E37:E38"/>
    <mergeCell ref="F38:H38"/>
    <mergeCell ref="C33:H33"/>
    <mergeCell ref="C34:X34"/>
    <mergeCell ref="E35:E36"/>
    <mergeCell ref="F36:H36"/>
    <mergeCell ref="A37:A38"/>
    <mergeCell ref="B37:B38"/>
    <mergeCell ref="C37:C38"/>
    <mergeCell ref="D37:D38"/>
    <mergeCell ref="A43:A44"/>
    <mergeCell ref="B43:B44"/>
    <mergeCell ref="C43:C44"/>
    <mergeCell ref="D43:D44"/>
    <mergeCell ref="C39:H39"/>
    <mergeCell ref="C40:H40"/>
    <mergeCell ref="B41:X41"/>
    <mergeCell ref="C42:X42"/>
    <mergeCell ref="E43:E44"/>
    <mergeCell ref="F44:H44"/>
    <mergeCell ref="A45:A46"/>
    <mergeCell ref="B45:B46"/>
    <mergeCell ref="C45:C46"/>
    <mergeCell ref="D45:D46"/>
    <mergeCell ref="E47:E48"/>
    <mergeCell ref="F48:H48"/>
    <mergeCell ref="E45:E46"/>
    <mergeCell ref="F46:H46"/>
    <mergeCell ref="A53:A54"/>
    <mergeCell ref="B53:B54"/>
    <mergeCell ref="A47:A48"/>
    <mergeCell ref="B47:B48"/>
    <mergeCell ref="C47:C48"/>
    <mergeCell ref="D47:D48"/>
    <mergeCell ref="C53:C54"/>
    <mergeCell ref="D53:D54"/>
    <mergeCell ref="C49:H49"/>
    <mergeCell ref="B50:H50"/>
    <mergeCell ref="D57:D58"/>
    <mergeCell ref="B51:X51"/>
    <mergeCell ref="C52:X52"/>
    <mergeCell ref="E53:E54"/>
    <mergeCell ref="F54:H54"/>
    <mergeCell ref="E55:E56"/>
    <mergeCell ref="F56:H56"/>
    <mergeCell ref="D61:D62"/>
    <mergeCell ref="E61:E62"/>
    <mergeCell ref="F62:H62"/>
    <mergeCell ref="A57:A58"/>
    <mergeCell ref="B57:B58"/>
    <mergeCell ref="A55:A56"/>
    <mergeCell ref="B55:B56"/>
    <mergeCell ref="C55:C56"/>
    <mergeCell ref="D55:D56"/>
    <mergeCell ref="C57:C58"/>
    <mergeCell ref="A72:H72"/>
    <mergeCell ref="A73:H73"/>
    <mergeCell ref="A75:H75"/>
    <mergeCell ref="C59:H59"/>
    <mergeCell ref="C60:X60"/>
    <mergeCell ref="E57:E58"/>
    <mergeCell ref="F58:H58"/>
    <mergeCell ref="A61:A62"/>
    <mergeCell ref="B61:B62"/>
    <mergeCell ref="C61:C62"/>
    <mergeCell ref="A76:H76"/>
    <mergeCell ref="A77:H77"/>
    <mergeCell ref="A74:H74"/>
    <mergeCell ref="A78:H78"/>
    <mergeCell ref="A79:R79"/>
    <mergeCell ref="C67:H67"/>
    <mergeCell ref="C68:H68"/>
    <mergeCell ref="A69:H69"/>
    <mergeCell ref="A70:H70"/>
    <mergeCell ref="A71:H71"/>
  </mergeCells>
  <printOptions/>
  <pageMargins left="0.31496062992125984" right="0.11811023622047245" top="0.35433070866141736" bottom="0.35433070866141736" header="0.11811023622047245" footer="0.11811023622047245"/>
  <pageSetup horizontalDpi="600" verticalDpi="600" orientation="landscape" paperSize="9" scale="99" r:id="rId1"/>
  <headerFooter>
    <oddHeader>&amp;C&amp;P&amp;R4 programa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</dc:creator>
  <cp:keywords/>
  <dc:description/>
  <cp:lastModifiedBy>Mindaugas</cp:lastModifiedBy>
  <cp:lastPrinted>2014-01-06T07:55:52Z</cp:lastPrinted>
  <dcterms:created xsi:type="dcterms:W3CDTF">2014-01-06T07:53:08Z</dcterms:created>
  <dcterms:modified xsi:type="dcterms:W3CDTF">2014-01-22T08:24:58Z</dcterms:modified>
  <cp:category/>
  <cp:version/>
  <cp:contentType/>
  <cp:contentStatus/>
</cp:coreProperties>
</file>