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400" activeTab="0"/>
  </bookViews>
  <sheets>
    <sheet name="Sheet1" sheetId="1" r:id="rId1"/>
    <sheet name="Sheet2" sheetId="2" r:id="rId2"/>
  </sheets>
  <definedNames>
    <definedName name="_xlnm.Print_Area" localSheetId="0">'Sheet1'!$A$1:$X$214</definedName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<sst xmlns="http://schemas.openxmlformats.org/spreadsheetml/2006/main" count="457" uniqueCount="200">
  <si>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</si>
  <si>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</si>
  <si>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</si>
  <si>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</si>
  <si>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</si>
  <si>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</si>
  <si>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Finansavimo šaltinis</t>
  </si>
  <si>
    <t>iš viso</t>
  </si>
  <si>
    <t>iš jų</t>
  </si>
  <si>
    <t>išlaidoms</t>
  </si>
  <si>
    <t>turtui įsigyti</t>
  </si>
  <si>
    <t xml:space="preserve">iš jų darbo užmokesčiui                    </t>
  </si>
  <si>
    <t>4 strateginis tikslas. Puoselėti kultūrą ir kūno kultūrą rajone</t>
  </si>
  <si>
    <t>7 Kultūros paveldo puoselėjimo ir kultūros paslaugų plėtros programa</t>
  </si>
  <si>
    <t>BĮ Gargždų kultūros centro veiklos organizavimas</t>
  </si>
  <si>
    <t>10.4</t>
  </si>
  <si>
    <t>08.02.01.08.</t>
  </si>
  <si>
    <t>SB</t>
  </si>
  <si>
    <t>S</t>
  </si>
  <si>
    <t>Iš viso priemonei:</t>
  </si>
  <si>
    <t>BĮ Kretingalės kultūros centro veiklos organizavimas</t>
  </si>
  <si>
    <t>10.5</t>
  </si>
  <si>
    <t>BĮ Priekulės kultūros centro veiklos organizavimas</t>
  </si>
  <si>
    <t>10.6</t>
  </si>
  <si>
    <t>BĮ Veiviržėnų kultūros centro veiklos organizavimas</t>
  </si>
  <si>
    <t>10.7</t>
  </si>
  <si>
    <t>BĮ Vėžaičių kultūros centro veiklos organizavimas</t>
  </si>
  <si>
    <t>10.8</t>
  </si>
  <si>
    <t>BĮ Dovilų etninės kultūros centro veiklos organizavimas</t>
  </si>
  <si>
    <t>10.2</t>
  </si>
  <si>
    <t>Mėgėjų meno kolektyvų dalyvavimas Dainų šventėse</t>
  </si>
  <si>
    <t>08.02.01.06.</t>
  </si>
  <si>
    <t>Gargždų festivalių organizavimas</t>
  </si>
  <si>
    <t>Gargždų miesto šventės organizavimas</t>
  </si>
  <si>
    <t>Kalėdinių - naujametinių renginių ciklo organizavimas</t>
  </si>
  <si>
    <t>Atmintinų dienų paminėjimas</t>
  </si>
  <si>
    <t>Kultūros darbuotojų dienos organizavimas</t>
  </si>
  <si>
    <t>Kt</t>
  </si>
  <si>
    <t>Iš viso uždaviniui:</t>
  </si>
  <si>
    <t>Iš viso tikslui:</t>
  </si>
  <si>
    <t>J. Lankučio viešosios bibliotekos ir jos filialų veiklos organizavimas</t>
  </si>
  <si>
    <t>10.1</t>
  </si>
  <si>
    <t>08.02.01.01.</t>
  </si>
  <si>
    <t xml:space="preserve">Gyventojų informacinio skatinimo programų rėmimas </t>
  </si>
  <si>
    <t>Gargždų krašto muziejaus ir jo filialų veiklos organizavimas</t>
  </si>
  <si>
    <t>10.3</t>
  </si>
  <si>
    <t>08.02.01.02.</t>
  </si>
  <si>
    <t>Modernizuoti kultūros įstaigų infrastruktūrą</t>
  </si>
  <si>
    <t>Remontuoti ir rekonstruoti kultūros įstaigų pastatus</t>
  </si>
  <si>
    <t>ES</t>
  </si>
  <si>
    <t>SL</t>
  </si>
  <si>
    <t>Kretingalės kultūros centro renovacija</t>
  </si>
  <si>
    <t>20</t>
  </si>
  <si>
    <t xml:space="preserve">Energijos vartojimo efektyvumo didinimas Gargždų kino teatre ,,Minija" </t>
  </si>
  <si>
    <t>Užtikrinti krašto etninės kultūros vertybių perimamumą, apsaugą ir populiarinimą, tenkinant visuomenės etnokultūrinius poreikius</t>
  </si>
  <si>
    <t>Puoselėti krašto etnografinį savitumą, papročių bei tradicijų autentiškumą ir perimamumą</t>
  </si>
  <si>
    <t>08.06.01.03.</t>
  </si>
  <si>
    <t>Išsaugoti kultūros paveldą ir jo kultūrinę vertę</t>
  </si>
  <si>
    <t>Organizuoti kultūros vertybių tvarkymą ir išsaugojimą</t>
  </si>
  <si>
    <t>08.02.01.07.</t>
  </si>
  <si>
    <t>Plikių evangelikų liuteronų parapijos mokyklos stogo remontas ir fasadų restauravimo darbai</t>
  </si>
  <si>
    <t>Vėžaičių dvaro sodybos koplytėlės restauravimo darbai</t>
  </si>
  <si>
    <t>Koplyčios-mauzoliejaus (Stragnų II k., Priekulės sen.) restauravimo darbų techninio projekto parengimas ir įgyvendinimas</t>
  </si>
  <si>
    <t>Kovo 11-osios akto signataro, profesoriaus Kazimiero Antanavičiaus gimtinės vietos Balsėnų k. įamžinimo projekto parengimas ir įgyvendinimas</t>
  </si>
  <si>
    <t>Klaipėdos rajono kultūros paveldo objektų (piliakalnių) patrauklumo didinimas</t>
  </si>
  <si>
    <t>Vykdyti kultūros vertybių apskaitą ir sklaidą</t>
  </si>
  <si>
    <t>Nekilnojamųjų kultūros vertybių atskleidimas (nekilnojamųjų kultūros vertybių reikšmingumo, kultūros paveldo objektų ar vietovių vertingųjų savybių nustatymas ir teritorijų ribų apibrėžimas)</t>
  </si>
  <si>
    <t>Nekilnojamojo kultūros paveldo vertinimo tarybos veiklos organizavimas</t>
  </si>
  <si>
    <t>Europos paveldo dienų organizavimas</t>
  </si>
  <si>
    <t>Iš viso programai:</t>
  </si>
  <si>
    <t>IŠ VISO:</t>
  </si>
  <si>
    <t>BFL</t>
  </si>
  <si>
    <t>Kodas biudžete</t>
  </si>
  <si>
    <t>7.1.1.12.</t>
  </si>
  <si>
    <t>7.1.1.13.</t>
  </si>
  <si>
    <t>7.1.1.14.</t>
  </si>
  <si>
    <t>7.1.1.2.</t>
  </si>
  <si>
    <t>7.1.1.3.</t>
  </si>
  <si>
    <t>7.1.1.4.</t>
  </si>
  <si>
    <t>7.1.1.5.</t>
  </si>
  <si>
    <t>7.1.1.6.</t>
  </si>
  <si>
    <t>7.1.1.7.</t>
  </si>
  <si>
    <t>7.1.1.8.</t>
  </si>
  <si>
    <t>Kultūros veiklos projektų programos įgyvendinimas</t>
  </si>
  <si>
    <t>7.2.1.1.</t>
  </si>
  <si>
    <t>7.2.1.2.</t>
  </si>
  <si>
    <t>7.2.2.1.</t>
  </si>
  <si>
    <t>Projekto "Drevernos bendruomeninės ir viešosios infrastruktūros modernizavimas" įgyvendinimas</t>
  </si>
  <si>
    <t>7.3.1.12.</t>
  </si>
  <si>
    <t>7.3.1.13.</t>
  </si>
  <si>
    <t>7.3.1.7.</t>
  </si>
  <si>
    <t>7.4.1.1.</t>
  </si>
  <si>
    <t>7.4.1.2.</t>
  </si>
  <si>
    <t>7.5.1.1.</t>
  </si>
  <si>
    <t>7.5.1.13.</t>
  </si>
  <si>
    <t>7.5.1.2.</t>
  </si>
  <si>
    <t>7.5.1.20.</t>
  </si>
  <si>
    <t>7.5.1.24.</t>
  </si>
  <si>
    <t>7.5.1.4.</t>
  </si>
  <si>
    <t>7.5.1.6.</t>
  </si>
  <si>
    <t>7.5.2.1.</t>
  </si>
  <si>
    <t>7.5.2.2.</t>
  </si>
  <si>
    <t>7.5.2.5.</t>
  </si>
  <si>
    <t>7.1.1.23.</t>
  </si>
  <si>
    <t>7.1.1.24.</t>
  </si>
  <si>
    <t>7.1.1.25.</t>
  </si>
  <si>
    <t>7.5.1.26.</t>
  </si>
  <si>
    <t>7.5.1.27.</t>
  </si>
  <si>
    <t>VB</t>
  </si>
  <si>
    <t>Mažosios Lietuvos visuomenės veikėjo J. Birškaus ir jo žmonos kapo sutvarkymas ir įamžinimas</t>
  </si>
  <si>
    <t>7.3.1.29.</t>
  </si>
  <si>
    <t>7.3.1.31.</t>
  </si>
  <si>
    <t>Klaipėdos rajono savivaldybės pastato Žadeikių k., Liepos g., modernizavimas</t>
  </si>
  <si>
    <t>2016 m. išlaidų projektas</t>
  </si>
  <si>
    <t>KT</t>
  </si>
  <si>
    <t>Teikti kultūros paslaugas Savivaldybės kultūros įstaigose</t>
  </si>
  <si>
    <t>Sudaryti sąlygas kultūrinės veiklos organizavimui ir kultūros sklaidai Klaipėdos rajone</t>
  </si>
  <si>
    <t>Girkalių kultūros namų modernizavimas</t>
  </si>
  <si>
    <t>Etninės kultūros plėtros programos įgyvendinimas</t>
  </si>
  <si>
    <t>Agluonėnų seniūnijos I. Simonaitytės vardo premijos teikimas</t>
  </si>
  <si>
    <t xml:space="preserve">Projekto "Priekulės bendruomeninės ir viešosios infrastruktūros modernizavimas" įgyvendinimas </t>
  </si>
  <si>
    <t>Koplytėlės su skulptūra Rudgalvių k. (Endriejavo sen.) tvarkymo darbų techninio projekto parengimas ir tvarkymo darbai</t>
  </si>
  <si>
    <t>Karių, žuvusių Antrajame pasauliniame kare, palaikų perlaidojimas</t>
  </si>
  <si>
    <t>Endriejavo senųjų kapinių skulptūrų restauravimas</t>
  </si>
  <si>
    <t>Veiviržėnų kapinių koplyčios priešgaisrinės apsaugos sistemos (žaibosaugos) įrengimas</t>
  </si>
  <si>
    <t>Organizuoti religinio paveldo objektų  tvarkymą ir išsaugojimą</t>
  </si>
  <si>
    <t>Venckų k. bibliotekos įrengimas</t>
  </si>
  <si>
    <t>7.3.1.32.</t>
  </si>
  <si>
    <t>Laaif</t>
  </si>
  <si>
    <t xml:space="preserve">Įprasminti Savivaldybės seniūnijų kultūrinį, teritorinį savitumą </t>
  </si>
  <si>
    <t>Užtikrinti kultūros srities paslaugų teikimą</t>
  </si>
  <si>
    <t xml:space="preserve">Nuosekliai, kryptingai ir patraukliai pristati krašto istoriją </t>
  </si>
  <si>
    <t>7.5.1.7.</t>
  </si>
  <si>
    <t>7.5.1.8.</t>
  </si>
  <si>
    <t>7.5.2.6.</t>
  </si>
  <si>
    <t>7.5.2.7.</t>
  </si>
  <si>
    <t>7.5.4.1.</t>
  </si>
  <si>
    <t>7.5.1.10.</t>
  </si>
  <si>
    <t>7.5.1.9.</t>
  </si>
  <si>
    <t>Girkalių kultūros namų modernizavimo techninio projekto ekspertizės atlikimas</t>
  </si>
  <si>
    <t>VIP</t>
  </si>
  <si>
    <t>7.3.1.34.</t>
  </si>
  <si>
    <t>Projekto „Kalniškės piliakalnio pritaikymas kultūros ir viešojo turizmo reikmėms“ įgyvendinimas</t>
  </si>
  <si>
    <t>7.5.1.11.</t>
  </si>
  <si>
    <t>SB(P)</t>
  </si>
  <si>
    <t>Informacinių lentelių įsigijimas ir įrengimas prie buvusių dvarų Sendvario seniūnijoje</t>
  </si>
  <si>
    <t>7.5.1.14.</t>
  </si>
  <si>
    <t>33</t>
  </si>
  <si>
    <t>2017 m. išlaidų projektas</t>
  </si>
  <si>
    <t>2014 m. faktas</t>
  </si>
  <si>
    <t>2015 m. asignavimai</t>
  </si>
  <si>
    <t>10</t>
  </si>
  <si>
    <t>Kultūros darbuotojų ir kultūros administratorių kvalifikacijos kėlimo tarptautiniai kursai</t>
  </si>
  <si>
    <t>Žvelsėnų k. senųjų kapinių tvarkymo plano parengimas</t>
  </si>
  <si>
    <t>Priekulės m. istorinio centro tvarkymo plano rengimas</t>
  </si>
  <si>
    <t>Žydų žudynių ir užkasimo I ir II vietų Vėžaičių miške tvarkymas</t>
  </si>
  <si>
    <t>Priešgaisrinės apsaugos sistemos ir žaibosaugos įrengimas medinėse Klaipėdos rajono bažnyčiose</t>
  </si>
  <si>
    <t>Leidinio apie signatarą Jurgį Šaulį leidyba</t>
  </si>
  <si>
    <t>E. Vicherto vardo jaunojo talento premijos teikimas</t>
  </si>
  <si>
    <t>2015-2017 METŲ KULTŪROS PAVELDO PUOSELĖJIMO IR KULTŪROS PASLAUGŲ PLĖTROS PROGRAMOS TIKSLŲ, UŽDAVINIŲ IR PRIEMONIŲ ASIGNAVIMŲ SUVESTINĖ</t>
  </si>
  <si>
    <t>Koplytėlių ir koplytstulpių Norgėlų miške (Judrėnų sen.) restauravimo darbų programos parengimas bei restauravimo darbai</t>
  </si>
  <si>
    <t>Senųjų kapinių ženklinimas</t>
  </si>
  <si>
    <t>Gargždų kultūros centro scenos apšvietimo ir garso įrangos įsigijimas</t>
  </si>
  <si>
    <t>Mėgėjų meno kolektyvų atstovavimas tarptautiniuose renginiuose atstovaujant Klaipėdos rajoną</t>
  </si>
  <si>
    <t>Senųjų kapinių tvarkymo darbų programos įgyvendinimas</t>
  </si>
  <si>
    <t>Kapinių inventorizavimas</t>
  </si>
  <si>
    <r>
      <t xml:space="preserve">Savivaldybės pajamos iš surenkamų mokesčių </t>
    </r>
    <r>
      <rPr>
        <b/>
        <sz val="7"/>
        <rFont val="Arial"/>
        <family val="2"/>
      </rPr>
      <t>SB</t>
    </r>
  </si>
  <si>
    <r>
      <t xml:space="preserve">Paskirtos lėšos savarankiškoms funkcijoms vykdyti </t>
    </r>
    <r>
      <rPr>
        <b/>
        <sz val="7"/>
        <rFont val="Arial"/>
        <family val="2"/>
      </rPr>
      <t>SB(P)</t>
    </r>
  </si>
  <si>
    <r>
      <t xml:space="preserve">Bendrojo finansavimo lėšos </t>
    </r>
    <r>
      <rPr>
        <b/>
        <sz val="7"/>
        <rFont val="Arial"/>
        <family val="2"/>
      </rPr>
      <t>BFL</t>
    </r>
  </si>
  <si>
    <r>
      <t xml:space="preserve">Lėšos už paslaugas ir nuomą </t>
    </r>
    <r>
      <rPr>
        <b/>
        <sz val="7"/>
        <rFont val="Arial"/>
        <family val="2"/>
      </rPr>
      <t>S</t>
    </r>
  </si>
  <si>
    <r>
      <t xml:space="preserve">ES struktūrinių fondų lėšos </t>
    </r>
    <r>
      <rPr>
        <b/>
        <sz val="7"/>
        <rFont val="Arial"/>
        <family val="2"/>
      </rPr>
      <t>ES</t>
    </r>
  </si>
  <si>
    <r>
      <t xml:space="preserve">Skolintos lėšos </t>
    </r>
    <r>
      <rPr>
        <b/>
        <sz val="7"/>
        <rFont val="Arial"/>
        <family val="2"/>
      </rPr>
      <t>SL</t>
    </r>
  </si>
  <si>
    <r>
      <t xml:space="preserve">Valstybės investicijų programos lėšos </t>
    </r>
    <r>
      <rPr>
        <b/>
        <sz val="7"/>
        <rFont val="Arial"/>
        <family val="2"/>
      </rPr>
      <t>VIP</t>
    </r>
  </si>
  <si>
    <r>
      <t xml:space="preserve">Lietuvos aplinkos apsaugos investicijų fondo lėšos </t>
    </r>
    <r>
      <rPr>
        <b/>
        <sz val="7"/>
        <rFont val="Arial"/>
        <family val="2"/>
      </rPr>
      <t>Laaif</t>
    </r>
  </si>
  <si>
    <r>
      <t xml:space="preserve">Kitos lėšos </t>
    </r>
    <r>
      <rPr>
        <b/>
        <sz val="7"/>
        <rFont val="Arial"/>
        <family val="2"/>
      </rPr>
      <t>Kt</t>
    </r>
  </si>
  <si>
    <r>
      <t xml:space="preserve">Valstybės biudžeto lėšos </t>
    </r>
    <r>
      <rPr>
        <b/>
        <sz val="7"/>
        <rFont val="Arial"/>
        <family val="2"/>
      </rPr>
      <t>VB</t>
    </r>
  </si>
  <si>
    <t>eurais</t>
  </si>
  <si>
    <t>Monografijos „Sendvaris. Triušeliai“ dalinis finansavimas</t>
  </si>
  <si>
    <t>7.1.2.9.</t>
  </si>
  <si>
    <t>7.1.2.10.</t>
  </si>
  <si>
    <t>7.3.1.8.</t>
  </si>
  <si>
    <t>7.3.1.11.</t>
  </si>
  <si>
    <t>7.4.1.3.</t>
  </si>
  <si>
    <t>7.4.1.4.</t>
  </si>
  <si>
    <t>7.5.1.28.</t>
  </si>
  <si>
    <t>7.5.2.8.</t>
  </si>
  <si>
    <t>7.5.4.2.</t>
  </si>
  <si>
    <t>7.5.1.29.</t>
  </si>
  <si>
    <t>7.5.1.30.</t>
  </si>
  <si>
    <t>7.5.2.9.</t>
  </si>
  <si>
    <t>Gargždų pėsčiųjų viaduko remonto projektavimas</t>
  </si>
  <si>
    <t>Prieigų prie Šv. Marijos su kūdikiu skulptūros, esančios Šarkiškių kaime, sutvarkymas</t>
  </si>
  <si>
    <t>Kretingalės kultūros centro Plikių skyriaus pastato techninio projekto parengimas ir įgyvendinimas</t>
  </si>
  <si>
    <t>Mažosios Lietuvos heraldikos sukūrimo ir gamybos dalinis finansavimas</t>
  </si>
  <si>
    <t>7.5.2.4.</t>
  </si>
  <si>
    <t>Pristatyti ir skleisti krašto istoriją Klaipėdos rajone</t>
  </si>
  <si>
    <t>Kretingalės evangelikų liuteronų bažnyčios fasadų remonto darbų techninio projekto parengimas ir įgyvendinimas</t>
  </si>
  <si>
    <t>7.5.1.25.</t>
  </si>
  <si>
    <t>Dovilų etninės kultūros centro pastato modernizavimas</t>
  </si>
  <si>
    <t>7.3.1.35.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</si>
</sst>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5.95"/>
      <color indexed="12"/>
      <name val="Calibri"/>
      <family val="2"/>
    </font>
    <font>
      <u val="single"/>
      <sz val="15.95"/>
      <color indexed="36"/>
      <name val="Calibri"/>
      <family val="2"/>
    </font>
    <font>
      <sz val="14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" fillId="0" borderId="0" applyNumberFormat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 applyProtection="1">
      <alignment horizontal="centerContinuous" vertical="center" wrapText="1"/>
      <protection/>
    </xf>
    <xf numFmtId="3" fontId="2" fillId="0" borderId="13" xfId="0" applyNumberFormat="1" applyFont="1" applyBorder="1" applyAlignment="1" applyProtection="1">
      <alignment horizontal="center" vertical="center" textRotation="90"/>
      <protection/>
    </xf>
    <xf numFmtId="3" fontId="2" fillId="0" borderId="13" xfId="0" applyNumberFormat="1" applyFont="1" applyBorder="1" applyAlignment="1" applyProtection="1">
      <alignment horizontal="center" vertical="center" textRotation="90" wrapText="1"/>
      <protection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6" borderId="16" xfId="0" applyNumberFormat="1" applyFont="1" applyFill="1" applyBorder="1" applyAlignment="1">
      <alignment horizontal="center" vertical="center" wrapText="1"/>
    </xf>
    <xf numFmtId="3" fontId="2" fillId="36" borderId="1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7" borderId="18" xfId="0" applyNumberFormat="1" applyFont="1" applyFill="1" applyBorder="1" applyAlignment="1">
      <alignment horizontal="center" vertical="center" wrapText="1"/>
    </xf>
    <xf numFmtId="3" fontId="2" fillId="37" borderId="19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6" borderId="18" xfId="0" applyNumberFormat="1" applyFont="1" applyFill="1" applyBorder="1" applyAlignment="1">
      <alignment horizontal="center" vertical="center" wrapText="1"/>
    </xf>
    <xf numFmtId="3" fontId="2" fillId="36" borderId="19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36" borderId="23" xfId="0" applyNumberFormat="1" applyFont="1" applyFill="1" applyBorder="1" applyAlignment="1">
      <alignment horizontal="center" vertical="center" wrapText="1"/>
    </xf>
    <xf numFmtId="3" fontId="2" fillId="36" borderId="24" xfId="0" applyNumberFormat="1" applyFont="1" applyFill="1" applyBorder="1" applyAlignment="1">
      <alignment horizontal="center" vertical="center" wrapText="1"/>
    </xf>
    <xf numFmtId="3" fontId="2" fillId="34" borderId="25" xfId="0" applyNumberFormat="1" applyFont="1" applyFill="1" applyBorder="1" applyAlignment="1">
      <alignment horizontal="center" vertical="center" wrapText="1"/>
    </xf>
    <xf numFmtId="3" fontId="2" fillId="34" borderId="26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3" fillId="35" borderId="28" xfId="0" applyNumberFormat="1" applyFont="1" applyFill="1" applyBorder="1" applyAlignment="1">
      <alignment horizontal="center" vertical="center" wrapText="1"/>
    </xf>
    <xf numFmtId="3" fontId="3" fillId="35" borderId="18" xfId="0" applyNumberFormat="1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" fillId="0" borderId="31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/>
      <protection/>
    </xf>
    <xf numFmtId="3" fontId="18" fillId="0" borderId="3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 applyProtection="1">
      <alignment horizontal="centerContinuous" vertical="center" wrapText="1"/>
      <protection/>
    </xf>
    <xf numFmtId="3" fontId="18" fillId="0" borderId="13" xfId="0" applyNumberFormat="1" applyFont="1" applyBorder="1" applyAlignment="1" applyProtection="1">
      <alignment horizontal="center" vertical="center" textRotation="90"/>
      <protection/>
    </xf>
    <xf numFmtId="3" fontId="18" fillId="0" borderId="13" xfId="0" applyNumberFormat="1" applyFont="1" applyBorder="1" applyAlignment="1" applyProtection="1">
      <alignment horizontal="center" vertical="center" textRotation="90" wrapText="1"/>
      <protection/>
    </xf>
    <xf numFmtId="0" fontId="18" fillId="33" borderId="3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3" fontId="18" fillId="34" borderId="36" xfId="0" applyNumberFormat="1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vertical="center" wrapText="1"/>
    </xf>
    <xf numFmtId="3" fontId="18" fillId="34" borderId="12" xfId="0" applyNumberFormat="1" applyFont="1" applyFill="1" applyBorder="1" applyAlignment="1">
      <alignment horizontal="center" vertical="center" wrapText="1"/>
    </xf>
    <xf numFmtId="3" fontId="18" fillId="34" borderId="35" xfId="0" applyNumberFormat="1" applyFont="1" applyFill="1" applyBorder="1" applyAlignment="1">
      <alignment horizontal="center" vertical="center" wrapText="1"/>
    </xf>
    <xf numFmtId="3" fontId="18" fillId="34" borderId="14" xfId="0" applyNumberFormat="1" applyFont="1" applyFill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3" fontId="18" fillId="36" borderId="16" xfId="0" applyNumberFormat="1" applyFont="1" applyFill="1" applyBorder="1" applyAlignment="1">
      <alignment horizontal="center" vertical="center" wrapText="1"/>
    </xf>
    <xf numFmtId="3" fontId="18" fillId="36" borderId="38" xfId="0" applyNumberFormat="1" applyFont="1" applyFill="1" applyBorder="1" applyAlignment="1">
      <alignment horizontal="center" vertical="center" wrapText="1"/>
    </xf>
    <xf numFmtId="3" fontId="18" fillId="36" borderId="17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37" borderId="18" xfId="0" applyNumberFormat="1" applyFont="1" applyFill="1" applyBorder="1" applyAlignment="1">
      <alignment horizontal="center" vertical="center" wrapText="1"/>
    </xf>
    <xf numFmtId="3" fontId="18" fillId="37" borderId="39" xfId="0" applyNumberFormat="1" applyFont="1" applyFill="1" applyBorder="1" applyAlignment="1">
      <alignment horizontal="center" vertical="center" wrapText="1"/>
    </xf>
    <xf numFmtId="3" fontId="18" fillId="37" borderId="19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34" borderId="20" xfId="0" applyNumberFormat="1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8" fillId="36" borderId="41" xfId="0" applyFont="1" applyFill="1" applyBorder="1" applyAlignment="1">
      <alignment horizontal="center" vertical="center" wrapText="1"/>
    </xf>
    <xf numFmtId="3" fontId="18" fillId="36" borderId="18" xfId="0" applyNumberFormat="1" applyFont="1" applyFill="1" applyBorder="1" applyAlignment="1">
      <alignment horizontal="center" vertical="center" wrapText="1"/>
    </xf>
    <xf numFmtId="3" fontId="18" fillId="36" borderId="19" xfId="0" applyNumberFormat="1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3" fontId="18" fillId="33" borderId="18" xfId="0" applyNumberFormat="1" applyFont="1" applyFill="1" applyBorder="1" applyAlignment="1">
      <alignment horizontal="center" vertical="center" wrapText="1"/>
    </xf>
    <xf numFmtId="3" fontId="18" fillId="33" borderId="19" xfId="0" applyNumberFormat="1" applyFont="1" applyFill="1" applyBorder="1" applyAlignment="1">
      <alignment horizontal="center" vertical="center" wrapText="1"/>
    </xf>
    <xf numFmtId="3" fontId="18" fillId="33" borderId="39" xfId="0" applyNumberFormat="1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3" fontId="18" fillId="34" borderId="21" xfId="0" applyNumberFormat="1" applyFont="1" applyFill="1" applyBorder="1" applyAlignment="1">
      <alignment horizontal="center" vertical="center" wrapText="1"/>
    </xf>
    <xf numFmtId="3" fontId="18" fillId="34" borderId="34" xfId="0" applyNumberFormat="1" applyFont="1" applyFill="1" applyBorder="1" applyAlignment="1">
      <alignment horizontal="center" vertical="center" wrapText="1"/>
    </xf>
    <xf numFmtId="3" fontId="18" fillId="34" borderId="22" xfId="0" applyNumberFormat="1" applyFont="1" applyFill="1" applyBorder="1" applyAlignment="1">
      <alignment horizontal="center" vertical="center" wrapText="1"/>
    </xf>
    <xf numFmtId="3" fontId="18" fillId="36" borderId="39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horizontal="center" vertical="center" wrapText="1"/>
    </xf>
    <xf numFmtId="3" fontId="18" fillId="0" borderId="34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18" fillId="0" borderId="35" xfId="0" applyNumberFormat="1" applyFont="1" applyFill="1" applyBorder="1" applyAlignment="1">
      <alignment horizontal="center" vertical="center" wrapText="1"/>
    </xf>
    <xf numFmtId="3" fontId="18" fillId="0" borderId="36" xfId="0" applyNumberFormat="1" applyFont="1" applyFill="1" applyBorder="1" applyAlignment="1">
      <alignment horizontal="center" vertical="center" wrapText="1"/>
    </xf>
    <xf numFmtId="16" fontId="18" fillId="0" borderId="13" xfId="0" applyNumberFormat="1" applyFont="1" applyBorder="1" applyAlignment="1" quotePrefix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16" fontId="18" fillId="0" borderId="37" xfId="0" applyNumberFormat="1" applyFont="1" applyBorder="1" applyAlignment="1" quotePrefix="1">
      <alignment horizontal="center" vertical="center" wrapText="1"/>
    </xf>
    <xf numFmtId="3" fontId="18" fillId="0" borderId="22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3" fontId="18" fillId="34" borderId="25" xfId="0" applyNumberFormat="1" applyFont="1" applyFill="1" applyBorder="1" applyAlignment="1">
      <alignment horizontal="center" vertical="center" wrapText="1"/>
    </xf>
    <xf numFmtId="3" fontId="18" fillId="34" borderId="43" xfId="0" applyNumberFormat="1" applyFont="1" applyFill="1" applyBorder="1" applyAlignment="1">
      <alignment horizontal="center" vertical="center" wrapText="1"/>
    </xf>
    <xf numFmtId="3" fontId="18" fillId="34" borderId="26" xfId="0" applyNumberFormat="1" applyFont="1" applyFill="1" applyBorder="1" applyAlignment="1">
      <alignment horizontal="center" vertical="center" wrapText="1"/>
    </xf>
    <xf numFmtId="3" fontId="18" fillId="34" borderId="44" xfId="0" applyNumberFormat="1" applyFont="1" applyFill="1" applyBorder="1" applyAlignment="1">
      <alignment horizontal="center" vertical="center" wrapText="1"/>
    </xf>
    <xf numFmtId="3" fontId="18" fillId="0" borderId="43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3" fontId="13" fillId="35" borderId="28" xfId="0" applyNumberFormat="1" applyFont="1" applyFill="1" applyBorder="1" applyAlignment="1">
      <alignment horizontal="center" vertical="center" wrapText="1"/>
    </xf>
    <xf numFmtId="3" fontId="13" fillId="35" borderId="18" xfId="0" applyNumberFormat="1" applyFont="1" applyFill="1" applyBorder="1" applyAlignment="1">
      <alignment horizontal="center" vertical="center" wrapText="1"/>
    </xf>
    <xf numFmtId="3" fontId="13" fillId="35" borderId="39" xfId="0" applyNumberFormat="1" applyFont="1" applyFill="1" applyBorder="1" applyAlignment="1">
      <alignment horizontal="center" vertical="center" wrapText="1"/>
    </xf>
    <xf numFmtId="3" fontId="13" fillId="35" borderId="19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3" fontId="13" fillId="0" borderId="0" xfId="0" applyNumberFormat="1" applyFont="1" applyAlignment="1">
      <alignment/>
    </xf>
    <xf numFmtId="0" fontId="20" fillId="0" borderId="0" xfId="0" applyFont="1" applyFill="1" applyAlignment="1">
      <alignment horizontal="left"/>
    </xf>
    <xf numFmtId="3" fontId="18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8" fillId="33" borderId="46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18" fillId="0" borderId="49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37" borderId="28" xfId="0" applyNumberFormat="1" applyFont="1" applyFill="1" applyBorder="1" applyAlignment="1">
      <alignment horizontal="center" vertical="center" wrapText="1"/>
    </xf>
    <xf numFmtId="3" fontId="18" fillId="37" borderId="45" xfId="0" applyNumberFormat="1" applyFont="1" applyFill="1" applyBorder="1" applyAlignment="1">
      <alignment horizontal="center" vertical="center" wrapText="1"/>
    </xf>
    <xf numFmtId="3" fontId="2" fillId="37" borderId="28" xfId="0" applyNumberFormat="1" applyFont="1" applyFill="1" applyBorder="1" applyAlignment="1">
      <alignment horizontal="center" vertical="center" wrapText="1"/>
    </xf>
    <xf numFmtId="3" fontId="2" fillId="37" borderId="45" xfId="0" applyNumberFormat="1" applyFont="1" applyFill="1" applyBorder="1" applyAlignment="1">
      <alignment horizontal="center" vertical="center" wrapText="1"/>
    </xf>
    <xf numFmtId="3" fontId="18" fillId="37" borderId="50" xfId="0" applyNumberFormat="1" applyFont="1" applyFill="1" applyBorder="1" applyAlignment="1">
      <alignment horizontal="center" vertical="center" wrapText="1"/>
    </xf>
    <xf numFmtId="0" fontId="18" fillId="34" borderId="47" xfId="0" applyFont="1" applyFill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3" fontId="18" fillId="36" borderId="52" xfId="0" applyNumberFormat="1" applyFont="1" applyFill="1" applyBorder="1" applyAlignment="1">
      <alignment horizontal="center" vertical="center" wrapText="1"/>
    </xf>
    <xf numFmtId="3" fontId="2" fillId="36" borderId="53" xfId="0" applyNumberFormat="1" applyFont="1" applyFill="1" applyBorder="1" applyAlignment="1">
      <alignment horizontal="center" vertical="center" wrapText="1"/>
    </xf>
    <xf numFmtId="3" fontId="18" fillId="36" borderId="5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18" fillId="0" borderId="31" xfId="0" applyNumberFormat="1" applyFont="1" applyFill="1" applyBorder="1" applyAlignment="1">
      <alignment horizontal="center" vertical="center" wrapText="1"/>
    </xf>
    <xf numFmtId="3" fontId="2" fillId="34" borderId="31" xfId="0" applyNumberFormat="1" applyFont="1" applyFill="1" applyBorder="1" applyAlignment="1">
      <alignment horizontal="center" vertical="center" wrapText="1"/>
    </xf>
    <xf numFmtId="3" fontId="18" fillId="34" borderId="31" xfId="0" applyNumberFormat="1" applyFont="1" applyFill="1" applyBorder="1" applyAlignment="1">
      <alignment horizontal="center" vertical="center" wrapText="1"/>
    </xf>
    <xf numFmtId="3" fontId="18" fillId="36" borderId="28" xfId="0" applyNumberFormat="1" applyFont="1" applyFill="1" applyBorder="1" applyAlignment="1">
      <alignment horizontal="center" vertical="center" wrapText="1"/>
    </xf>
    <xf numFmtId="3" fontId="2" fillId="36" borderId="28" xfId="0" applyNumberFormat="1" applyFont="1" applyFill="1" applyBorder="1" applyAlignment="1">
      <alignment horizontal="center" vertical="center" wrapText="1"/>
    </xf>
    <xf numFmtId="3" fontId="18" fillId="33" borderId="45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3" fontId="18" fillId="33" borderId="28" xfId="0" applyNumberFormat="1" applyFont="1" applyFill="1" applyBorder="1" applyAlignment="1">
      <alignment horizontal="center" vertical="center" wrapText="1"/>
    </xf>
    <xf numFmtId="3" fontId="18" fillId="0" borderId="5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36" borderId="45" xfId="0" applyNumberFormat="1" applyFont="1" applyFill="1" applyBorder="1" applyAlignment="1">
      <alignment horizontal="center" vertical="center" wrapText="1"/>
    </xf>
    <xf numFmtId="3" fontId="18" fillId="0" borderId="55" xfId="0" applyNumberFormat="1" applyFont="1" applyFill="1" applyBorder="1" applyAlignment="1">
      <alignment horizontal="center" vertical="center" wrapText="1"/>
    </xf>
    <xf numFmtId="3" fontId="18" fillId="0" borderId="5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18" fillId="37" borderId="56" xfId="0" applyNumberFormat="1" applyFont="1" applyFill="1" applyBorder="1" applyAlignment="1">
      <alignment horizontal="center" vertical="center" wrapText="1"/>
    </xf>
    <xf numFmtId="3" fontId="2" fillId="37" borderId="50" xfId="0" applyNumberFormat="1" applyFont="1" applyFill="1" applyBorder="1" applyAlignment="1">
      <alignment horizontal="center" vertical="center" wrapText="1"/>
    </xf>
    <xf numFmtId="3" fontId="18" fillId="0" borderId="30" xfId="0" applyNumberFormat="1" applyFont="1" applyFill="1" applyBorder="1" applyAlignment="1">
      <alignment horizontal="center" vertical="center" wrapText="1"/>
    </xf>
    <xf numFmtId="3" fontId="18" fillId="0" borderId="44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18" fillId="0" borderId="25" xfId="0" applyNumberFormat="1" applyFont="1" applyFill="1" applyBorder="1" applyAlignment="1">
      <alignment horizontal="center" vertical="center" wrapText="1"/>
    </xf>
    <xf numFmtId="3" fontId="18" fillId="0" borderId="51" xfId="0" applyNumberFormat="1" applyFont="1" applyFill="1" applyBorder="1" applyAlignment="1">
      <alignment horizontal="center" vertical="center" wrapText="1"/>
    </xf>
    <xf numFmtId="3" fontId="18" fillId="0" borderId="49" xfId="0" applyNumberFormat="1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0" fontId="18" fillId="34" borderId="57" xfId="0" applyFont="1" applyFill="1" applyBorder="1" applyAlignment="1">
      <alignment horizontal="center" vertical="center" wrapText="1"/>
    </xf>
    <xf numFmtId="3" fontId="18" fillId="0" borderId="48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18" fillId="34" borderId="58" xfId="0" applyFont="1" applyFill="1" applyBorder="1" applyAlignment="1">
      <alignment horizontal="center" vertical="center" wrapText="1"/>
    </xf>
    <xf numFmtId="3" fontId="13" fillId="0" borderId="59" xfId="0" applyNumberFormat="1" applyFont="1" applyBorder="1" applyAlignment="1">
      <alignment horizontal="center" vertical="center" wrapText="1"/>
    </xf>
    <xf numFmtId="3" fontId="13" fillId="0" borderId="60" xfId="0" applyNumberFormat="1" applyFont="1" applyBorder="1" applyAlignment="1">
      <alignment horizontal="center" vertical="center" wrapText="1"/>
    </xf>
    <xf numFmtId="3" fontId="13" fillId="0" borderId="6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3" fontId="13" fillId="34" borderId="62" xfId="0" applyNumberFormat="1" applyFont="1" applyFill="1" applyBorder="1" applyAlignment="1">
      <alignment horizontal="center" vertical="center" wrapText="1"/>
    </xf>
    <xf numFmtId="3" fontId="18" fillId="34" borderId="33" xfId="0" applyNumberFormat="1" applyFont="1" applyFill="1" applyBorder="1" applyAlignment="1">
      <alignment horizontal="center" vertical="center" wrapText="1"/>
    </xf>
    <xf numFmtId="3" fontId="18" fillId="34" borderId="47" xfId="0" applyNumberFormat="1" applyFont="1" applyFill="1" applyBorder="1" applyAlignment="1">
      <alignment horizontal="center" vertical="center" wrapText="1"/>
    </xf>
    <xf numFmtId="3" fontId="13" fillId="0" borderId="63" xfId="0" applyNumberFormat="1" applyFont="1" applyFill="1" applyBorder="1" applyAlignment="1">
      <alignment horizontal="center" vertical="center" wrapText="1"/>
    </xf>
    <xf numFmtId="3" fontId="13" fillId="37" borderId="28" xfId="0" applyNumberFormat="1" applyFont="1" applyFill="1" applyBorder="1" applyAlignment="1">
      <alignment horizontal="center" vertical="center" wrapText="1"/>
    </xf>
    <xf numFmtId="3" fontId="13" fillId="37" borderId="18" xfId="0" applyNumberFormat="1" applyFont="1" applyFill="1" applyBorder="1" applyAlignment="1">
      <alignment horizontal="center" vertical="center" wrapText="1"/>
    </xf>
    <xf numFmtId="3" fontId="13" fillId="37" borderId="19" xfId="0" applyNumberFormat="1" applyFont="1" applyFill="1" applyBorder="1" applyAlignment="1">
      <alignment horizontal="center" vertical="center" wrapText="1"/>
    </xf>
    <xf numFmtId="3" fontId="13" fillId="37" borderId="45" xfId="0" applyNumberFormat="1" applyFont="1" applyFill="1" applyBorder="1" applyAlignment="1">
      <alignment horizontal="center" vertical="center" wrapText="1"/>
    </xf>
    <xf numFmtId="3" fontId="13" fillId="37" borderId="18" xfId="0" applyNumberFormat="1" applyFont="1" applyFill="1" applyBorder="1" applyAlignment="1">
      <alignment horizontal="center" vertical="center" wrapText="1"/>
    </xf>
    <xf numFmtId="3" fontId="13" fillId="37" borderId="39" xfId="0" applyNumberFormat="1" applyFont="1" applyFill="1" applyBorder="1" applyAlignment="1">
      <alignment horizontal="center" vertical="center" wrapText="1"/>
    </xf>
    <xf numFmtId="3" fontId="18" fillId="0" borderId="63" xfId="0" applyNumberFormat="1" applyFont="1" applyFill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center" vertical="center" wrapText="1"/>
    </xf>
    <xf numFmtId="3" fontId="18" fillId="0" borderId="47" xfId="0" applyNumberFormat="1" applyFont="1" applyFill="1" applyBorder="1" applyAlignment="1">
      <alignment horizontal="center" vertical="center" wrapText="1"/>
    </xf>
    <xf numFmtId="0" fontId="18" fillId="38" borderId="3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" fontId="18" fillId="0" borderId="64" xfId="0" applyNumberFormat="1" applyFont="1" applyBorder="1" applyAlignment="1" quotePrefix="1">
      <alignment horizontal="center" vertical="center" wrapText="1"/>
    </xf>
    <xf numFmtId="0" fontId="18" fillId="0" borderId="65" xfId="0" applyFont="1" applyBorder="1" applyAlignment="1" quotePrefix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37" borderId="67" xfId="0" applyFont="1" applyFill="1" applyBorder="1" applyAlignment="1">
      <alignment horizontal="right" vertical="center" wrapText="1"/>
    </xf>
    <xf numFmtId="0" fontId="18" fillId="37" borderId="68" xfId="0" applyFont="1" applyFill="1" applyBorder="1" applyAlignment="1">
      <alignment horizontal="right" vertical="center" wrapText="1"/>
    </xf>
    <xf numFmtId="0" fontId="18" fillId="37" borderId="69" xfId="0" applyFont="1" applyFill="1" applyBorder="1" applyAlignment="1">
      <alignment horizontal="right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70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6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64" xfId="0" applyFont="1" applyBorder="1" applyAlignment="1" quotePrefix="1">
      <alignment horizontal="center" vertical="center" wrapText="1"/>
    </xf>
    <xf numFmtId="0" fontId="18" fillId="33" borderId="71" xfId="0" applyFont="1" applyFill="1" applyBorder="1" applyAlignment="1">
      <alignment horizontal="left" vertical="center" wrapText="1"/>
    </xf>
    <xf numFmtId="0" fontId="18" fillId="33" borderId="56" xfId="0" applyFont="1" applyFill="1" applyBorder="1" applyAlignment="1">
      <alignment horizontal="left" vertical="center" wrapText="1"/>
    </xf>
    <xf numFmtId="0" fontId="18" fillId="33" borderId="50" xfId="0" applyFont="1" applyFill="1" applyBorder="1" applyAlignment="1">
      <alignment horizontal="left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36" borderId="71" xfId="0" applyFont="1" applyFill="1" applyBorder="1" applyAlignment="1">
      <alignment horizontal="left" vertical="center" wrapText="1"/>
    </xf>
    <xf numFmtId="0" fontId="18" fillId="36" borderId="56" xfId="0" applyFont="1" applyFill="1" applyBorder="1" applyAlignment="1">
      <alignment horizontal="left" vertical="center" wrapText="1"/>
    </xf>
    <xf numFmtId="0" fontId="18" fillId="36" borderId="50" xfId="0" applyFont="1" applyFill="1" applyBorder="1" applyAlignment="1">
      <alignment horizontal="left" vertical="center" wrapText="1"/>
    </xf>
    <xf numFmtId="0" fontId="18" fillId="0" borderId="64" xfId="0" applyFont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70" xfId="0" applyFont="1" applyFill="1" applyBorder="1" applyAlignment="1">
      <alignment horizontal="center" vertical="center" wrapText="1"/>
    </xf>
    <xf numFmtId="49" fontId="18" fillId="0" borderId="64" xfId="0" applyNumberFormat="1" applyFont="1" applyBorder="1" applyAlignment="1">
      <alignment horizontal="center" vertical="center" wrapText="1"/>
    </xf>
    <xf numFmtId="49" fontId="18" fillId="0" borderId="65" xfId="0" applyNumberFormat="1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0" fontId="18" fillId="36" borderId="67" xfId="0" applyFont="1" applyFill="1" applyBorder="1" applyAlignment="1">
      <alignment horizontal="right" vertical="center" wrapText="1"/>
    </xf>
    <xf numFmtId="0" fontId="18" fillId="36" borderId="68" xfId="0" applyFont="1" applyFill="1" applyBorder="1" applyAlignment="1">
      <alignment horizontal="right" vertical="center" wrapText="1"/>
    </xf>
    <xf numFmtId="0" fontId="18" fillId="36" borderId="69" xfId="0" applyFont="1" applyFill="1" applyBorder="1" applyAlignment="1">
      <alignment horizontal="right" vertical="center" wrapText="1"/>
    </xf>
    <xf numFmtId="49" fontId="18" fillId="0" borderId="72" xfId="0" applyNumberFormat="1" applyFont="1" applyBorder="1" applyAlignment="1">
      <alignment horizontal="center" vertical="center" wrapText="1"/>
    </xf>
    <xf numFmtId="0" fontId="18" fillId="33" borderId="67" xfId="0" applyFont="1" applyFill="1" applyBorder="1" applyAlignment="1">
      <alignment horizontal="right" vertical="center" wrapText="1"/>
    </xf>
    <xf numFmtId="0" fontId="18" fillId="33" borderId="68" xfId="0" applyFont="1" applyFill="1" applyBorder="1" applyAlignment="1">
      <alignment horizontal="right" vertical="center" wrapText="1"/>
    </xf>
    <xf numFmtId="0" fontId="18" fillId="33" borderId="69" xfId="0" applyFont="1" applyFill="1" applyBorder="1" applyAlignment="1">
      <alignment horizontal="right" vertical="center" wrapText="1"/>
    </xf>
    <xf numFmtId="0" fontId="18" fillId="36" borderId="13" xfId="0" applyFont="1" applyFill="1" applyBorder="1" applyAlignment="1">
      <alignment horizontal="center" vertical="center"/>
    </xf>
    <xf numFmtId="0" fontId="18" fillId="36" borderId="66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0" fillId="0" borderId="68" xfId="0" applyFont="1" applyBorder="1" applyAlignment="1">
      <alignment horizontal="left"/>
    </xf>
    <xf numFmtId="0" fontId="18" fillId="0" borderId="33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right" vertical="center" wrapText="1"/>
    </xf>
    <xf numFmtId="0" fontId="13" fillId="0" borderId="69" xfId="0" applyFont="1" applyBorder="1" applyAlignment="1">
      <alignment horizontal="righ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73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16" fontId="18" fillId="0" borderId="13" xfId="0" applyNumberFormat="1" applyFont="1" applyBorder="1" applyAlignment="1" quotePrefix="1">
      <alignment horizontal="center" vertical="center" wrapText="1"/>
    </xf>
    <xf numFmtId="16" fontId="18" fillId="0" borderId="21" xfId="0" applyNumberFormat="1" applyFont="1" applyBorder="1" applyAlignment="1" quotePrefix="1">
      <alignment horizontal="center" vertical="center" wrapText="1"/>
    </xf>
    <xf numFmtId="0" fontId="18" fillId="39" borderId="71" xfId="0" applyFont="1" applyFill="1" applyBorder="1" applyAlignment="1">
      <alignment horizontal="left" vertical="center" wrapText="1"/>
    </xf>
    <xf numFmtId="0" fontId="18" fillId="39" borderId="56" xfId="0" applyFont="1" applyFill="1" applyBorder="1" applyAlignment="1">
      <alignment horizontal="left" vertical="center" wrapText="1"/>
    </xf>
    <xf numFmtId="0" fontId="18" fillId="39" borderId="50" xfId="0" applyFont="1" applyFill="1" applyBorder="1" applyAlignment="1">
      <alignment horizontal="left" vertical="center" wrapText="1"/>
    </xf>
    <xf numFmtId="0" fontId="18" fillId="38" borderId="71" xfId="0" applyFont="1" applyFill="1" applyBorder="1" applyAlignment="1">
      <alignment horizontal="left" vertical="center" wrapText="1"/>
    </xf>
    <xf numFmtId="0" fontId="18" fillId="38" borderId="56" xfId="0" applyFont="1" applyFill="1" applyBorder="1" applyAlignment="1">
      <alignment horizontal="left" vertical="center" wrapText="1"/>
    </xf>
    <xf numFmtId="0" fontId="18" fillId="38" borderId="50" xfId="0" applyFont="1" applyFill="1" applyBorder="1" applyAlignment="1">
      <alignment horizontal="left" vertical="center" wrapText="1"/>
    </xf>
    <xf numFmtId="0" fontId="18" fillId="0" borderId="74" xfId="0" applyFont="1" applyBorder="1" applyAlignment="1" applyProtection="1">
      <alignment horizontal="center" vertical="center" textRotation="90" wrapText="1"/>
      <protection/>
    </xf>
    <xf numFmtId="0" fontId="14" fillId="0" borderId="75" xfId="0" applyFont="1" applyBorder="1" applyAlignment="1">
      <alignment/>
    </xf>
    <xf numFmtId="3" fontId="18" fillId="0" borderId="37" xfId="0" applyNumberFormat="1" applyFont="1" applyBorder="1" applyAlignment="1" applyProtection="1">
      <alignment horizontal="center" vertical="center" textRotation="90" wrapText="1"/>
      <protection/>
    </xf>
    <xf numFmtId="3" fontId="17" fillId="0" borderId="57" xfId="0" applyNumberFormat="1" applyFont="1" applyBorder="1" applyAlignment="1">
      <alignment/>
    </xf>
    <xf numFmtId="3" fontId="18" fillId="0" borderId="35" xfId="0" applyNumberFormat="1" applyFont="1" applyBorder="1" applyAlignment="1" applyProtection="1">
      <alignment horizontal="center" vertical="center" wrapText="1"/>
      <protection/>
    </xf>
    <xf numFmtId="3" fontId="17" fillId="0" borderId="44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8" fillId="0" borderId="32" xfId="0" applyNumberFormat="1" applyFont="1" applyBorder="1" applyAlignment="1" applyProtection="1">
      <alignment horizontal="center" vertical="center" textRotation="90"/>
      <protection/>
    </xf>
    <xf numFmtId="3" fontId="17" fillId="0" borderId="70" xfId="0" applyNumberFormat="1" applyFont="1" applyBorder="1" applyAlignment="1">
      <alignment/>
    </xf>
    <xf numFmtId="3" fontId="2" fillId="0" borderId="35" xfId="0" applyNumberFormat="1" applyFont="1" applyBorder="1" applyAlignment="1" applyProtection="1">
      <alignment horizontal="center" vertical="center" wrapText="1"/>
      <protection/>
    </xf>
    <xf numFmtId="3" fontId="11" fillId="0" borderId="44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2" fillId="0" borderId="37" xfId="0" applyNumberFormat="1" applyFont="1" applyBorder="1" applyAlignment="1" applyProtection="1">
      <alignment horizontal="center" vertical="center" textRotation="90" wrapText="1"/>
      <protection/>
    </xf>
    <xf numFmtId="3" fontId="11" fillId="0" borderId="57" xfId="0" applyNumberFormat="1" applyFont="1" applyBorder="1" applyAlignment="1">
      <alignment/>
    </xf>
    <xf numFmtId="3" fontId="17" fillId="0" borderId="76" xfId="0" applyNumberFormat="1" applyFont="1" applyBorder="1" applyAlignment="1" applyProtection="1">
      <alignment horizontal="right"/>
      <protection/>
    </xf>
    <xf numFmtId="3" fontId="11" fillId="0" borderId="76" xfId="0" applyNumberFormat="1" applyFont="1" applyBorder="1" applyAlignment="1" applyProtection="1">
      <alignment horizontal="right"/>
      <protection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 applyProtection="1">
      <alignment horizontal="center" vertical="center" textRotation="90"/>
      <protection/>
    </xf>
    <xf numFmtId="3" fontId="11" fillId="0" borderId="70" xfId="0" applyNumberFormat="1" applyFont="1" applyBorder="1" applyAlignment="1">
      <alignment/>
    </xf>
    <xf numFmtId="0" fontId="14" fillId="0" borderId="75" xfId="0" applyFont="1" applyBorder="1" applyAlignment="1">
      <alignment horizontal="center"/>
    </xf>
    <xf numFmtId="0" fontId="18" fillId="0" borderId="72" xfId="0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13" fillId="35" borderId="67" xfId="0" applyFont="1" applyFill="1" applyBorder="1" applyAlignment="1">
      <alignment horizontal="right" vertical="center" wrapText="1"/>
    </xf>
    <xf numFmtId="0" fontId="13" fillId="35" borderId="68" xfId="0" applyFont="1" applyFill="1" applyBorder="1" applyAlignment="1">
      <alignment horizontal="right" vertical="center" wrapText="1"/>
    </xf>
    <xf numFmtId="0" fontId="13" fillId="35" borderId="69" xfId="0" applyFont="1" applyFill="1" applyBorder="1" applyAlignment="1">
      <alignment horizontal="righ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wrapText="1"/>
      <protection/>
    </xf>
    <xf numFmtId="0" fontId="18" fillId="0" borderId="74" xfId="0" applyFont="1" applyFill="1" applyBorder="1" applyAlignment="1" applyProtection="1">
      <alignment horizontal="left" vertical="center" wrapText="1"/>
      <protection/>
    </xf>
    <xf numFmtId="0" fontId="14" fillId="0" borderId="75" xfId="0" applyFont="1" applyFill="1" applyBorder="1" applyAlignment="1">
      <alignment horizontal="left"/>
    </xf>
    <xf numFmtId="0" fontId="18" fillId="0" borderId="75" xfId="0" applyFont="1" applyBorder="1" applyAlignment="1" applyProtection="1">
      <alignment horizontal="center" vertical="center" textRotation="90" wrapText="1"/>
      <protection/>
    </xf>
    <xf numFmtId="3" fontId="2" fillId="0" borderId="76" xfId="0" applyNumberFormat="1" applyFont="1" applyBorder="1" applyAlignment="1" applyProtection="1">
      <alignment horizontal="right"/>
      <protection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right" vertical="center" wrapText="1"/>
    </xf>
    <xf numFmtId="0" fontId="13" fillId="37" borderId="68" xfId="0" applyFont="1" applyFill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6" fontId="18" fillId="0" borderId="64" xfId="0" applyNumberFormat="1" applyFont="1" applyBorder="1" applyAlignment="1" quotePrefix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8"/>
  <sheetViews>
    <sheetView showZeros="0" tabSelected="1" zoomScale="145" zoomScaleNormal="145" zoomScaleSheetLayoutView="115" zoomScalePageLayoutView="0" workbookViewId="0" topLeftCell="A199">
      <selection activeCell="M225" sqref="M225"/>
    </sheetView>
  </sheetViews>
  <sheetFormatPr defaultColWidth="9.140625" defaultRowHeight="15"/>
  <cols>
    <col min="1" max="1" width="3.28125" style="181" customWidth="1"/>
    <col min="2" max="2" width="3.140625" style="181" customWidth="1"/>
    <col min="3" max="3" width="3.28125" style="181" customWidth="1"/>
    <col min="4" max="4" width="16.57421875" style="182" customWidth="1"/>
    <col min="5" max="5" width="3.8515625" style="183" customWidth="1"/>
    <col min="6" max="6" width="9.140625" style="183" customWidth="1"/>
    <col min="7" max="7" width="7.00390625" style="181" customWidth="1"/>
    <col min="8" max="8" width="4.421875" style="184" customWidth="1"/>
    <col min="9" max="9" width="7.57421875" style="185" customWidth="1"/>
    <col min="10" max="10" width="7.57421875" style="186" customWidth="1"/>
    <col min="11" max="11" width="7.140625" style="186" customWidth="1"/>
    <col min="12" max="12" width="7.7109375" style="186" customWidth="1"/>
    <col min="13" max="13" width="7.7109375" style="75" customWidth="1"/>
    <col min="14" max="14" width="7.57421875" style="76" customWidth="1"/>
    <col min="15" max="15" width="7.421875" style="76" customWidth="1"/>
    <col min="16" max="16" width="7.00390625" style="76" customWidth="1"/>
    <col min="17" max="17" width="7.57421875" style="185" customWidth="1"/>
    <col min="18" max="18" width="7.57421875" style="186" customWidth="1"/>
    <col min="19" max="19" width="6.57421875" style="186" customWidth="1"/>
    <col min="20" max="20" width="7.57421875" style="186" customWidth="1"/>
    <col min="21" max="21" width="7.57421875" style="185" customWidth="1"/>
    <col min="22" max="22" width="7.7109375" style="186" customWidth="1"/>
    <col min="23" max="23" width="7.00390625" style="186" customWidth="1"/>
    <col min="24" max="24" width="5.140625" style="186" customWidth="1"/>
    <col min="25" max="25" width="7.421875" style="0" customWidth="1"/>
    <col min="26" max="38" width="9.140625" style="13" customWidth="1"/>
  </cols>
  <sheetData>
    <row r="1" spans="1:38" s="1" customFormat="1" ht="32.25" customHeight="1">
      <c r="A1" s="375" t="s">
        <v>159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1" customFormat="1" ht="15.75" thickBot="1">
      <c r="A2" s="78"/>
      <c r="B2" s="78"/>
      <c r="C2" s="78"/>
      <c r="D2" s="79"/>
      <c r="E2" s="80"/>
      <c r="F2" s="80"/>
      <c r="G2" s="78"/>
      <c r="H2" s="81"/>
      <c r="I2" s="82"/>
      <c r="J2" s="83"/>
      <c r="K2" s="354"/>
      <c r="L2" s="354"/>
      <c r="M2" s="28"/>
      <c r="N2" s="29"/>
      <c r="O2" s="355"/>
      <c r="P2" s="355"/>
      <c r="Q2" s="82"/>
      <c r="R2" s="83"/>
      <c r="S2" s="354"/>
      <c r="T2" s="354"/>
      <c r="U2" s="82"/>
      <c r="V2" s="83"/>
      <c r="W2" s="379" t="s">
        <v>176</v>
      </c>
      <c r="X2" s="37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3" customFormat="1" ht="11.25">
      <c r="A3" s="340" t="s">
        <v>0</v>
      </c>
      <c r="B3" s="340" t="s">
        <v>1</v>
      </c>
      <c r="C3" s="340" t="s">
        <v>2</v>
      </c>
      <c r="D3" s="376" t="s">
        <v>3</v>
      </c>
      <c r="E3" s="340" t="s">
        <v>4</v>
      </c>
      <c r="F3" s="340" t="s">
        <v>5</v>
      </c>
      <c r="G3" s="340" t="s">
        <v>72</v>
      </c>
      <c r="H3" s="340" t="s">
        <v>6</v>
      </c>
      <c r="I3" s="359" t="s">
        <v>149</v>
      </c>
      <c r="J3" s="360"/>
      <c r="K3" s="360"/>
      <c r="L3" s="361"/>
      <c r="M3" s="356" t="s">
        <v>150</v>
      </c>
      <c r="N3" s="357"/>
      <c r="O3" s="357"/>
      <c r="P3" s="358"/>
      <c r="Q3" s="359" t="s">
        <v>113</v>
      </c>
      <c r="R3" s="360"/>
      <c r="S3" s="360"/>
      <c r="T3" s="361"/>
      <c r="U3" s="359" t="s">
        <v>148</v>
      </c>
      <c r="V3" s="360"/>
      <c r="W3" s="360"/>
      <c r="X3" s="361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s="3" customFormat="1" ht="11.25">
      <c r="A4" s="364"/>
      <c r="B4" s="364"/>
      <c r="C4" s="364"/>
      <c r="D4" s="377"/>
      <c r="E4" s="341"/>
      <c r="F4" s="341"/>
      <c r="G4" s="378"/>
      <c r="H4" s="341"/>
      <c r="I4" s="347" t="s">
        <v>7</v>
      </c>
      <c r="J4" s="344" t="s">
        <v>8</v>
      </c>
      <c r="K4" s="345"/>
      <c r="L4" s="346"/>
      <c r="M4" s="362" t="s">
        <v>7</v>
      </c>
      <c r="N4" s="349" t="s">
        <v>8</v>
      </c>
      <c r="O4" s="350"/>
      <c r="P4" s="351"/>
      <c r="Q4" s="347" t="s">
        <v>7</v>
      </c>
      <c r="R4" s="344" t="s">
        <v>8</v>
      </c>
      <c r="S4" s="345"/>
      <c r="T4" s="346"/>
      <c r="U4" s="347" t="s">
        <v>7</v>
      </c>
      <c r="V4" s="344" t="s">
        <v>8</v>
      </c>
      <c r="W4" s="345"/>
      <c r="X4" s="346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3" customFormat="1" ht="11.25">
      <c r="A5" s="364"/>
      <c r="B5" s="364"/>
      <c r="C5" s="364"/>
      <c r="D5" s="377"/>
      <c r="E5" s="341"/>
      <c r="F5" s="341"/>
      <c r="G5" s="378"/>
      <c r="H5" s="341"/>
      <c r="I5" s="348"/>
      <c r="J5" s="87" t="s">
        <v>9</v>
      </c>
      <c r="K5" s="87"/>
      <c r="L5" s="342" t="s">
        <v>10</v>
      </c>
      <c r="M5" s="363"/>
      <c r="N5" s="32" t="s">
        <v>9</v>
      </c>
      <c r="O5" s="32"/>
      <c r="P5" s="352" t="s">
        <v>10</v>
      </c>
      <c r="Q5" s="348"/>
      <c r="R5" s="87" t="s">
        <v>9</v>
      </c>
      <c r="S5" s="87"/>
      <c r="T5" s="342" t="s">
        <v>10</v>
      </c>
      <c r="U5" s="348"/>
      <c r="V5" s="87" t="s">
        <v>9</v>
      </c>
      <c r="W5" s="87"/>
      <c r="X5" s="342" t="s">
        <v>10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3" customFormat="1" ht="64.5" customHeight="1" thickBot="1">
      <c r="A6" s="364"/>
      <c r="B6" s="364"/>
      <c r="C6" s="364"/>
      <c r="D6" s="377"/>
      <c r="E6" s="341"/>
      <c r="F6" s="341"/>
      <c r="G6" s="378"/>
      <c r="H6" s="341"/>
      <c r="I6" s="348"/>
      <c r="J6" s="88" t="s">
        <v>7</v>
      </c>
      <c r="K6" s="89" t="s">
        <v>11</v>
      </c>
      <c r="L6" s="343"/>
      <c r="M6" s="363"/>
      <c r="N6" s="33" t="s">
        <v>7</v>
      </c>
      <c r="O6" s="34" t="s">
        <v>11</v>
      </c>
      <c r="P6" s="353"/>
      <c r="Q6" s="348"/>
      <c r="R6" s="88" t="s">
        <v>7</v>
      </c>
      <c r="S6" s="89" t="s">
        <v>11</v>
      </c>
      <c r="T6" s="343"/>
      <c r="U6" s="348"/>
      <c r="V6" s="88" t="s">
        <v>7</v>
      </c>
      <c r="W6" s="89" t="s">
        <v>11</v>
      </c>
      <c r="X6" s="34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s="5" customFormat="1" ht="13.5" customHeight="1" thickBot="1">
      <c r="A7" s="337" t="s">
        <v>12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9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5" customFormat="1" ht="13.5" customHeight="1" thickBot="1">
      <c r="A8" s="334" t="s">
        <v>13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7" customFormat="1" ht="13.5" customHeight="1" thickBot="1">
      <c r="A9" s="192">
        <v>1</v>
      </c>
      <c r="B9" s="292" t="s">
        <v>130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s="7" customFormat="1" ht="13.5" customHeight="1" thickBot="1">
      <c r="A10" s="126">
        <v>1</v>
      </c>
      <c r="B10" s="127">
        <v>1</v>
      </c>
      <c r="C10" s="297" t="s">
        <v>115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9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s="9" customFormat="1" ht="11.25" customHeight="1">
      <c r="A11" s="281">
        <v>1</v>
      </c>
      <c r="B11" s="283">
        <v>1</v>
      </c>
      <c r="C11" s="275">
        <v>1</v>
      </c>
      <c r="D11" s="290" t="s">
        <v>14</v>
      </c>
      <c r="E11" s="310" t="s">
        <v>15</v>
      </c>
      <c r="F11" s="275" t="s">
        <v>16</v>
      </c>
      <c r="G11" s="275" t="s">
        <v>76</v>
      </c>
      <c r="H11" s="193" t="s">
        <v>17</v>
      </c>
      <c r="I11" s="194">
        <f>SUM(J11,L11)</f>
        <v>345744.9026876738</v>
      </c>
      <c r="J11" s="92">
        <v>324749.7683039852</v>
      </c>
      <c r="K11" s="92">
        <v>204610.75069508806</v>
      </c>
      <c r="L11" s="93">
        <v>20995.1343836886</v>
      </c>
      <c r="M11" s="195">
        <f>SUM(N11,P11)</f>
        <v>388347</v>
      </c>
      <c r="N11" s="53">
        <v>367188</v>
      </c>
      <c r="O11" s="53">
        <v>235368</v>
      </c>
      <c r="P11" s="56">
        <v>21159</v>
      </c>
      <c r="Q11" s="194">
        <f aca="true" t="shared" si="0" ref="Q11:Q30">SUM(R11,T11)</f>
        <v>373007</v>
      </c>
      <c r="R11" s="92">
        <v>373007</v>
      </c>
      <c r="S11" s="92">
        <v>232173</v>
      </c>
      <c r="T11" s="94">
        <v>0</v>
      </c>
      <c r="U11" s="194">
        <f aca="true" t="shared" si="1" ref="U11:U30">SUM(V11,X11)</f>
        <v>373007</v>
      </c>
      <c r="V11" s="92">
        <v>373007</v>
      </c>
      <c r="W11" s="92">
        <v>232173</v>
      </c>
      <c r="X11" s="86">
        <v>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s="9" customFormat="1" ht="12" customHeight="1">
      <c r="A12" s="282"/>
      <c r="B12" s="284"/>
      <c r="C12" s="276"/>
      <c r="D12" s="287"/>
      <c r="E12" s="304"/>
      <c r="F12" s="276"/>
      <c r="G12" s="276"/>
      <c r="H12" s="147" t="s">
        <v>18</v>
      </c>
      <c r="I12" s="196">
        <f aca="true" t="shared" si="2" ref="I12:I62">SUM(J12,L12)</f>
        <v>17488.994439295646</v>
      </c>
      <c r="J12" s="95">
        <v>16534.98609823911</v>
      </c>
      <c r="K12" s="95">
        <v>1437.3841519925859</v>
      </c>
      <c r="L12" s="96">
        <v>954.0083410565338</v>
      </c>
      <c r="M12" s="197">
        <f aca="true" t="shared" si="3" ref="M12:M39">SUM(N12,P12)</f>
        <v>63474</v>
      </c>
      <c r="N12" s="35">
        <v>52316</v>
      </c>
      <c r="O12" s="35">
        <v>0</v>
      </c>
      <c r="P12" s="36">
        <v>11158</v>
      </c>
      <c r="Q12" s="196">
        <f t="shared" si="0"/>
        <v>52316</v>
      </c>
      <c r="R12" s="95">
        <v>52316</v>
      </c>
      <c r="S12" s="95">
        <v>0</v>
      </c>
      <c r="T12" s="97">
        <v>0</v>
      </c>
      <c r="U12" s="196">
        <f t="shared" si="1"/>
        <v>52316</v>
      </c>
      <c r="V12" s="95">
        <v>52316</v>
      </c>
      <c r="W12" s="95">
        <v>0</v>
      </c>
      <c r="X12" s="97">
        <v>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s="9" customFormat="1" ht="12" customHeight="1" thickBot="1">
      <c r="A13" s="282"/>
      <c r="B13" s="284"/>
      <c r="C13" s="276"/>
      <c r="D13" s="287"/>
      <c r="E13" s="304"/>
      <c r="F13" s="276"/>
      <c r="G13" s="276"/>
      <c r="H13" s="147" t="s">
        <v>144</v>
      </c>
      <c r="I13" s="196">
        <f t="shared" si="2"/>
        <v>13496.292863762745</v>
      </c>
      <c r="J13" s="95">
        <v>13496.292863762745</v>
      </c>
      <c r="K13" s="95">
        <v>10339.434661723819</v>
      </c>
      <c r="L13" s="96">
        <v>0</v>
      </c>
      <c r="M13" s="197">
        <f t="shared" si="3"/>
        <v>0</v>
      </c>
      <c r="N13" s="35">
        <v>0</v>
      </c>
      <c r="O13" s="35">
        <v>0</v>
      </c>
      <c r="P13" s="36">
        <v>0</v>
      </c>
      <c r="Q13" s="196">
        <f t="shared" si="0"/>
        <v>0</v>
      </c>
      <c r="R13" s="95">
        <v>0</v>
      </c>
      <c r="S13" s="95">
        <v>0</v>
      </c>
      <c r="T13" s="97">
        <v>0</v>
      </c>
      <c r="U13" s="196">
        <f t="shared" si="1"/>
        <v>0</v>
      </c>
      <c r="V13" s="95">
        <v>0</v>
      </c>
      <c r="W13" s="95">
        <v>0</v>
      </c>
      <c r="X13" s="97">
        <v>0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9" customFormat="1" ht="12" customHeight="1" thickBot="1">
      <c r="A14" s="282"/>
      <c r="B14" s="284"/>
      <c r="C14" s="276"/>
      <c r="D14" s="287"/>
      <c r="E14" s="304"/>
      <c r="F14" s="278" t="s">
        <v>19</v>
      </c>
      <c r="G14" s="279"/>
      <c r="H14" s="280"/>
      <c r="I14" s="199">
        <f t="shared" si="2"/>
        <v>376730.18999073224</v>
      </c>
      <c r="J14" s="200">
        <f>SUM(J11:J13)</f>
        <v>354781.0472659871</v>
      </c>
      <c r="K14" s="200">
        <f>SUM(K11:K13)</f>
        <v>216387.56950880447</v>
      </c>
      <c r="L14" s="200">
        <f>SUM(L11:L13)</f>
        <v>21949.142724745136</v>
      </c>
      <c r="M14" s="201">
        <f t="shared" si="3"/>
        <v>451821</v>
      </c>
      <c r="N14" s="202">
        <f>SUM(N11:N13)</f>
        <v>419504</v>
      </c>
      <c r="O14" s="202">
        <f>SUM(O11:O13)</f>
        <v>235368</v>
      </c>
      <c r="P14" s="202">
        <f>SUM(P11:P13)</f>
        <v>32317</v>
      </c>
      <c r="Q14" s="199">
        <f t="shared" si="0"/>
        <v>425323</v>
      </c>
      <c r="R14" s="200">
        <f>SUM(R11:R13)</f>
        <v>425323</v>
      </c>
      <c r="S14" s="200">
        <f>SUM(S11:S13)</f>
        <v>232173</v>
      </c>
      <c r="T14" s="200">
        <f>SUM(T11:T13)</f>
        <v>0</v>
      </c>
      <c r="U14" s="199">
        <f t="shared" si="1"/>
        <v>425323</v>
      </c>
      <c r="V14" s="200">
        <f>SUM(V11:V13)</f>
        <v>425323</v>
      </c>
      <c r="W14" s="200">
        <f>SUM(W11:W13)</f>
        <v>232173</v>
      </c>
      <c r="X14" s="203">
        <f>SUM(X11:X13)</f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9" customFormat="1" ht="12" customHeight="1">
      <c r="A15" s="281">
        <v>1</v>
      </c>
      <c r="B15" s="283">
        <v>1</v>
      </c>
      <c r="C15" s="285">
        <v>2</v>
      </c>
      <c r="D15" s="286" t="s">
        <v>20</v>
      </c>
      <c r="E15" s="303" t="s">
        <v>21</v>
      </c>
      <c r="F15" s="275" t="s">
        <v>16</v>
      </c>
      <c r="G15" s="275" t="s">
        <v>77</v>
      </c>
      <c r="H15" s="204" t="s">
        <v>17</v>
      </c>
      <c r="I15" s="205">
        <f t="shared" si="2"/>
        <v>101070.72520852642</v>
      </c>
      <c r="J15" s="100">
        <v>83693.52409638555</v>
      </c>
      <c r="K15" s="100">
        <v>50046.33920296571</v>
      </c>
      <c r="L15" s="101">
        <v>17377.201112140872</v>
      </c>
      <c r="M15" s="206">
        <f t="shared" si="3"/>
        <v>98297</v>
      </c>
      <c r="N15" s="44">
        <v>90924</v>
      </c>
      <c r="O15" s="44">
        <v>52491</v>
      </c>
      <c r="P15" s="39">
        <v>7373</v>
      </c>
      <c r="Q15" s="205">
        <f t="shared" si="0"/>
        <v>89877</v>
      </c>
      <c r="R15" s="100">
        <v>89877</v>
      </c>
      <c r="S15" s="100">
        <v>51692</v>
      </c>
      <c r="T15" s="102">
        <v>0</v>
      </c>
      <c r="U15" s="205">
        <f t="shared" si="1"/>
        <v>89877</v>
      </c>
      <c r="V15" s="100">
        <v>89877</v>
      </c>
      <c r="W15" s="100">
        <v>51692</v>
      </c>
      <c r="X15" s="102"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s="9" customFormat="1" ht="12" customHeight="1">
      <c r="A16" s="282"/>
      <c r="B16" s="284"/>
      <c r="C16" s="276"/>
      <c r="D16" s="287"/>
      <c r="E16" s="304"/>
      <c r="F16" s="276"/>
      <c r="G16" s="276"/>
      <c r="H16" s="207" t="s">
        <v>18</v>
      </c>
      <c r="I16" s="196">
        <f t="shared" si="2"/>
        <v>28.96200185356812</v>
      </c>
      <c r="J16" s="103">
        <v>28.96200185356812</v>
      </c>
      <c r="K16" s="103">
        <v>22.01112140871177</v>
      </c>
      <c r="L16" s="104">
        <v>0</v>
      </c>
      <c r="M16" s="197">
        <f t="shared" si="3"/>
        <v>290</v>
      </c>
      <c r="N16" s="40">
        <v>290</v>
      </c>
      <c r="O16" s="40">
        <v>120</v>
      </c>
      <c r="P16" s="41">
        <v>0</v>
      </c>
      <c r="Q16" s="196">
        <f t="shared" si="0"/>
        <v>290</v>
      </c>
      <c r="R16" s="103">
        <v>290</v>
      </c>
      <c r="S16" s="103">
        <v>120</v>
      </c>
      <c r="T16" s="105">
        <v>0</v>
      </c>
      <c r="U16" s="196">
        <f t="shared" si="1"/>
        <v>290</v>
      </c>
      <c r="V16" s="103">
        <v>290</v>
      </c>
      <c r="W16" s="103">
        <v>120</v>
      </c>
      <c r="X16" s="105"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s="9" customFormat="1" ht="12" customHeight="1" thickBot="1">
      <c r="A17" s="282"/>
      <c r="B17" s="284"/>
      <c r="C17" s="276"/>
      <c r="D17" s="287"/>
      <c r="E17" s="304"/>
      <c r="F17" s="276"/>
      <c r="G17" s="276"/>
      <c r="H17" s="147" t="s">
        <v>144</v>
      </c>
      <c r="I17" s="196">
        <f t="shared" si="2"/>
        <v>3707.136237256719</v>
      </c>
      <c r="J17" s="95">
        <v>3707.136237256719</v>
      </c>
      <c r="K17" s="95">
        <v>2838.276181649676</v>
      </c>
      <c r="L17" s="96">
        <v>0</v>
      </c>
      <c r="M17" s="197">
        <f t="shared" si="3"/>
        <v>0</v>
      </c>
      <c r="N17" s="35">
        <v>0</v>
      </c>
      <c r="O17" s="35">
        <v>0</v>
      </c>
      <c r="P17" s="36">
        <v>0</v>
      </c>
      <c r="Q17" s="196">
        <f t="shared" si="0"/>
        <v>0</v>
      </c>
      <c r="R17" s="95">
        <v>0</v>
      </c>
      <c r="S17" s="95">
        <v>0</v>
      </c>
      <c r="T17" s="97">
        <v>0</v>
      </c>
      <c r="U17" s="196">
        <f t="shared" si="1"/>
        <v>0</v>
      </c>
      <c r="V17" s="95">
        <v>0</v>
      </c>
      <c r="W17" s="95">
        <v>0</v>
      </c>
      <c r="X17" s="97"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s="9" customFormat="1" ht="12" customHeight="1" thickBot="1">
      <c r="A18" s="282"/>
      <c r="B18" s="284"/>
      <c r="C18" s="276"/>
      <c r="D18" s="287"/>
      <c r="E18" s="304"/>
      <c r="F18" s="278" t="s">
        <v>19</v>
      </c>
      <c r="G18" s="279"/>
      <c r="H18" s="280"/>
      <c r="I18" s="199">
        <f>SUM(J18,L18)</f>
        <v>104806.8234476367</v>
      </c>
      <c r="J18" s="200">
        <f>SUM(J15:J17)</f>
        <v>87429.62233549583</v>
      </c>
      <c r="K18" s="200">
        <f>SUM(K15:K17)</f>
        <v>52906.6265060241</v>
      </c>
      <c r="L18" s="200">
        <f>SUM(L15:L17)</f>
        <v>17377.201112140872</v>
      </c>
      <c r="M18" s="201">
        <f>SUM(N18,P18)</f>
        <v>98587</v>
      </c>
      <c r="N18" s="202">
        <f>SUM(N15:N17)</f>
        <v>91214</v>
      </c>
      <c r="O18" s="202">
        <f>SUM(O15:O17)</f>
        <v>52611</v>
      </c>
      <c r="P18" s="202">
        <f>SUM(P15:P17)</f>
        <v>7373</v>
      </c>
      <c r="Q18" s="199">
        <f t="shared" si="0"/>
        <v>90167</v>
      </c>
      <c r="R18" s="200">
        <f>SUM(R15:R17)</f>
        <v>90167</v>
      </c>
      <c r="S18" s="200">
        <f>SUM(S15:S17)</f>
        <v>51812</v>
      </c>
      <c r="T18" s="200">
        <f>SUM(T15:T17)</f>
        <v>0</v>
      </c>
      <c r="U18" s="199">
        <f t="shared" si="1"/>
        <v>90167</v>
      </c>
      <c r="V18" s="200">
        <f>SUM(V15:V17)</f>
        <v>90167</v>
      </c>
      <c r="W18" s="200">
        <f>SUM(W15:W17)</f>
        <v>51812</v>
      </c>
      <c r="X18" s="203">
        <f>SUM(X15:X17)</f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s="9" customFormat="1" ht="12" customHeight="1">
      <c r="A19" s="281">
        <v>1</v>
      </c>
      <c r="B19" s="283">
        <v>1</v>
      </c>
      <c r="C19" s="285">
        <v>3</v>
      </c>
      <c r="D19" s="286" t="s">
        <v>22</v>
      </c>
      <c r="E19" s="303" t="s">
        <v>23</v>
      </c>
      <c r="F19" s="275" t="s">
        <v>16</v>
      </c>
      <c r="G19" s="275" t="s">
        <v>78</v>
      </c>
      <c r="H19" s="204" t="s">
        <v>17</v>
      </c>
      <c r="I19" s="205">
        <f t="shared" si="2"/>
        <v>153590.41936978686</v>
      </c>
      <c r="J19" s="100">
        <v>124699.08480074143</v>
      </c>
      <c r="K19" s="100">
        <v>71506.89295644115</v>
      </c>
      <c r="L19" s="101">
        <v>28891.334569045415</v>
      </c>
      <c r="M19" s="206">
        <f t="shared" si="3"/>
        <v>136731</v>
      </c>
      <c r="N19" s="44">
        <v>136731</v>
      </c>
      <c r="O19" s="44">
        <v>82138</v>
      </c>
      <c r="P19" s="39">
        <v>0</v>
      </c>
      <c r="Q19" s="205">
        <f t="shared" si="0"/>
        <v>135476</v>
      </c>
      <c r="R19" s="100">
        <v>135476</v>
      </c>
      <c r="S19" s="100">
        <v>81180</v>
      </c>
      <c r="T19" s="102">
        <v>0</v>
      </c>
      <c r="U19" s="205">
        <f t="shared" si="1"/>
        <v>135476</v>
      </c>
      <c r="V19" s="100">
        <v>135476</v>
      </c>
      <c r="W19" s="100">
        <v>81180</v>
      </c>
      <c r="X19" s="102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s="9" customFormat="1" ht="12" customHeight="1">
      <c r="A20" s="282"/>
      <c r="B20" s="284"/>
      <c r="C20" s="276"/>
      <c r="D20" s="287"/>
      <c r="E20" s="304"/>
      <c r="F20" s="276"/>
      <c r="G20" s="276"/>
      <c r="H20" s="207" t="s">
        <v>18</v>
      </c>
      <c r="I20" s="196">
        <f t="shared" si="2"/>
        <v>1338.3341056533827</v>
      </c>
      <c r="J20" s="103">
        <v>1338.3341056533827</v>
      </c>
      <c r="K20" s="103">
        <v>0</v>
      </c>
      <c r="L20" s="104">
        <v>0</v>
      </c>
      <c r="M20" s="197">
        <f t="shared" si="3"/>
        <v>1400</v>
      </c>
      <c r="N20" s="40">
        <v>1400</v>
      </c>
      <c r="O20" s="40">
        <v>0</v>
      </c>
      <c r="P20" s="41">
        <v>0</v>
      </c>
      <c r="Q20" s="196">
        <f t="shared" si="0"/>
        <v>1400</v>
      </c>
      <c r="R20" s="103">
        <v>1400</v>
      </c>
      <c r="S20" s="103">
        <v>0</v>
      </c>
      <c r="T20" s="105">
        <v>0</v>
      </c>
      <c r="U20" s="196">
        <f t="shared" si="1"/>
        <v>1400</v>
      </c>
      <c r="V20" s="103">
        <v>1400</v>
      </c>
      <c r="W20" s="103">
        <v>0</v>
      </c>
      <c r="X20" s="105">
        <v>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s="9" customFormat="1" ht="12" customHeight="1" thickBot="1">
      <c r="A21" s="282"/>
      <c r="B21" s="284"/>
      <c r="C21" s="276"/>
      <c r="D21" s="287"/>
      <c r="E21" s="304"/>
      <c r="F21" s="276"/>
      <c r="G21" s="276"/>
      <c r="H21" s="147" t="s">
        <v>144</v>
      </c>
      <c r="I21" s="196">
        <f t="shared" si="2"/>
        <v>6053.058387395737</v>
      </c>
      <c r="J21" s="95">
        <v>6053.058387395737</v>
      </c>
      <c r="K21" s="95">
        <v>4633.920296570899</v>
      </c>
      <c r="L21" s="96">
        <v>0</v>
      </c>
      <c r="M21" s="197">
        <f t="shared" si="3"/>
        <v>0</v>
      </c>
      <c r="N21" s="35">
        <v>0</v>
      </c>
      <c r="O21" s="35">
        <v>0</v>
      </c>
      <c r="P21" s="36">
        <v>0</v>
      </c>
      <c r="Q21" s="196">
        <f t="shared" si="0"/>
        <v>0</v>
      </c>
      <c r="R21" s="95">
        <v>0</v>
      </c>
      <c r="S21" s="95">
        <v>0</v>
      </c>
      <c r="T21" s="97">
        <v>0</v>
      </c>
      <c r="U21" s="196">
        <f t="shared" si="1"/>
        <v>0</v>
      </c>
      <c r="V21" s="95">
        <v>0</v>
      </c>
      <c r="W21" s="95">
        <v>0</v>
      </c>
      <c r="X21" s="97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s="9" customFormat="1" ht="12" customHeight="1" thickBot="1">
      <c r="A22" s="282"/>
      <c r="B22" s="284"/>
      <c r="C22" s="276"/>
      <c r="D22" s="287"/>
      <c r="E22" s="304"/>
      <c r="F22" s="278" t="s">
        <v>19</v>
      </c>
      <c r="G22" s="279"/>
      <c r="H22" s="280"/>
      <c r="I22" s="199">
        <f>SUM(J22,L22)</f>
        <v>160981.81186283595</v>
      </c>
      <c r="J22" s="200">
        <f>SUM(J19:J21)</f>
        <v>132090.47729379055</v>
      </c>
      <c r="K22" s="200">
        <f>SUM(K19:K21)</f>
        <v>76140.81325301205</v>
      </c>
      <c r="L22" s="200">
        <f>SUM(L19:L21)</f>
        <v>28891.334569045415</v>
      </c>
      <c r="M22" s="201">
        <f>SUM(N22,P22)</f>
        <v>138131</v>
      </c>
      <c r="N22" s="202">
        <f>SUM(N19:N21)</f>
        <v>138131</v>
      </c>
      <c r="O22" s="202">
        <f>SUM(O19:O21)</f>
        <v>82138</v>
      </c>
      <c r="P22" s="202">
        <f>SUM(P19:P21)</f>
        <v>0</v>
      </c>
      <c r="Q22" s="199">
        <f t="shared" si="0"/>
        <v>136876</v>
      </c>
      <c r="R22" s="200">
        <f>SUM(R19:R21)</f>
        <v>136876</v>
      </c>
      <c r="S22" s="200">
        <f>SUM(S19:S21)</f>
        <v>81180</v>
      </c>
      <c r="T22" s="200">
        <f>SUM(T19:T21)</f>
        <v>0</v>
      </c>
      <c r="U22" s="199">
        <f t="shared" si="1"/>
        <v>136876</v>
      </c>
      <c r="V22" s="200">
        <f>SUM(V19:V21)</f>
        <v>136876</v>
      </c>
      <c r="W22" s="200">
        <f>SUM(W19:W21)</f>
        <v>81180</v>
      </c>
      <c r="X22" s="203">
        <f>SUM(X19:X21)</f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9" customFormat="1" ht="12" customHeight="1">
      <c r="A23" s="281">
        <v>1</v>
      </c>
      <c r="B23" s="283">
        <v>1</v>
      </c>
      <c r="C23" s="285">
        <v>4</v>
      </c>
      <c r="D23" s="286" t="s">
        <v>24</v>
      </c>
      <c r="E23" s="303" t="s">
        <v>25</v>
      </c>
      <c r="F23" s="275" t="s">
        <v>16</v>
      </c>
      <c r="G23" s="275" t="s">
        <v>79</v>
      </c>
      <c r="H23" s="204" t="s">
        <v>17</v>
      </c>
      <c r="I23" s="205">
        <f t="shared" si="2"/>
        <v>144736.44578313254</v>
      </c>
      <c r="J23" s="100">
        <v>136627.08526413346</v>
      </c>
      <c r="K23" s="100">
        <v>84250.46339202966</v>
      </c>
      <c r="L23" s="101">
        <v>8109.360518999074</v>
      </c>
      <c r="M23" s="206">
        <f>SUM(N23,P23)</f>
        <v>171170</v>
      </c>
      <c r="N23" s="44">
        <v>171170</v>
      </c>
      <c r="O23" s="44">
        <v>104853</v>
      </c>
      <c r="P23" s="39">
        <v>0</v>
      </c>
      <c r="Q23" s="205">
        <f t="shared" si="0"/>
        <v>163979</v>
      </c>
      <c r="R23" s="100">
        <v>163979</v>
      </c>
      <c r="S23" s="100">
        <v>104214</v>
      </c>
      <c r="T23" s="102">
        <v>0</v>
      </c>
      <c r="U23" s="205">
        <f t="shared" si="1"/>
        <v>163979</v>
      </c>
      <c r="V23" s="100">
        <v>163979</v>
      </c>
      <c r="W23" s="100">
        <v>104214</v>
      </c>
      <c r="X23" s="102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s="9" customFormat="1" ht="12" customHeight="1">
      <c r="A24" s="282"/>
      <c r="B24" s="284"/>
      <c r="C24" s="276"/>
      <c r="D24" s="287"/>
      <c r="E24" s="304"/>
      <c r="F24" s="276"/>
      <c r="G24" s="276"/>
      <c r="H24" s="207" t="s">
        <v>18</v>
      </c>
      <c r="I24" s="196">
        <f t="shared" si="2"/>
        <v>2756.6033364226137</v>
      </c>
      <c r="J24" s="103">
        <v>2756.6033364226137</v>
      </c>
      <c r="K24" s="103">
        <v>0</v>
      </c>
      <c r="L24" s="104">
        <v>0</v>
      </c>
      <c r="M24" s="197">
        <f t="shared" si="3"/>
        <v>2900</v>
      </c>
      <c r="N24" s="40">
        <v>2900</v>
      </c>
      <c r="O24" s="40">
        <v>0</v>
      </c>
      <c r="P24" s="41">
        <v>0</v>
      </c>
      <c r="Q24" s="196">
        <f t="shared" si="0"/>
        <v>1500</v>
      </c>
      <c r="R24" s="103">
        <v>1500</v>
      </c>
      <c r="S24" s="103">
        <v>0</v>
      </c>
      <c r="T24" s="105">
        <v>0</v>
      </c>
      <c r="U24" s="196">
        <f t="shared" si="1"/>
        <v>1500</v>
      </c>
      <c r="V24" s="103">
        <v>1500</v>
      </c>
      <c r="W24" s="103">
        <v>0</v>
      </c>
      <c r="X24" s="105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s="9" customFormat="1" ht="12" customHeight="1" thickBot="1">
      <c r="A25" s="282"/>
      <c r="B25" s="284"/>
      <c r="C25" s="276"/>
      <c r="D25" s="287"/>
      <c r="E25" s="304"/>
      <c r="F25" s="276"/>
      <c r="G25" s="276"/>
      <c r="H25" s="147" t="s">
        <v>144</v>
      </c>
      <c r="I25" s="196">
        <f t="shared" si="2"/>
        <v>6168.906394810009</v>
      </c>
      <c r="J25" s="95">
        <v>6168.906394810009</v>
      </c>
      <c r="K25" s="95">
        <v>4720.806302131604</v>
      </c>
      <c r="L25" s="96">
        <v>0</v>
      </c>
      <c r="M25" s="197">
        <f t="shared" si="3"/>
        <v>0</v>
      </c>
      <c r="N25" s="35">
        <v>0</v>
      </c>
      <c r="O25" s="35">
        <v>0</v>
      </c>
      <c r="P25" s="36">
        <v>0</v>
      </c>
      <c r="Q25" s="196">
        <f t="shared" si="0"/>
        <v>0</v>
      </c>
      <c r="R25" s="95">
        <v>0</v>
      </c>
      <c r="S25" s="95">
        <v>0</v>
      </c>
      <c r="T25" s="97">
        <v>0</v>
      </c>
      <c r="U25" s="196">
        <f t="shared" si="1"/>
        <v>0</v>
      </c>
      <c r="V25" s="95">
        <v>0</v>
      </c>
      <c r="W25" s="95">
        <v>0</v>
      </c>
      <c r="X25" s="97">
        <v>0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s="9" customFormat="1" ht="12" customHeight="1" thickBot="1">
      <c r="A26" s="282"/>
      <c r="B26" s="284"/>
      <c r="C26" s="276"/>
      <c r="D26" s="287"/>
      <c r="E26" s="304"/>
      <c r="F26" s="278" t="s">
        <v>19</v>
      </c>
      <c r="G26" s="279"/>
      <c r="H26" s="280"/>
      <c r="I26" s="199">
        <f>SUM(J26,L26)</f>
        <v>153661.95551436517</v>
      </c>
      <c r="J26" s="200">
        <f>SUM(J23:J25)</f>
        <v>145552.5949953661</v>
      </c>
      <c r="K26" s="200">
        <f>SUM(K23:K25)</f>
        <v>88971.26969416127</v>
      </c>
      <c r="L26" s="200">
        <f>SUM(L23:L25)</f>
        <v>8109.360518999074</v>
      </c>
      <c r="M26" s="201">
        <f>SUM(N26,P26)</f>
        <v>174070</v>
      </c>
      <c r="N26" s="202">
        <f>SUM(N23:N25)</f>
        <v>174070</v>
      </c>
      <c r="O26" s="202">
        <f>SUM(O23:O25)</f>
        <v>104853</v>
      </c>
      <c r="P26" s="202">
        <f>SUM(P23:P25)</f>
        <v>0</v>
      </c>
      <c r="Q26" s="199">
        <f t="shared" si="0"/>
        <v>165479</v>
      </c>
      <c r="R26" s="200">
        <f>SUM(R23:R25)</f>
        <v>165479</v>
      </c>
      <c r="S26" s="200">
        <f>SUM(S23:S25)</f>
        <v>104214</v>
      </c>
      <c r="T26" s="200">
        <f>SUM(T23:T25)</f>
        <v>0</v>
      </c>
      <c r="U26" s="199">
        <f t="shared" si="1"/>
        <v>165479</v>
      </c>
      <c r="V26" s="200">
        <f>SUM(V23:V25)</f>
        <v>165479</v>
      </c>
      <c r="W26" s="200">
        <f>SUM(W23:W25)</f>
        <v>104214</v>
      </c>
      <c r="X26" s="203">
        <f>SUM(X23:X25)</f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s="9" customFormat="1" ht="12" customHeight="1">
      <c r="A27" s="281">
        <v>1</v>
      </c>
      <c r="B27" s="283">
        <v>1</v>
      </c>
      <c r="C27" s="285">
        <v>5</v>
      </c>
      <c r="D27" s="286" t="s">
        <v>26</v>
      </c>
      <c r="E27" s="303" t="s">
        <v>27</v>
      </c>
      <c r="F27" s="275" t="s">
        <v>16</v>
      </c>
      <c r="G27" s="275" t="s">
        <v>80</v>
      </c>
      <c r="H27" s="204" t="s">
        <v>17</v>
      </c>
      <c r="I27" s="205">
        <f t="shared" si="2"/>
        <v>112137.9749768304</v>
      </c>
      <c r="J27" s="100">
        <v>111269.11492122336</v>
      </c>
      <c r="K27" s="100">
        <v>64993.049119555144</v>
      </c>
      <c r="L27" s="101">
        <v>868.8600556070436</v>
      </c>
      <c r="M27" s="206">
        <f t="shared" si="3"/>
        <v>163888</v>
      </c>
      <c r="N27" s="44">
        <v>122705</v>
      </c>
      <c r="O27" s="44">
        <v>69107</v>
      </c>
      <c r="P27" s="39">
        <v>41183</v>
      </c>
      <c r="Q27" s="205">
        <f t="shared" si="0"/>
        <v>118868</v>
      </c>
      <c r="R27" s="100">
        <v>118868</v>
      </c>
      <c r="S27" s="100">
        <v>68468</v>
      </c>
      <c r="T27" s="102">
        <v>0</v>
      </c>
      <c r="U27" s="205">
        <f t="shared" si="1"/>
        <v>118868</v>
      </c>
      <c r="V27" s="100">
        <v>118868</v>
      </c>
      <c r="W27" s="100">
        <v>68468</v>
      </c>
      <c r="X27" s="102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s="9" customFormat="1" ht="12" customHeight="1">
      <c r="A28" s="282"/>
      <c r="B28" s="284"/>
      <c r="C28" s="276"/>
      <c r="D28" s="287"/>
      <c r="E28" s="304"/>
      <c r="F28" s="276"/>
      <c r="G28" s="276"/>
      <c r="H28" s="207" t="s">
        <v>18</v>
      </c>
      <c r="I28" s="196">
        <f t="shared" si="2"/>
        <v>1141.6821130676553</v>
      </c>
      <c r="J28" s="103">
        <v>1141.6821130676553</v>
      </c>
      <c r="K28" s="103">
        <v>0</v>
      </c>
      <c r="L28" s="104">
        <v>0</v>
      </c>
      <c r="M28" s="197">
        <f t="shared" si="3"/>
        <v>1740</v>
      </c>
      <c r="N28" s="40">
        <v>1740</v>
      </c>
      <c r="O28" s="40">
        <v>0</v>
      </c>
      <c r="P28" s="41">
        <v>0</v>
      </c>
      <c r="Q28" s="196">
        <f t="shared" si="0"/>
        <v>1740</v>
      </c>
      <c r="R28" s="103">
        <v>1740</v>
      </c>
      <c r="S28" s="103">
        <v>0</v>
      </c>
      <c r="T28" s="105">
        <v>0</v>
      </c>
      <c r="U28" s="196">
        <f t="shared" si="1"/>
        <v>1740</v>
      </c>
      <c r="V28" s="103">
        <v>1740</v>
      </c>
      <c r="W28" s="103">
        <v>0</v>
      </c>
      <c r="X28" s="105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s="9" customFormat="1" ht="12" customHeight="1" thickBot="1">
      <c r="A29" s="282"/>
      <c r="B29" s="284"/>
      <c r="C29" s="276"/>
      <c r="D29" s="287"/>
      <c r="E29" s="304"/>
      <c r="F29" s="276"/>
      <c r="G29" s="276"/>
      <c r="H29" s="147" t="s">
        <v>144</v>
      </c>
      <c r="I29" s="196">
        <f t="shared" si="2"/>
        <v>4894.578313253012</v>
      </c>
      <c r="J29" s="95">
        <v>4894.578313253012</v>
      </c>
      <c r="K29" s="95">
        <v>3765.0602409638554</v>
      </c>
      <c r="L29" s="96">
        <v>0</v>
      </c>
      <c r="M29" s="197">
        <f t="shared" si="3"/>
        <v>0</v>
      </c>
      <c r="N29" s="35">
        <v>0</v>
      </c>
      <c r="O29" s="35">
        <v>0</v>
      </c>
      <c r="P29" s="36">
        <v>0</v>
      </c>
      <c r="Q29" s="196">
        <f t="shared" si="0"/>
        <v>0</v>
      </c>
      <c r="R29" s="95">
        <v>0</v>
      </c>
      <c r="S29" s="95">
        <v>0</v>
      </c>
      <c r="T29" s="97">
        <v>0</v>
      </c>
      <c r="U29" s="196">
        <f t="shared" si="1"/>
        <v>0</v>
      </c>
      <c r="V29" s="95">
        <v>0</v>
      </c>
      <c r="W29" s="95">
        <v>0</v>
      </c>
      <c r="X29" s="97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s="9" customFormat="1" ht="12" customHeight="1" thickBot="1">
      <c r="A30" s="282"/>
      <c r="B30" s="284"/>
      <c r="C30" s="276"/>
      <c r="D30" s="287"/>
      <c r="E30" s="304"/>
      <c r="F30" s="278" t="s">
        <v>19</v>
      </c>
      <c r="G30" s="279"/>
      <c r="H30" s="280"/>
      <c r="I30" s="199">
        <f>SUM(J30,L30)</f>
        <v>118174.23540315108</v>
      </c>
      <c r="J30" s="200">
        <f>SUM(J27:J29)</f>
        <v>117305.37534754403</v>
      </c>
      <c r="K30" s="200">
        <f>SUM(K27:K29)</f>
        <v>68758.109360519</v>
      </c>
      <c r="L30" s="200">
        <f>SUM(L27:L29)</f>
        <v>868.8600556070436</v>
      </c>
      <c r="M30" s="201">
        <f>SUM(N30,P30)</f>
        <v>165628</v>
      </c>
      <c r="N30" s="202">
        <f>SUM(N27:N29)</f>
        <v>124445</v>
      </c>
      <c r="O30" s="202">
        <f>SUM(O27:O29)</f>
        <v>69107</v>
      </c>
      <c r="P30" s="202">
        <f>SUM(P27:P29)</f>
        <v>41183</v>
      </c>
      <c r="Q30" s="199">
        <f t="shared" si="0"/>
        <v>120608</v>
      </c>
      <c r="R30" s="200">
        <f>SUM(R27:R29)</f>
        <v>120608</v>
      </c>
      <c r="S30" s="200">
        <f>SUM(S27:S29)</f>
        <v>68468</v>
      </c>
      <c r="T30" s="200">
        <f>SUM(T27:T29)</f>
        <v>0</v>
      </c>
      <c r="U30" s="199">
        <f t="shared" si="1"/>
        <v>120608</v>
      </c>
      <c r="V30" s="200">
        <f>SUM(V27:V29)</f>
        <v>120608</v>
      </c>
      <c r="W30" s="200">
        <f>SUM(W27:W29)</f>
        <v>68468</v>
      </c>
      <c r="X30" s="203">
        <f>SUM(X27:X29)</f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s="9" customFormat="1" ht="12" customHeight="1">
      <c r="A31" s="281">
        <v>1</v>
      </c>
      <c r="B31" s="283">
        <v>1</v>
      </c>
      <c r="C31" s="285">
        <v>6</v>
      </c>
      <c r="D31" s="286" t="s">
        <v>28</v>
      </c>
      <c r="E31" s="303" t="s">
        <v>29</v>
      </c>
      <c r="F31" s="275" t="s">
        <v>16</v>
      </c>
      <c r="G31" s="275" t="s">
        <v>81</v>
      </c>
      <c r="H31" s="193" t="s">
        <v>17</v>
      </c>
      <c r="I31" s="205">
        <f t="shared" si="2"/>
        <v>88299.64087117702</v>
      </c>
      <c r="J31" s="85">
        <v>86967.38878591289</v>
      </c>
      <c r="K31" s="85">
        <v>58561.16774791474</v>
      </c>
      <c r="L31" s="106">
        <v>1332.2520852641335</v>
      </c>
      <c r="M31" s="206">
        <f t="shared" si="3"/>
        <v>93670</v>
      </c>
      <c r="N31" s="44">
        <v>91670</v>
      </c>
      <c r="O31" s="44">
        <v>62548</v>
      </c>
      <c r="P31" s="31">
        <v>2000</v>
      </c>
      <c r="Q31" s="205">
        <f>SUM(R31,T31)</f>
        <v>93251</v>
      </c>
      <c r="R31" s="85">
        <v>93251</v>
      </c>
      <c r="S31" s="85">
        <v>62228</v>
      </c>
      <c r="T31" s="86">
        <v>0</v>
      </c>
      <c r="U31" s="205">
        <f>SUM(V31,X31)</f>
        <v>93251</v>
      </c>
      <c r="V31" s="85">
        <v>93251</v>
      </c>
      <c r="W31" s="85">
        <v>62228</v>
      </c>
      <c r="X31" s="86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s="9" customFormat="1" ht="12" customHeight="1">
      <c r="A32" s="282"/>
      <c r="B32" s="284"/>
      <c r="C32" s="276"/>
      <c r="D32" s="287"/>
      <c r="E32" s="304"/>
      <c r="F32" s="276"/>
      <c r="G32" s="276"/>
      <c r="H32" s="207" t="s">
        <v>18</v>
      </c>
      <c r="I32" s="196">
        <f t="shared" si="2"/>
        <v>300.9151992585728</v>
      </c>
      <c r="J32" s="95">
        <v>300.9151992585728</v>
      </c>
      <c r="K32" s="95">
        <v>231.69601482854495</v>
      </c>
      <c r="L32" s="96">
        <v>0</v>
      </c>
      <c r="M32" s="197">
        <f t="shared" si="3"/>
        <v>513</v>
      </c>
      <c r="N32" s="35">
        <v>513</v>
      </c>
      <c r="O32" s="35">
        <v>300</v>
      </c>
      <c r="P32" s="36">
        <v>0</v>
      </c>
      <c r="Q32" s="196">
        <f>SUM(R32,T32)</f>
        <v>513</v>
      </c>
      <c r="R32" s="95">
        <v>513</v>
      </c>
      <c r="S32" s="95">
        <v>300</v>
      </c>
      <c r="T32" s="97">
        <v>0</v>
      </c>
      <c r="U32" s="196">
        <f>SUM(V32,X32)</f>
        <v>513</v>
      </c>
      <c r="V32" s="95">
        <v>513</v>
      </c>
      <c r="W32" s="95">
        <v>300</v>
      </c>
      <c r="X32" s="97">
        <v>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s="9" customFormat="1" ht="12" customHeight="1" thickBot="1">
      <c r="A33" s="282"/>
      <c r="B33" s="284"/>
      <c r="C33" s="276"/>
      <c r="D33" s="287"/>
      <c r="E33" s="304"/>
      <c r="F33" s="276"/>
      <c r="G33" s="276"/>
      <c r="H33" s="147" t="s">
        <v>144</v>
      </c>
      <c r="I33" s="196">
        <f t="shared" si="2"/>
        <v>4054.680259499537</v>
      </c>
      <c r="J33" s="95">
        <v>4054.680259499537</v>
      </c>
      <c r="K33" s="95">
        <v>3098.9341983317886</v>
      </c>
      <c r="L33" s="96">
        <v>0</v>
      </c>
      <c r="M33" s="197">
        <f t="shared" si="3"/>
        <v>0</v>
      </c>
      <c r="N33" s="35">
        <v>0</v>
      </c>
      <c r="O33" s="35">
        <v>0</v>
      </c>
      <c r="P33" s="36">
        <v>0</v>
      </c>
      <c r="Q33" s="196">
        <f>SUM(R33,T33)</f>
        <v>0</v>
      </c>
      <c r="R33" s="95">
        <v>0</v>
      </c>
      <c r="S33" s="95">
        <v>0</v>
      </c>
      <c r="T33" s="97">
        <v>0</v>
      </c>
      <c r="U33" s="196">
        <f>SUM(V33,X33)</f>
        <v>0</v>
      </c>
      <c r="V33" s="95">
        <v>0</v>
      </c>
      <c r="W33" s="95">
        <v>0</v>
      </c>
      <c r="X33" s="97">
        <v>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s="9" customFormat="1" ht="12" customHeight="1" thickBot="1">
      <c r="A34" s="282"/>
      <c r="B34" s="284"/>
      <c r="C34" s="276"/>
      <c r="D34" s="287"/>
      <c r="E34" s="304"/>
      <c r="F34" s="278" t="s">
        <v>19</v>
      </c>
      <c r="G34" s="279"/>
      <c r="H34" s="280"/>
      <c r="I34" s="199">
        <f>SUM(J34,L34)</f>
        <v>92655.23632993513</v>
      </c>
      <c r="J34" s="200">
        <f>SUM(J31:J33)</f>
        <v>91322.984244671</v>
      </c>
      <c r="K34" s="200">
        <f>SUM(K31:K33)</f>
        <v>61891.79796107507</v>
      </c>
      <c r="L34" s="200">
        <f>SUM(L31:L33)</f>
        <v>1332.2520852641335</v>
      </c>
      <c r="M34" s="201">
        <f>SUM(N34,P34)</f>
        <v>94183</v>
      </c>
      <c r="N34" s="202">
        <f>SUM(N31:N33)</f>
        <v>92183</v>
      </c>
      <c r="O34" s="202">
        <f>SUM(O31:O33)</f>
        <v>62848</v>
      </c>
      <c r="P34" s="202">
        <f>SUM(P31:P33)</f>
        <v>2000</v>
      </c>
      <c r="Q34" s="199">
        <f aca="true" t="shared" si="4" ref="Q34:Q39">SUM(R34,T34)</f>
        <v>93764</v>
      </c>
      <c r="R34" s="200">
        <f>SUM(R31:R33)</f>
        <v>93764</v>
      </c>
      <c r="S34" s="200">
        <f>SUM(S31:S33)</f>
        <v>62528</v>
      </c>
      <c r="T34" s="200">
        <f>SUM(T31:T33)</f>
        <v>0</v>
      </c>
      <c r="U34" s="199">
        <f aca="true" t="shared" si="5" ref="U34:U39">SUM(V34,X34)</f>
        <v>93764</v>
      </c>
      <c r="V34" s="200">
        <f>SUM(V31:V33)</f>
        <v>93764</v>
      </c>
      <c r="W34" s="200">
        <f>SUM(W31:W33)</f>
        <v>62528</v>
      </c>
      <c r="X34" s="203">
        <f>SUM(X31:X33)</f>
        <v>0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s="9" customFormat="1" ht="12" customHeight="1">
      <c r="A35" s="281">
        <v>1</v>
      </c>
      <c r="B35" s="283">
        <v>1</v>
      </c>
      <c r="C35" s="285">
        <v>7</v>
      </c>
      <c r="D35" s="286" t="s">
        <v>40</v>
      </c>
      <c r="E35" s="303" t="s">
        <v>41</v>
      </c>
      <c r="F35" s="275" t="s">
        <v>42</v>
      </c>
      <c r="G35" s="275" t="s">
        <v>84</v>
      </c>
      <c r="H35" s="204" t="s">
        <v>17</v>
      </c>
      <c r="I35" s="205">
        <f t="shared" si="2"/>
        <v>502639.3072289157</v>
      </c>
      <c r="J35" s="100">
        <v>502639.3072289157</v>
      </c>
      <c r="K35" s="100">
        <v>322129.86561631144</v>
      </c>
      <c r="L35" s="102">
        <v>0</v>
      </c>
      <c r="M35" s="206">
        <f t="shared" si="3"/>
        <v>524555</v>
      </c>
      <c r="N35" s="44">
        <v>518115</v>
      </c>
      <c r="O35" s="44">
        <v>308046</v>
      </c>
      <c r="P35" s="39">
        <v>6440</v>
      </c>
      <c r="Q35" s="205">
        <f t="shared" si="4"/>
        <v>514767</v>
      </c>
      <c r="R35" s="100">
        <v>514767</v>
      </c>
      <c r="S35" s="100">
        <v>305490</v>
      </c>
      <c r="T35" s="102">
        <v>0</v>
      </c>
      <c r="U35" s="205">
        <f t="shared" si="5"/>
        <v>514767</v>
      </c>
      <c r="V35" s="100">
        <v>514767</v>
      </c>
      <c r="W35" s="100">
        <v>305490</v>
      </c>
      <c r="X35" s="102">
        <v>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s="9" customFormat="1" ht="12" customHeight="1">
      <c r="A36" s="282"/>
      <c r="B36" s="284"/>
      <c r="C36" s="276"/>
      <c r="D36" s="287"/>
      <c r="E36" s="304"/>
      <c r="F36" s="276"/>
      <c r="G36" s="276"/>
      <c r="H36" s="147" t="s">
        <v>18</v>
      </c>
      <c r="I36" s="196">
        <f t="shared" si="2"/>
        <v>2184.024559777572</v>
      </c>
      <c r="J36" s="103">
        <v>2184.024559777572</v>
      </c>
      <c r="K36" s="103">
        <v>0</v>
      </c>
      <c r="L36" s="105">
        <v>0</v>
      </c>
      <c r="M36" s="197">
        <f t="shared" si="3"/>
        <v>2170</v>
      </c>
      <c r="N36" s="40">
        <v>2170</v>
      </c>
      <c r="O36" s="40">
        <v>0</v>
      </c>
      <c r="P36" s="41">
        <v>0</v>
      </c>
      <c r="Q36" s="196">
        <f t="shared" si="4"/>
        <v>2170</v>
      </c>
      <c r="R36" s="103">
        <v>2170</v>
      </c>
      <c r="S36" s="103">
        <v>0</v>
      </c>
      <c r="T36" s="105">
        <v>0</v>
      </c>
      <c r="U36" s="196">
        <f t="shared" si="5"/>
        <v>2170</v>
      </c>
      <c r="V36" s="103">
        <v>2170</v>
      </c>
      <c r="W36" s="103">
        <v>0</v>
      </c>
      <c r="X36" s="105">
        <v>0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s="9" customFormat="1" ht="12" customHeight="1" thickBot="1">
      <c r="A37" s="282"/>
      <c r="B37" s="284"/>
      <c r="C37" s="276"/>
      <c r="D37" s="287"/>
      <c r="E37" s="304"/>
      <c r="F37" s="276"/>
      <c r="G37" s="276"/>
      <c r="H37" s="147" t="s">
        <v>144</v>
      </c>
      <c r="I37" s="196">
        <f t="shared" si="2"/>
        <v>27050.509731232625</v>
      </c>
      <c r="J37" s="95">
        <v>27050.509731232625</v>
      </c>
      <c r="K37" s="95">
        <v>20678.869323447638</v>
      </c>
      <c r="L37" s="96">
        <v>0</v>
      </c>
      <c r="M37" s="197">
        <f t="shared" si="3"/>
        <v>0</v>
      </c>
      <c r="N37" s="35">
        <v>0</v>
      </c>
      <c r="O37" s="35">
        <v>0</v>
      </c>
      <c r="P37" s="36">
        <v>0</v>
      </c>
      <c r="Q37" s="196">
        <f t="shared" si="4"/>
        <v>0</v>
      </c>
      <c r="R37" s="95">
        <v>0</v>
      </c>
      <c r="S37" s="95">
        <v>0</v>
      </c>
      <c r="T37" s="97">
        <v>0</v>
      </c>
      <c r="U37" s="196">
        <f t="shared" si="5"/>
        <v>0</v>
      </c>
      <c r="V37" s="95">
        <v>0</v>
      </c>
      <c r="W37" s="95">
        <v>0</v>
      </c>
      <c r="X37" s="97">
        <v>0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9" customFormat="1" ht="12" customHeight="1" thickBot="1">
      <c r="A38" s="282"/>
      <c r="B38" s="284"/>
      <c r="C38" s="276"/>
      <c r="D38" s="287"/>
      <c r="E38" s="304"/>
      <c r="F38" s="278" t="s">
        <v>19</v>
      </c>
      <c r="G38" s="279"/>
      <c r="H38" s="280"/>
      <c r="I38" s="199">
        <f>SUM(J38,L38)</f>
        <v>531873.8415199259</v>
      </c>
      <c r="J38" s="200">
        <f>SUM(J35:J37)</f>
        <v>531873.8415199259</v>
      </c>
      <c r="K38" s="200">
        <f>SUM(K35:K37)</f>
        <v>342808.7349397591</v>
      </c>
      <c r="L38" s="200">
        <f>SUM(L35:L37)</f>
        <v>0</v>
      </c>
      <c r="M38" s="201">
        <f t="shared" si="3"/>
        <v>526725</v>
      </c>
      <c r="N38" s="202">
        <f>SUM(N35:N37)</f>
        <v>520285</v>
      </c>
      <c r="O38" s="202">
        <f>SUM(O35:O37)</f>
        <v>308046</v>
      </c>
      <c r="P38" s="202">
        <f>SUM(P35:P37)</f>
        <v>6440</v>
      </c>
      <c r="Q38" s="199">
        <f t="shared" si="4"/>
        <v>516937</v>
      </c>
      <c r="R38" s="200">
        <f>SUM(R35:R37)</f>
        <v>516937</v>
      </c>
      <c r="S38" s="200">
        <f>SUM(S35:S37)</f>
        <v>305490</v>
      </c>
      <c r="T38" s="200">
        <f>SUM(T35:T37)</f>
        <v>0</v>
      </c>
      <c r="U38" s="199">
        <f t="shared" si="5"/>
        <v>516937</v>
      </c>
      <c r="V38" s="200">
        <f>SUM(V35:V37)</f>
        <v>516937</v>
      </c>
      <c r="W38" s="200">
        <f>SUM(W35:W37)</f>
        <v>305490</v>
      </c>
      <c r="X38" s="203">
        <f>SUM(X35:X37)</f>
        <v>0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9" customFormat="1" ht="12" customHeight="1" thickBot="1">
      <c r="A39" s="90">
        <v>1</v>
      </c>
      <c r="B39" s="148">
        <v>1</v>
      </c>
      <c r="C39" s="307" t="s">
        <v>38</v>
      </c>
      <c r="D39" s="308"/>
      <c r="E39" s="308"/>
      <c r="F39" s="308"/>
      <c r="G39" s="308"/>
      <c r="H39" s="309"/>
      <c r="I39" s="208">
        <f t="shared" si="2"/>
        <v>1538884.0940685822</v>
      </c>
      <c r="J39" s="108">
        <f>SUM(J38,J34,J30,J26,J22,J18,J14)</f>
        <v>1460355.9430027804</v>
      </c>
      <c r="K39" s="108">
        <f>SUM(K38,K34,K30,K26,K22,K18,K14)</f>
        <v>907864.921223355</v>
      </c>
      <c r="L39" s="109">
        <f>SUM(L38,L34,L30,L26,L22,L18,L14)</f>
        <v>78528.15106580168</v>
      </c>
      <c r="M39" s="209">
        <f t="shared" si="3"/>
        <v>1649145</v>
      </c>
      <c r="N39" s="42">
        <f>SUM(N38,N34,N30,N26,N22,N18,N14)</f>
        <v>1559832</v>
      </c>
      <c r="O39" s="42">
        <f>SUM(O38,O34,O30,O26,O22,O18,O14)</f>
        <v>914971</v>
      </c>
      <c r="P39" s="43">
        <f>SUM(P38,P34,P30,P26,P22,P18,P14)</f>
        <v>89313</v>
      </c>
      <c r="Q39" s="208">
        <f t="shared" si="4"/>
        <v>1549154</v>
      </c>
      <c r="R39" s="108">
        <f>SUM(R38,R34,R30,R26,R22,R18,R14)</f>
        <v>1549154</v>
      </c>
      <c r="S39" s="108">
        <f>SUM(S38,S34,S30,S26,S22,S18,S14)</f>
        <v>905865</v>
      </c>
      <c r="T39" s="110">
        <f>SUM(T38,T34,T30,T26,T22,T18,T14)</f>
        <v>0</v>
      </c>
      <c r="U39" s="210">
        <f t="shared" si="5"/>
        <v>1549154</v>
      </c>
      <c r="V39" s="108">
        <f>SUM(V38,V34,V30,V26,V22,V18,V14)</f>
        <v>1549154</v>
      </c>
      <c r="W39" s="108">
        <f>SUM(W38,W34,W30,W26,W22,W18,W14)</f>
        <v>905865</v>
      </c>
      <c r="X39" s="110">
        <f>SUM(X38,X34,X30,X26,X22,X18,X14)</f>
        <v>0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s="7" customFormat="1" ht="12" customHeight="1" thickBot="1">
      <c r="A40" s="126">
        <v>1</v>
      </c>
      <c r="B40" s="127">
        <v>2</v>
      </c>
      <c r="C40" s="297" t="s">
        <v>116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9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s="9" customFormat="1" ht="21" customHeight="1" thickBot="1">
      <c r="A41" s="281">
        <v>1</v>
      </c>
      <c r="B41" s="283">
        <v>2</v>
      </c>
      <c r="C41" s="275">
        <v>1</v>
      </c>
      <c r="D41" s="290" t="s">
        <v>83</v>
      </c>
      <c r="E41" s="295">
        <v>10</v>
      </c>
      <c r="F41" s="91" t="s">
        <v>16</v>
      </c>
      <c r="G41" s="91" t="s">
        <v>82</v>
      </c>
      <c r="H41" s="193" t="s">
        <v>17</v>
      </c>
      <c r="I41" s="152">
        <f t="shared" si="2"/>
        <v>20300</v>
      </c>
      <c r="J41" s="111">
        <v>20300</v>
      </c>
      <c r="K41" s="111">
        <v>0</v>
      </c>
      <c r="L41" s="106">
        <v>0</v>
      </c>
      <c r="M41" s="211">
        <f aca="true" t="shared" si="6" ref="M41:M59">SUM(N41,P41)</f>
        <v>20300</v>
      </c>
      <c r="N41" s="30">
        <v>20300</v>
      </c>
      <c r="O41" s="30">
        <v>0</v>
      </c>
      <c r="P41" s="31">
        <v>0</v>
      </c>
      <c r="Q41" s="152">
        <f aca="true" t="shared" si="7" ref="Q41:Q59">SUM(R41,T41)</f>
        <v>30400</v>
      </c>
      <c r="R41" s="85">
        <v>30400</v>
      </c>
      <c r="S41" s="85">
        <v>0</v>
      </c>
      <c r="T41" s="106">
        <v>0</v>
      </c>
      <c r="U41" s="212">
        <f aca="true" t="shared" si="8" ref="U41:U59">SUM(V41,X41)</f>
        <v>30400</v>
      </c>
      <c r="V41" s="85">
        <v>30400</v>
      </c>
      <c r="W41" s="85">
        <v>0</v>
      </c>
      <c r="X41" s="86">
        <v>0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s="9" customFormat="1" ht="21" customHeight="1" thickBot="1">
      <c r="A42" s="282"/>
      <c r="B42" s="284"/>
      <c r="C42" s="276"/>
      <c r="D42" s="287"/>
      <c r="E42" s="296"/>
      <c r="F42" s="278" t="s">
        <v>19</v>
      </c>
      <c r="G42" s="279"/>
      <c r="H42" s="280"/>
      <c r="I42" s="200">
        <f t="shared" si="2"/>
        <v>20300</v>
      </c>
      <c r="J42" s="112">
        <f>SUM(J41)</f>
        <v>20300</v>
      </c>
      <c r="K42" s="112">
        <f>SUM(K41)</f>
        <v>0</v>
      </c>
      <c r="L42" s="113">
        <f>SUM(L41)</f>
        <v>0</v>
      </c>
      <c r="M42" s="201">
        <f t="shared" si="6"/>
        <v>20300</v>
      </c>
      <c r="N42" s="45">
        <f>SUM(N41)</f>
        <v>20300</v>
      </c>
      <c r="O42" s="45">
        <f>SUM(O41)</f>
        <v>0</v>
      </c>
      <c r="P42" s="46">
        <f>SUM(P41)</f>
        <v>0</v>
      </c>
      <c r="Q42" s="200">
        <f t="shared" si="7"/>
        <v>30400</v>
      </c>
      <c r="R42" s="112">
        <f>SUM(R41)</f>
        <v>30400</v>
      </c>
      <c r="S42" s="112">
        <f>SUM(S41)</f>
        <v>0</v>
      </c>
      <c r="T42" s="113">
        <f>SUM(T41)</f>
        <v>0</v>
      </c>
      <c r="U42" s="199">
        <f t="shared" si="8"/>
        <v>30400</v>
      </c>
      <c r="V42" s="112">
        <f>SUM(V41)</f>
        <v>30400</v>
      </c>
      <c r="W42" s="112">
        <f>SUM(W41)</f>
        <v>0</v>
      </c>
      <c r="X42" s="114">
        <f>SUM(X41)</f>
        <v>0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s="9" customFormat="1" ht="21" customHeight="1" thickBot="1">
      <c r="A43" s="281">
        <v>1</v>
      </c>
      <c r="B43" s="283">
        <v>2</v>
      </c>
      <c r="C43" s="285">
        <v>2</v>
      </c>
      <c r="D43" s="286" t="s">
        <v>30</v>
      </c>
      <c r="E43" s="300">
        <v>10</v>
      </c>
      <c r="F43" s="91" t="s">
        <v>31</v>
      </c>
      <c r="G43" s="91" t="s">
        <v>103</v>
      </c>
      <c r="H43" s="193" t="s">
        <v>17</v>
      </c>
      <c r="I43" s="152">
        <f t="shared" si="2"/>
        <v>1400</v>
      </c>
      <c r="J43" s="111">
        <v>1400</v>
      </c>
      <c r="K43" s="85">
        <v>0</v>
      </c>
      <c r="L43" s="106">
        <v>0</v>
      </c>
      <c r="M43" s="211">
        <f t="shared" si="6"/>
        <v>1970</v>
      </c>
      <c r="N43" s="44">
        <v>1970</v>
      </c>
      <c r="O43" s="44">
        <v>0</v>
      </c>
      <c r="P43" s="47">
        <v>0</v>
      </c>
      <c r="Q43" s="152">
        <f t="shared" si="7"/>
        <v>0</v>
      </c>
      <c r="R43" s="85">
        <v>0</v>
      </c>
      <c r="S43" s="85">
        <v>0</v>
      </c>
      <c r="T43" s="106">
        <v>0</v>
      </c>
      <c r="U43" s="212">
        <f t="shared" si="8"/>
        <v>0</v>
      </c>
      <c r="V43" s="85">
        <v>0</v>
      </c>
      <c r="W43" s="85">
        <v>0</v>
      </c>
      <c r="X43" s="86">
        <v>0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s="9" customFormat="1" ht="21" customHeight="1" thickBot="1">
      <c r="A44" s="282"/>
      <c r="B44" s="284"/>
      <c r="C44" s="276"/>
      <c r="D44" s="287"/>
      <c r="E44" s="296"/>
      <c r="F44" s="278" t="s">
        <v>19</v>
      </c>
      <c r="G44" s="279"/>
      <c r="H44" s="280"/>
      <c r="I44" s="200">
        <f>SUM(J44,L44)</f>
        <v>1400</v>
      </c>
      <c r="J44" s="112">
        <f>SUM(J43)</f>
        <v>1400</v>
      </c>
      <c r="K44" s="112">
        <f>SUM(K43)</f>
        <v>0</v>
      </c>
      <c r="L44" s="113">
        <f>SUM(L43)</f>
        <v>0</v>
      </c>
      <c r="M44" s="201">
        <f>SUM(N44,P44)</f>
        <v>1970</v>
      </c>
      <c r="N44" s="45">
        <f>SUM(N43)</f>
        <v>1970</v>
      </c>
      <c r="O44" s="45">
        <f>SUM(O43)</f>
        <v>0</v>
      </c>
      <c r="P44" s="46">
        <f>SUM(P43)</f>
        <v>0</v>
      </c>
      <c r="Q44" s="200">
        <f>SUM(R44,T44)</f>
        <v>0</v>
      </c>
      <c r="R44" s="112">
        <f>SUM(R43)</f>
        <v>0</v>
      </c>
      <c r="S44" s="112">
        <f>SUM(S43)</f>
        <v>0</v>
      </c>
      <c r="T44" s="113">
        <f>SUM(T43)</f>
        <v>0</v>
      </c>
      <c r="U44" s="199">
        <f>SUM(V44,X44)</f>
        <v>0</v>
      </c>
      <c r="V44" s="112">
        <f>SUM(V43)</f>
        <v>0</v>
      </c>
      <c r="W44" s="112">
        <f>SUM(W43)</f>
        <v>0</v>
      </c>
      <c r="X44" s="114">
        <f>SUM(X43)</f>
        <v>0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s="9" customFormat="1" ht="21" customHeight="1" thickBot="1">
      <c r="A45" s="281">
        <v>1</v>
      </c>
      <c r="B45" s="283">
        <v>2</v>
      </c>
      <c r="C45" s="305">
        <v>3</v>
      </c>
      <c r="D45" s="286" t="s">
        <v>32</v>
      </c>
      <c r="E45" s="303" t="s">
        <v>15</v>
      </c>
      <c r="F45" s="91" t="s">
        <v>31</v>
      </c>
      <c r="G45" s="91" t="s">
        <v>104</v>
      </c>
      <c r="H45" s="204" t="s">
        <v>17</v>
      </c>
      <c r="I45" s="116">
        <f t="shared" si="2"/>
        <v>5792.400370713624</v>
      </c>
      <c r="J45" s="100">
        <v>5792.400370713624</v>
      </c>
      <c r="K45" s="100">
        <v>0</v>
      </c>
      <c r="L45" s="101">
        <v>0</v>
      </c>
      <c r="M45" s="213">
        <f t="shared" si="6"/>
        <v>5792</v>
      </c>
      <c r="N45" s="38">
        <v>5792</v>
      </c>
      <c r="O45" s="38">
        <v>0</v>
      </c>
      <c r="P45" s="39">
        <v>0</v>
      </c>
      <c r="Q45" s="116">
        <f t="shared" si="7"/>
        <v>8700</v>
      </c>
      <c r="R45" s="100">
        <v>8700</v>
      </c>
      <c r="S45" s="100">
        <v>0</v>
      </c>
      <c r="T45" s="101">
        <v>0</v>
      </c>
      <c r="U45" s="214">
        <f t="shared" si="8"/>
        <v>11600</v>
      </c>
      <c r="V45" s="100">
        <v>11600</v>
      </c>
      <c r="W45" s="100">
        <v>0</v>
      </c>
      <c r="X45" s="102">
        <v>0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s="9" customFormat="1" ht="21" customHeight="1" thickBot="1">
      <c r="A46" s="282"/>
      <c r="B46" s="284"/>
      <c r="C46" s="306"/>
      <c r="D46" s="287"/>
      <c r="E46" s="304"/>
      <c r="F46" s="278" t="s">
        <v>19</v>
      </c>
      <c r="G46" s="279"/>
      <c r="H46" s="280"/>
      <c r="I46" s="200">
        <f>SUM(J46,L46)</f>
        <v>5792.400370713624</v>
      </c>
      <c r="J46" s="112">
        <f>SUM(J45)</f>
        <v>5792.400370713624</v>
      </c>
      <c r="K46" s="112">
        <f>SUM(K45)</f>
        <v>0</v>
      </c>
      <c r="L46" s="113">
        <f>SUM(L45)</f>
        <v>0</v>
      </c>
      <c r="M46" s="201">
        <f>SUM(N46,P46)</f>
        <v>5792</v>
      </c>
      <c r="N46" s="45">
        <f>SUM(N45)</f>
        <v>5792</v>
      </c>
      <c r="O46" s="45">
        <f>SUM(O45)</f>
        <v>0</v>
      </c>
      <c r="P46" s="46">
        <f>SUM(P45)</f>
        <v>0</v>
      </c>
      <c r="Q46" s="200">
        <f>SUM(R46,T46)</f>
        <v>8700</v>
      </c>
      <c r="R46" s="112">
        <f>SUM(R45)</f>
        <v>8700</v>
      </c>
      <c r="S46" s="112">
        <f>SUM(S45)</f>
        <v>0</v>
      </c>
      <c r="T46" s="113">
        <f>SUM(T45)</f>
        <v>0</v>
      </c>
      <c r="U46" s="199">
        <f>SUM(V46,X46)</f>
        <v>11600</v>
      </c>
      <c r="V46" s="112">
        <f>SUM(V45)</f>
        <v>11600</v>
      </c>
      <c r="W46" s="112">
        <f>SUM(W45)</f>
        <v>0</v>
      </c>
      <c r="X46" s="114">
        <f>SUM(X45)</f>
        <v>0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s="9" customFormat="1" ht="21" customHeight="1" thickBot="1">
      <c r="A47" s="281">
        <v>1</v>
      </c>
      <c r="B47" s="283">
        <v>2</v>
      </c>
      <c r="C47" s="285">
        <v>4</v>
      </c>
      <c r="D47" s="286" t="s">
        <v>33</v>
      </c>
      <c r="E47" s="303" t="s">
        <v>15</v>
      </c>
      <c r="F47" s="91" t="s">
        <v>31</v>
      </c>
      <c r="G47" s="91" t="s">
        <v>73</v>
      </c>
      <c r="H47" s="204" t="s">
        <v>17</v>
      </c>
      <c r="I47" s="116">
        <f t="shared" si="2"/>
        <v>5792.400370713624</v>
      </c>
      <c r="J47" s="116">
        <v>5792.400370713624</v>
      </c>
      <c r="K47" s="116">
        <v>0</v>
      </c>
      <c r="L47" s="101">
        <v>0</v>
      </c>
      <c r="M47" s="213">
        <f t="shared" si="6"/>
        <v>5793</v>
      </c>
      <c r="N47" s="48">
        <v>5793</v>
      </c>
      <c r="O47" s="48">
        <v>0</v>
      </c>
      <c r="P47" s="39">
        <v>0</v>
      </c>
      <c r="Q47" s="116">
        <f t="shared" si="7"/>
        <v>8700</v>
      </c>
      <c r="R47" s="116">
        <v>8700</v>
      </c>
      <c r="S47" s="116">
        <v>0</v>
      </c>
      <c r="T47" s="101">
        <v>0</v>
      </c>
      <c r="U47" s="214">
        <f t="shared" si="8"/>
        <v>11600</v>
      </c>
      <c r="V47" s="116">
        <v>11600</v>
      </c>
      <c r="W47" s="116">
        <v>0</v>
      </c>
      <c r="X47" s="102">
        <v>0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s="9" customFormat="1" ht="21" customHeight="1" thickBot="1">
      <c r="A48" s="282"/>
      <c r="B48" s="284"/>
      <c r="C48" s="276"/>
      <c r="D48" s="287"/>
      <c r="E48" s="304"/>
      <c r="F48" s="278" t="s">
        <v>19</v>
      </c>
      <c r="G48" s="279"/>
      <c r="H48" s="280"/>
      <c r="I48" s="200">
        <f>SUM(J48,L48)</f>
        <v>5792.400370713624</v>
      </c>
      <c r="J48" s="112">
        <f>SUM(J47)</f>
        <v>5792.400370713624</v>
      </c>
      <c r="K48" s="112">
        <f>SUM(K47)</f>
        <v>0</v>
      </c>
      <c r="L48" s="113">
        <f>SUM(L47)</f>
        <v>0</v>
      </c>
      <c r="M48" s="201">
        <f>SUM(N48,P48)</f>
        <v>5793</v>
      </c>
      <c r="N48" s="45">
        <f>SUM(N47)</f>
        <v>5793</v>
      </c>
      <c r="O48" s="45">
        <f>SUM(O47)</f>
        <v>0</v>
      </c>
      <c r="P48" s="46">
        <f>SUM(P47)</f>
        <v>0</v>
      </c>
      <c r="Q48" s="200">
        <f>SUM(R48,T48)</f>
        <v>8700</v>
      </c>
      <c r="R48" s="112">
        <f>SUM(R47)</f>
        <v>8700</v>
      </c>
      <c r="S48" s="112">
        <f>SUM(S47)</f>
        <v>0</v>
      </c>
      <c r="T48" s="113">
        <f>SUM(T47)</f>
        <v>0</v>
      </c>
      <c r="U48" s="199">
        <f>SUM(V48,X48)</f>
        <v>11600</v>
      </c>
      <c r="V48" s="112">
        <f>SUM(V47)</f>
        <v>11600</v>
      </c>
      <c r="W48" s="112">
        <f>SUM(W47)</f>
        <v>0</v>
      </c>
      <c r="X48" s="114">
        <f>SUM(X47)</f>
        <v>0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s="9" customFormat="1" ht="21" customHeight="1" thickBot="1">
      <c r="A49" s="281">
        <v>1</v>
      </c>
      <c r="B49" s="283">
        <v>2</v>
      </c>
      <c r="C49" s="285">
        <v>5</v>
      </c>
      <c r="D49" s="286" t="s">
        <v>34</v>
      </c>
      <c r="E49" s="303" t="s">
        <v>15</v>
      </c>
      <c r="F49" s="91" t="s">
        <v>31</v>
      </c>
      <c r="G49" s="91" t="s">
        <v>74</v>
      </c>
      <c r="H49" s="204" t="s">
        <v>17</v>
      </c>
      <c r="I49" s="116">
        <f t="shared" si="2"/>
        <v>2896.200185356812</v>
      </c>
      <c r="J49" s="116">
        <v>2896.200185356812</v>
      </c>
      <c r="K49" s="116">
        <v>0</v>
      </c>
      <c r="L49" s="101">
        <v>0</v>
      </c>
      <c r="M49" s="213">
        <f t="shared" si="6"/>
        <v>2896</v>
      </c>
      <c r="N49" s="48">
        <v>2896</v>
      </c>
      <c r="O49" s="48">
        <v>0</v>
      </c>
      <c r="P49" s="39">
        <v>0</v>
      </c>
      <c r="Q49" s="116">
        <f t="shared" si="7"/>
        <v>5800</v>
      </c>
      <c r="R49" s="116">
        <v>5800</v>
      </c>
      <c r="S49" s="116">
        <v>0</v>
      </c>
      <c r="T49" s="101">
        <v>0</v>
      </c>
      <c r="U49" s="214">
        <f t="shared" si="8"/>
        <v>8700</v>
      </c>
      <c r="V49" s="116">
        <v>8700</v>
      </c>
      <c r="W49" s="116">
        <v>0</v>
      </c>
      <c r="X49" s="102">
        <v>0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s="9" customFormat="1" ht="21" customHeight="1" thickBot="1">
      <c r="A50" s="282"/>
      <c r="B50" s="284"/>
      <c r="C50" s="276"/>
      <c r="D50" s="287"/>
      <c r="E50" s="304"/>
      <c r="F50" s="278" t="s">
        <v>19</v>
      </c>
      <c r="G50" s="279"/>
      <c r="H50" s="280"/>
      <c r="I50" s="200">
        <f>SUM(J50,L50)</f>
        <v>2896.200185356812</v>
      </c>
      <c r="J50" s="112">
        <f>SUM(J49)</f>
        <v>2896.200185356812</v>
      </c>
      <c r="K50" s="112">
        <f>SUM(K49)</f>
        <v>0</v>
      </c>
      <c r="L50" s="113">
        <f>SUM(L49)</f>
        <v>0</v>
      </c>
      <c r="M50" s="201">
        <f>SUM(N50,P50)</f>
        <v>2896</v>
      </c>
      <c r="N50" s="45">
        <f>SUM(N49)</f>
        <v>2896</v>
      </c>
      <c r="O50" s="45">
        <f>SUM(O49)</f>
        <v>0</v>
      </c>
      <c r="P50" s="46">
        <f>SUM(P49)</f>
        <v>0</v>
      </c>
      <c r="Q50" s="200">
        <f>SUM(R50,T50)</f>
        <v>5800</v>
      </c>
      <c r="R50" s="112">
        <f>SUM(R49)</f>
        <v>5800</v>
      </c>
      <c r="S50" s="112">
        <f>SUM(S49)</f>
        <v>0</v>
      </c>
      <c r="T50" s="113">
        <f>SUM(T49)</f>
        <v>0</v>
      </c>
      <c r="U50" s="199">
        <f>SUM(V50,X50)</f>
        <v>8700</v>
      </c>
      <c r="V50" s="112">
        <f>SUM(V49)</f>
        <v>8700</v>
      </c>
      <c r="W50" s="112">
        <f>SUM(W49)</f>
        <v>0</v>
      </c>
      <c r="X50" s="114">
        <f>SUM(X49)</f>
        <v>0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s="9" customFormat="1" ht="21" customHeight="1" thickBot="1">
      <c r="A51" s="281">
        <v>1</v>
      </c>
      <c r="B51" s="283">
        <v>2</v>
      </c>
      <c r="C51" s="285">
        <v>6</v>
      </c>
      <c r="D51" s="286" t="s">
        <v>35</v>
      </c>
      <c r="E51" s="303" t="s">
        <v>15</v>
      </c>
      <c r="F51" s="91" t="s">
        <v>31</v>
      </c>
      <c r="G51" s="91" t="s">
        <v>75</v>
      </c>
      <c r="H51" s="204" t="s">
        <v>17</v>
      </c>
      <c r="I51" s="116">
        <f t="shared" si="2"/>
        <v>2895.9105653382762</v>
      </c>
      <c r="J51" s="116">
        <v>2895.9105653382762</v>
      </c>
      <c r="K51" s="116">
        <v>0</v>
      </c>
      <c r="L51" s="101">
        <v>0</v>
      </c>
      <c r="M51" s="213">
        <f t="shared" si="6"/>
        <v>2896</v>
      </c>
      <c r="N51" s="48">
        <v>2896</v>
      </c>
      <c r="O51" s="48">
        <v>0</v>
      </c>
      <c r="P51" s="39">
        <v>0</v>
      </c>
      <c r="Q51" s="116">
        <f t="shared" si="7"/>
        <v>8700</v>
      </c>
      <c r="R51" s="116">
        <v>8700</v>
      </c>
      <c r="S51" s="116">
        <v>0</v>
      </c>
      <c r="T51" s="101">
        <v>0</v>
      </c>
      <c r="U51" s="214">
        <f t="shared" si="8"/>
        <v>11600</v>
      </c>
      <c r="V51" s="116">
        <v>11600</v>
      </c>
      <c r="W51" s="116">
        <v>0</v>
      </c>
      <c r="X51" s="102">
        <v>0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s="9" customFormat="1" ht="21" customHeight="1" thickBot="1">
      <c r="A52" s="282"/>
      <c r="B52" s="284"/>
      <c r="C52" s="276"/>
      <c r="D52" s="287"/>
      <c r="E52" s="304"/>
      <c r="F52" s="278" t="s">
        <v>19</v>
      </c>
      <c r="G52" s="279"/>
      <c r="H52" s="280"/>
      <c r="I52" s="200">
        <f>SUM(J52,L52)</f>
        <v>2895.9105653382762</v>
      </c>
      <c r="J52" s="112">
        <f>SUM(J51)</f>
        <v>2895.9105653382762</v>
      </c>
      <c r="K52" s="112">
        <f>SUM(K51)</f>
        <v>0</v>
      </c>
      <c r="L52" s="113">
        <f>SUM(L51)</f>
        <v>0</v>
      </c>
      <c r="M52" s="201">
        <f>SUM(N52,P52)</f>
        <v>2896</v>
      </c>
      <c r="N52" s="45">
        <f>SUM(N51)</f>
        <v>2896</v>
      </c>
      <c r="O52" s="45">
        <f>SUM(O51)</f>
        <v>0</v>
      </c>
      <c r="P52" s="46">
        <f>SUM(P51)</f>
        <v>0</v>
      </c>
      <c r="Q52" s="200">
        <f>SUM(R52,T52)</f>
        <v>8700</v>
      </c>
      <c r="R52" s="112">
        <f>SUM(R51)</f>
        <v>8700</v>
      </c>
      <c r="S52" s="112">
        <f>SUM(S51)</f>
        <v>0</v>
      </c>
      <c r="T52" s="113">
        <f>SUM(T51)</f>
        <v>0</v>
      </c>
      <c r="U52" s="199">
        <f>SUM(V52,X52)</f>
        <v>11600</v>
      </c>
      <c r="V52" s="112">
        <f>SUM(V51)</f>
        <v>11600</v>
      </c>
      <c r="W52" s="112">
        <f>SUM(W51)</f>
        <v>0</v>
      </c>
      <c r="X52" s="114">
        <f>SUM(X51)</f>
        <v>0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9" customFormat="1" ht="21" customHeight="1" thickBot="1">
      <c r="A53" s="281">
        <v>1</v>
      </c>
      <c r="B53" s="283">
        <v>2</v>
      </c>
      <c r="C53" s="285">
        <v>7</v>
      </c>
      <c r="D53" s="286" t="s">
        <v>36</v>
      </c>
      <c r="E53" s="273" t="s">
        <v>23</v>
      </c>
      <c r="F53" s="91" t="s">
        <v>31</v>
      </c>
      <c r="G53" s="91" t="s">
        <v>105</v>
      </c>
      <c r="H53" s="204" t="s">
        <v>17</v>
      </c>
      <c r="I53" s="116">
        <f t="shared" si="2"/>
        <v>0</v>
      </c>
      <c r="J53" s="116">
        <v>0</v>
      </c>
      <c r="K53" s="116">
        <v>0</v>
      </c>
      <c r="L53" s="101">
        <v>0</v>
      </c>
      <c r="M53" s="213">
        <f t="shared" si="6"/>
        <v>1400</v>
      </c>
      <c r="N53" s="48">
        <v>1400</v>
      </c>
      <c r="O53" s="48">
        <v>0</v>
      </c>
      <c r="P53" s="39">
        <v>0</v>
      </c>
      <c r="Q53" s="116">
        <f t="shared" si="7"/>
        <v>2900</v>
      </c>
      <c r="R53" s="116">
        <v>2900</v>
      </c>
      <c r="S53" s="116">
        <v>0</v>
      </c>
      <c r="T53" s="101">
        <v>0</v>
      </c>
      <c r="U53" s="214">
        <f t="shared" si="8"/>
        <v>4300</v>
      </c>
      <c r="V53" s="116">
        <v>4300</v>
      </c>
      <c r="W53" s="116">
        <v>0</v>
      </c>
      <c r="X53" s="102">
        <v>0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s="9" customFormat="1" ht="21" customHeight="1" thickBot="1">
      <c r="A54" s="282"/>
      <c r="B54" s="284"/>
      <c r="C54" s="276"/>
      <c r="D54" s="287"/>
      <c r="E54" s="274"/>
      <c r="F54" s="278" t="s">
        <v>19</v>
      </c>
      <c r="G54" s="279"/>
      <c r="H54" s="280"/>
      <c r="I54" s="200">
        <f>SUM(J54,L54)</f>
        <v>0</v>
      </c>
      <c r="J54" s="112">
        <f>SUM(J53)</f>
        <v>0</v>
      </c>
      <c r="K54" s="112">
        <f>SUM(K53)</f>
        <v>0</v>
      </c>
      <c r="L54" s="113">
        <f>SUM(L53)</f>
        <v>0</v>
      </c>
      <c r="M54" s="201">
        <f>SUM(N54,P54)</f>
        <v>1400</v>
      </c>
      <c r="N54" s="45">
        <f>SUM(N53)</f>
        <v>1400</v>
      </c>
      <c r="O54" s="45">
        <f>SUM(O53)</f>
        <v>0</v>
      </c>
      <c r="P54" s="46">
        <f>SUM(P53)</f>
        <v>0</v>
      </c>
      <c r="Q54" s="200">
        <f>SUM(R54,T54)</f>
        <v>2900</v>
      </c>
      <c r="R54" s="112">
        <f>SUM(R53)</f>
        <v>2900</v>
      </c>
      <c r="S54" s="112">
        <f>SUM(S53)</f>
        <v>0</v>
      </c>
      <c r="T54" s="113">
        <f>SUM(T53)</f>
        <v>0</v>
      </c>
      <c r="U54" s="199">
        <f>SUM(V54,X54)</f>
        <v>4300</v>
      </c>
      <c r="V54" s="112">
        <f>SUM(V53)</f>
        <v>4300</v>
      </c>
      <c r="W54" s="112">
        <f>SUM(W53)</f>
        <v>0</v>
      </c>
      <c r="X54" s="114">
        <f>SUM(X53)</f>
        <v>0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9" customFormat="1" ht="21" customHeight="1" thickBot="1">
      <c r="A55" s="281">
        <v>1</v>
      </c>
      <c r="B55" s="283">
        <v>2</v>
      </c>
      <c r="C55" s="285">
        <v>8</v>
      </c>
      <c r="D55" s="286" t="s">
        <v>43</v>
      </c>
      <c r="E55" s="303" t="s">
        <v>41</v>
      </c>
      <c r="F55" s="91" t="s">
        <v>42</v>
      </c>
      <c r="G55" s="91" t="s">
        <v>85</v>
      </c>
      <c r="H55" s="204" t="s">
        <v>17</v>
      </c>
      <c r="I55" s="214">
        <f t="shared" si="2"/>
        <v>4300</v>
      </c>
      <c r="J55" s="100">
        <v>4300</v>
      </c>
      <c r="K55" s="100">
        <v>0</v>
      </c>
      <c r="L55" s="101">
        <v>0</v>
      </c>
      <c r="M55" s="213">
        <f t="shared" si="6"/>
        <v>4345</v>
      </c>
      <c r="N55" s="38">
        <v>4345</v>
      </c>
      <c r="O55" s="38">
        <v>0</v>
      </c>
      <c r="P55" s="39">
        <v>0</v>
      </c>
      <c r="Q55" s="116">
        <f t="shared" si="7"/>
        <v>5800</v>
      </c>
      <c r="R55" s="100">
        <v>5800</v>
      </c>
      <c r="S55" s="100">
        <v>0</v>
      </c>
      <c r="T55" s="101">
        <v>0</v>
      </c>
      <c r="U55" s="214">
        <f t="shared" si="8"/>
        <v>7200</v>
      </c>
      <c r="V55" s="100">
        <v>7200</v>
      </c>
      <c r="W55" s="100">
        <v>0</v>
      </c>
      <c r="X55" s="102">
        <v>0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9" customFormat="1" ht="21" customHeight="1" thickBot="1">
      <c r="A56" s="282"/>
      <c r="B56" s="284"/>
      <c r="C56" s="276"/>
      <c r="D56" s="287"/>
      <c r="E56" s="304"/>
      <c r="F56" s="278" t="s">
        <v>19</v>
      </c>
      <c r="G56" s="279"/>
      <c r="H56" s="280"/>
      <c r="I56" s="200">
        <f>SUM(J56,L56)</f>
        <v>4300</v>
      </c>
      <c r="J56" s="112">
        <f>SUM(J55)</f>
        <v>4300</v>
      </c>
      <c r="K56" s="112">
        <f>SUM(K55)</f>
        <v>0</v>
      </c>
      <c r="L56" s="113">
        <f>SUM(L55)</f>
        <v>0</v>
      </c>
      <c r="M56" s="201">
        <f>SUM(N56,P56)</f>
        <v>4345</v>
      </c>
      <c r="N56" s="45">
        <f>SUM(N55)</f>
        <v>4345</v>
      </c>
      <c r="O56" s="45">
        <f>SUM(O55)</f>
        <v>0</v>
      </c>
      <c r="P56" s="46">
        <f>SUM(P55)</f>
        <v>0</v>
      </c>
      <c r="Q56" s="200">
        <f>SUM(R56,T56)</f>
        <v>5800</v>
      </c>
      <c r="R56" s="112">
        <f>SUM(R55)</f>
        <v>5800</v>
      </c>
      <c r="S56" s="112">
        <f>SUM(S55)</f>
        <v>0</v>
      </c>
      <c r="T56" s="113">
        <f>SUM(T55)</f>
        <v>0</v>
      </c>
      <c r="U56" s="199">
        <f>SUM(V56,X56)</f>
        <v>7200</v>
      </c>
      <c r="V56" s="112">
        <f>SUM(V55)</f>
        <v>7200</v>
      </c>
      <c r="W56" s="112">
        <f>SUM(W55)</f>
        <v>0</v>
      </c>
      <c r="X56" s="114">
        <f>SUM(X55)</f>
        <v>0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s="9" customFormat="1" ht="33.75" customHeight="1" thickBot="1">
      <c r="A57" s="281">
        <v>1</v>
      </c>
      <c r="B57" s="283">
        <v>2</v>
      </c>
      <c r="C57" s="285">
        <v>9</v>
      </c>
      <c r="D57" s="286" t="s">
        <v>163</v>
      </c>
      <c r="E57" s="303" t="s">
        <v>151</v>
      </c>
      <c r="F57" s="91" t="s">
        <v>31</v>
      </c>
      <c r="G57" s="91" t="s">
        <v>178</v>
      </c>
      <c r="H57" s="204" t="s">
        <v>17</v>
      </c>
      <c r="I57" s="214">
        <f t="shared" si="2"/>
        <v>0</v>
      </c>
      <c r="J57" s="100">
        <v>0</v>
      </c>
      <c r="K57" s="100">
        <v>0</v>
      </c>
      <c r="L57" s="101">
        <v>0</v>
      </c>
      <c r="M57" s="213">
        <f t="shared" si="6"/>
        <v>5800</v>
      </c>
      <c r="N57" s="38">
        <v>5800</v>
      </c>
      <c r="O57" s="38">
        <v>0</v>
      </c>
      <c r="P57" s="39">
        <v>0</v>
      </c>
      <c r="Q57" s="116">
        <f t="shared" si="7"/>
        <v>5800</v>
      </c>
      <c r="R57" s="100">
        <v>5800</v>
      </c>
      <c r="S57" s="100">
        <v>0</v>
      </c>
      <c r="T57" s="101">
        <v>0</v>
      </c>
      <c r="U57" s="214">
        <f t="shared" si="8"/>
        <v>5800</v>
      </c>
      <c r="V57" s="100">
        <v>5800</v>
      </c>
      <c r="W57" s="100">
        <v>0</v>
      </c>
      <c r="X57" s="102">
        <v>0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s="9" customFormat="1" ht="33.75" customHeight="1" thickBot="1">
      <c r="A58" s="282"/>
      <c r="B58" s="284"/>
      <c r="C58" s="276"/>
      <c r="D58" s="287"/>
      <c r="E58" s="304"/>
      <c r="F58" s="278" t="s">
        <v>19</v>
      </c>
      <c r="G58" s="279"/>
      <c r="H58" s="280"/>
      <c r="I58" s="200">
        <f>SUM(J58,L58)</f>
        <v>0</v>
      </c>
      <c r="J58" s="112">
        <f>SUM(J57)</f>
        <v>0</v>
      </c>
      <c r="K58" s="112">
        <f>SUM(K57)</f>
        <v>0</v>
      </c>
      <c r="L58" s="113">
        <f>SUM(L57)</f>
        <v>0</v>
      </c>
      <c r="M58" s="201">
        <f>SUM(N58,P58)</f>
        <v>5800</v>
      </c>
      <c r="N58" s="45">
        <f>SUM(N57)</f>
        <v>5800</v>
      </c>
      <c r="O58" s="45">
        <f>SUM(O57)</f>
        <v>0</v>
      </c>
      <c r="P58" s="46">
        <f>SUM(P57)</f>
        <v>0</v>
      </c>
      <c r="Q58" s="200">
        <f>SUM(R58,T58)</f>
        <v>5800</v>
      </c>
      <c r="R58" s="112">
        <f>SUM(R57)</f>
        <v>5800</v>
      </c>
      <c r="S58" s="112">
        <f>SUM(S57)</f>
        <v>0</v>
      </c>
      <c r="T58" s="113">
        <f>SUM(T57)</f>
        <v>0</v>
      </c>
      <c r="U58" s="199">
        <f>SUM(V58,X58)</f>
        <v>5800</v>
      </c>
      <c r="V58" s="112">
        <f>SUM(V57)</f>
        <v>5800</v>
      </c>
      <c r="W58" s="112">
        <f>SUM(W57)</f>
        <v>0</v>
      </c>
      <c r="X58" s="114">
        <f>SUM(X57)</f>
        <v>0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s="9" customFormat="1" ht="33.75" customHeight="1" thickBot="1">
      <c r="A59" s="281">
        <v>1</v>
      </c>
      <c r="B59" s="283">
        <v>2</v>
      </c>
      <c r="C59" s="285">
        <v>10</v>
      </c>
      <c r="D59" s="286" t="s">
        <v>152</v>
      </c>
      <c r="E59" s="303" t="s">
        <v>151</v>
      </c>
      <c r="F59" s="91" t="s">
        <v>16</v>
      </c>
      <c r="G59" s="91" t="s">
        <v>179</v>
      </c>
      <c r="H59" s="204" t="s">
        <v>17</v>
      </c>
      <c r="I59" s="214">
        <f t="shared" si="2"/>
        <v>0</v>
      </c>
      <c r="J59" s="100">
        <v>0</v>
      </c>
      <c r="K59" s="100">
        <v>0</v>
      </c>
      <c r="L59" s="101">
        <v>0</v>
      </c>
      <c r="M59" s="213">
        <f t="shared" si="6"/>
        <v>1400</v>
      </c>
      <c r="N59" s="38">
        <v>1400</v>
      </c>
      <c r="O59" s="38">
        <v>0</v>
      </c>
      <c r="P59" s="39">
        <v>0</v>
      </c>
      <c r="Q59" s="116">
        <f t="shared" si="7"/>
        <v>2900</v>
      </c>
      <c r="R59" s="100">
        <v>2900</v>
      </c>
      <c r="S59" s="100">
        <v>0</v>
      </c>
      <c r="T59" s="101">
        <v>0</v>
      </c>
      <c r="U59" s="214">
        <f t="shared" si="8"/>
        <v>4300</v>
      </c>
      <c r="V59" s="100">
        <v>4300</v>
      </c>
      <c r="W59" s="100">
        <v>0</v>
      </c>
      <c r="X59" s="102">
        <v>0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9" customFormat="1" ht="33.75" customHeight="1" thickBot="1">
      <c r="A60" s="282"/>
      <c r="B60" s="284"/>
      <c r="C60" s="276"/>
      <c r="D60" s="287"/>
      <c r="E60" s="304"/>
      <c r="F60" s="278" t="s">
        <v>19</v>
      </c>
      <c r="G60" s="279"/>
      <c r="H60" s="280"/>
      <c r="I60" s="200">
        <f>SUM(J60,L60)</f>
        <v>0</v>
      </c>
      <c r="J60" s="112">
        <f>SUM(J59)</f>
        <v>0</v>
      </c>
      <c r="K60" s="112">
        <f>SUM(K59)</f>
        <v>0</v>
      </c>
      <c r="L60" s="113">
        <f>SUM(L59)</f>
        <v>0</v>
      </c>
      <c r="M60" s="201">
        <f>SUM(N60,P60)</f>
        <v>1400</v>
      </c>
      <c r="N60" s="45">
        <f>SUM(N59)</f>
        <v>1400</v>
      </c>
      <c r="O60" s="45">
        <f>SUM(O59)</f>
        <v>0</v>
      </c>
      <c r="P60" s="46">
        <f>SUM(P59)</f>
        <v>0</v>
      </c>
      <c r="Q60" s="200">
        <f>SUM(R60,T60)</f>
        <v>2900</v>
      </c>
      <c r="R60" s="112">
        <f>SUM(R59)</f>
        <v>2900</v>
      </c>
      <c r="S60" s="112">
        <f>SUM(S59)</f>
        <v>0</v>
      </c>
      <c r="T60" s="113">
        <f>SUM(T59)</f>
        <v>0</v>
      </c>
      <c r="U60" s="199">
        <f>SUM(V60,X60)</f>
        <v>4300</v>
      </c>
      <c r="V60" s="112">
        <f>SUM(V59)</f>
        <v>4300</v>
      </c>
      <c r="W60" s="112">
        <f>SUM(W59)</f>
        <v>0</v>
      </c>
      <c r="X60" s="114">
        <f>SUM(X59)</f>
        <v>0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s="9" customFormat="1" ht="12" customHeight="1" thickBot="1">
      <c r="A61" s="117">
        <v>1</v>
      </c>
      <c r="B61" s="118">
        <v>2</v>
      </c>
      <c r="C61" s="307" t="s">
        <v>38</v>
      </c>
      <c r="D61" s="308"/>
      <c r="E61" s="308"/>
      <c r="F61" s="308"/>
      <c r="G61" s="308"/>
      <c r="H61" s="309"/>
      <c r="I61" s="215">
        <f t="shared" si="2"/>
        <v>43376.91149212234</v>
      </c>
      <c r="J61" s="119">
        <f>SUM(J60,J58,J56,J54,J52,J50,J48,J46,J44,J42)</f>
        <v>43376.91149212234</v>
      </c>
      <c r="K61" s="119">
        <f>SUM(K60,K58,K56,K54,K52,K50,K48,K46,K44,K42)</f>
        <v>0</v>
      </c>
      <c r="L61" s="119">
        <f>SUM(L60,L58,L56,L54,L52,L50,L48,L46,L44,L42)</f>
        <v>0</v>
      </c>
      <c r="M61" s="216">
        <f>SUM(N61,P61)</f>
        <v>52592</v>
      </c>
      <c r="N61" s="49">
        <f>SUM(N60,N58,N56,N54,N52,N50,N48,N46,N44,N42)</f>
        <v>52592</v>
      </c>
      <c r="O61" s="49">
        <f>SUM(O60,O58,O56,O54,O52,O50,O48,O46,O44,O42)</f>
        <v>0</v>
      </c>
      <c r="P61" s="49">
        <f>SUM(P60,P58,P56,P54,P52,P50,P48,P46,P44,P42)</f>
        <v>0</v>
      </c>
      <c r="Q61" s="215">
        <f>SUM(R61,T61)</f>
        <v>79700</v>
      </c>
      <c r="R61" s="119">
        <f>SUM(R60,R58,R56,R54,R52,R50,R48,R46,R44,R42)</f>
        <v>79700</v>
      </c>
      <c r="S61" s="119">
        <f>SUM(S60,S58,S56,S54,S52,S50,S48,S46,S44,S42)</f>
        <v>0</v>
      </c>
      <c r="T61" s="119">
        <f>SUM(T60,T58,T56,T54,T52,T50,T48,T46,T44,T42)</f>
        <v>0</v>
      </c>
      <c r="U61" s="215">
        <f>SUM(V61,X61)</f>
        <v>95500</v>
      </c>
      <c r="V61" s="119">
        <f>SUM(V60,V58,V56,V54,V52,V50,V48,V46,V44,V42)</f>
        <v>95500</v>
      </c>
      <c r="W61" s="119">
        <f>SUM(W60,W58,W56,W54,W52,W50,W48,W46,W44,W42)</f>
        <v>0</v>
      </c>
      <c r="X61" s="120">
        <f>SUM(X60,X58,X56,X54,X52,X50,X48,X46,X44,X42)</f>
        <v>0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52" s="11" customFormat="1" ht="12" customHeight="1" thickBot="1">
      <c r="A62" s="121">
        <v>2</v>
      </c>
      <c r="B62" s="311" t="s">
        <v>39</v>
      </c>
      <c r="C62" s="312"/>
      <c r="D62" s="312"/>
      <c r="E62" s="312"/>
      <c r="F62" s="312"/>
      <c r="G62" s="312"/>
      <c r="H62" s="313"/>
      <c r="I62" s="217">
        <f t="shared" si="2"/>
        <v>1582261.0055607045</v>
      </c>
      <c r="J62" s="122">
        <f>SUM(J61,J39)</f>
        <v>1503732.8544949028</v>
      </c>
      <c r="K62" s="122">
        <f>SUM(K61,K39)</f>
        <v>907864.921223355</v>
      </c>
      <c r="L62" s="122">
        <f>SUM(L61,L39)</f>
        <v>78528.15106580168</v>
      </c>
      <c r="M62" s="218">
        <f>SUM(N62,P62)</f>
        <v>1701737</v>
      </c>
      <c r="N62" s="51">
        <f>SUM(N61,N39)</f>
        <v>1612424</v>
      </c>
      <c r="O62" s="51">
        <f>SUM(O61,O39)</f>
        <v>914971</v>
      </c>
      <c r="P62" s="52">
        <f>SUM(P61,P39)</f>
        <v>89313</v>
      </c>
      <c r="Q62" s="217">
        <f>SUM(R62,T62)</f>
        <v>1628854</v>
      </c>
      <c r="R62" s="122">
        <f>SUM(R61,R39)</f>
        <v>1628854</v>
      </c>
      <c r="S62" s="122">
        <f>SUM(S61,S39)</f>
        <v>905865</v>
      </c>
      <c r="T62" s="124">
        <f>SUM(T61,T39)</f>
        <v>0</v>
      </c>
      <c r="U62" s="219">
        <f>SUM(V62,X62)</f>
        <v>1644654</v>
      </c>
      <c r="V62" s="122">
        <f>SUM(V61,V39)</f>
        <v>1644654</v>
      </c>
      <c r="W62" s="122">
        <f>SUM(W61,W39)</f>
        <v>905865</v>
      </c>
      <c r="X62" s="123">
        <f>SUM(X61,X39)</f>
        <v>0</v>
      </c>
      <c r="Y62" s="12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38" s="7" customFormat="1" ht="12" customHeight="1" thickBot="1">
      <c r="A63" s="125">
        <v>2</v>
      </c>
      <c r="B63" s="292" t="s">
        <v>131</v>
      </c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4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s="7" customFormat="1" ht="12" customHeight="1" thickBot="1">
      <c r="A64" s="126">
        <v>2</v>
      </c>
      <c r="B64" s="127">
        <v>2</v>
      </c>
      <c r="C64" s="297" t="s">
        <v>195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s="9" customFormat="1" ht="11.25" customHeight="1">
      <c r="A65" s="281">
        <v>2</v>
      </c>
      <c r="B65" s="283">
        <v>2</v>
      </c>
      <c r="C65" s="275">
        <v>1</v>
      </c>
      <c r="D65" s="290" t="s">
        <v>44</v>
      </c>
      <c r="E65" s="310" t="s">
        <v>45</v>
      </c>
      <c r="F65" s="275" t="s">
        <v>46</v>
      </c>
      <c r="G65" s="275" t="s">
        <v>86</v>
      </c>
      <c r="H65" s="204" t="s">
        <v>17</v>
      </c>
      <c r="I65" s="194">
        <f aca="true" t="shared" si="9" ref="I65:I70">SUM(J65,L65)</f>
        <v>125515.52363299351</v>
      </c>
      <c r="J65" s="128">
        <v>124646.66357738647</v>
      </c>
      <c r="K65" s="128">
        <v>73522.35866543096</v>
      </c>
      <c r="L65" s="129">
        <v>868.8600556070436</v>
      </c>
      <c r="M65" s="211">
        <f aca="true" t="shared" si="10" ref="M65:M70">SUM(N65,P65)</f>
        <v>168968</v>
      </c>
      <c r="N65" s="44">
        <v>146377</v>
      </c>
      <c r="O65" s="44">
        <v>81382</v>
      </c>
      <c r="P65" s="39">
        <v>22591</v>
      </c>
      <c r="Q65" s="220">
        <f aca="true" t="shared" si="11" ref="Q65:Q70">SUM(R65,T65)</f>
        <v>117100</v>
      </c>
      <c r="R65" s="128">
        <v>117100</v>
      </c>
      <c r="S65" s="128">
        <v>70700</v>
      </c>
      <c r="T65" s="130">
        <v>0</v>
      </c>
      <c r="U65" s="84">
        <f aca="true" t="shared" si="12" ref="U65:U70">SUM(V65,X65)</f>
        <v>117100</v>
      </c>
      <c r="V65" s="100">
        <v>117100</v>
      </c>
      <c r="W65" s="100">
        <v>70700</v>
      </c>
      <c r="X65" s="102">
        <v>0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9" customFormat="1" ht="12" customHeight="1">
      <c r="A66" s="282"/>
      <c r="B66" s="284"/>
      <c r="C66" s="276"/>
      <c r="D66" s="287"/>
      <c r="E66" s="304"/>
      <c r="F66" s="276"/>
      <c r="G66" s="276"/>
      <c r="H66" s="207" t="s">
        <v>18</v>
      </c>
      <c r="I66" s="196">
        <f t="shared" si="9"/>
        <v>3087.059777571826</v>
      </c>
      <c r="J66" s="103">
        <v>3087.059777571826</v>
      </c>
      <c r="K66" s="103">
        <v>0</v>
      </c>
      <c r="L66" s="104">
        <v>0</v>
      </c>
      <c r="M66" s="227">
        <f t="shared" si="10"/>
        <v>2900</v>
      </c>
      <c r="N66" s="54">
        <v>2900</v>
      </c>
      <c r="O66" s="54">
        <v>0</v>
      </c>
      <c r="P66" s="41">
        <v>0</v>
      </c>
      <c r="Q66" s="222">
        <f t="shared" si="11"/>
        <v>1700</v>
      </c>
      <c r="R66" s="103">
        <v>1700</v>
      </c>
      <c r="S66" s="103">
        <v>0</v>
      </c>
      <c r="T66" s="105">
        <v>0</v>
      </c>
      <c r="U66" s="198">
        <f t="shared" si="12"/>
        <v>1700</v>
      </c>
      <c r="V66" s="103">
        <v>1700</v>
      </c>
      <c r="W66" s="103">
        <v>0</v>
      </c>
      <c r="X66" s="105">
        <v>0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9" customFormat="1" ht="12" customHeight="1" thickBot="1">
      <c r="A67" s="282"/>
      <c r="B67" s="284"/>
      <c r="C67" s="276"/>
      <c r="D67" s="287"/>
      <c r="E67" s="304"/>
      <c r="F67" s="99" t="s">
        <v>16</v>
      </c>
      <c r="G67" s="276"/>
      <c r="H67" s="147" t="s">
        <v>144</v>
      </c>
      <c r="I67" s="196">
        <f t="shared" si="9"/>
        <v>4952.502316960148</v>
      </c>
      <c r="J67" s="95">
        <v>4952.502316960148</v>
      </c>
      <c r="K67" s="95">
        <v>3794.022242817424</v>
      </c>
      <c r="L67" s="96">
        <v>0</v>
      </c>
      <c r="M67" s="221">
        <f t="shared" si="10"/>
        <v>0</v>
      </c>
      <c r="N67" s="35">
        <v>0</v>
      </c>
      <c r="O67" s="35">
        <v>0</v>
      </c>
      <c r="P67" s="36">
        <v>0</v>
      </c>
      <c r="Q67" s="222">
        <f t="shared" si="11"/>
        <v>0</v>
      </c>
      <c r="R67" s="95">
        <v>0</v>
      </c>
      <c r="S67" s="95">
        <v>0</v>
      </c>
      <c r="T67" s="97">
        <v>0</v>
      </c>
      <c r="U67" s="198">
        <f t="shared" si="12"/>
        <v>0</v>
      </c>
      <c r="V67" s="95">
        <v>0</v>
      </c>
      <c r="W67" s="95">
        <v>0</v>
      </c>
      <c r="X67" s="97">
        <v>0</v>
      </c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9" customFormat="1" ht="12" customHeight="1" thickBot="1">
      <c r="A68" s="282"/>
      <c r="B68" s="284"/>
      <c r="C68" s="276"/>
      <c r="D68" s="287"/>
      <c r="E68" s="304"/>
      <c r="F68" s="278" t="s">
        <v>19</v>
      </c>
      <c r="G68" s="279"/>
      <c r="H68" s="280"/>
      <c r="I68" s="199">
        <f t="shared" si="9"/>
        <v>133555.08572752547</v>
      </c>
      <c r="J68" s="200">
        <f>SUM(J65:J67)</f>
        <v>132686.22567191842</v>
      </c>
      <c r="K68" s="200">
        <f>SUM(K65:K67)</f>
        <v>77316.3809082484</v>
      </c>
      <c r="L68" s="200">
        <f>SUM(L65:L67)</f>
        <v>868.8600556070436</v>
      </c>
      <c r="M68" s="201">
        <f t="shared" si="10"/>
        <v>171868</v>
      </c>
      <c r="N68" s="202">
        <f>SUM(N65:N67)</f>
        <v>149277</v>
      </c>
      <c r="O68" s="202">
        <f>SUM(O65:O67)</f>
        <v>81382</v>
      </c>
      <c r="P68" s="202">
        <f>SUM(P65:P67)</f>
        <v>22591</v>
      </c>
      <c r="Q68" s="199">
        <f t="shared" si="11"/>
        <v>118800</v>
      </c>
      <c r="R68" s="200">
        <f>SUM(R65:R67)</f>
        <v>118800</v>
      </c>
      <c r="S68" s="200">
        <f>SUM(S65:S67)</f>
        <v>70700</v>
      </c>
      <c r="T68" s="200">
        <f>SUM(T65:T67)</f>
        <v>0</v>
      </c>
      <c r="U68" s="199">
        <f t="shared" si="12"/>
        <v>118800</v>
      </c>
      <c r="V68" s="200">
        <f>SUM(V65:V67)</f>
        <v>118800</v>
      </c>
      <c r="W68" s="200">
        <f>SUM(W65:W67)</f>
        <v>70700</v>
      </c>
      <c r="X68" s="203">
        <f>SUM(X65:X67)</f>
        <v>0</v>
      </c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9" customFormat="1" ht="13.5" customHeight="1" thickBot="1">
      <c r="A69" s="90">
        <v>2</v>
      </c>
      <c r="B69" s="107">
        <v>2</v>
      </c>
      <c r="C69" s="307" t="s">
        <v>38</v>
      </c>
      <c r="D69" s="308"/>
      <c r="E69" s="308"/>
      <c r="F69" s="308"/>
      <c r="G69" s="308"/>
      <c r="H69" s="309"/>
      <c r="I69" s="215">
        <f t="shared" si="9"/>
        <v>133555.08572752547</v>
      </c>
      <c r="J69" s="119">
        <f aca="true" t="shared" si="13" ref="J69:L70">SUM(J68)</f>
        <v>132686.22567191842</v>
      </c>
      <c r="K69" s="119">
        <f t="shared" si="13"/>
        <v>77316.3809082484</v>
      </c>
      <c r="L69" s="131">
        <f t="shared" si="13"/>
        <v>868.8600556070436</v>
      </c>
      <c r="M69" s="216">
        <f t="shared" si="10"/>
        <v>171868</v>
      </c>
      <c r="N69" s="49">
        <f aca="true" t="shared" si="14" ref="N69:P70">SUM(N68)</f>
        <v>149277</v>
      </c>
      <c r="O69" s="49">
        <f t="shared" si="14"/>
        <v>81382</v>
      </c>
      <c r="P69" s="50">
        <f t="shared" si="14"/>
        <v>22591</v>
      </c>
      <c r="Q69" s="223">
        <f t="shared" si="11"/>
        <v>118800</v>
      </c>
      <c r="R69" s="119">
        <f aca="true" t="shared" si="15" ref="R69:T70">SUM(R68)</f>
        <v>118800</v>
      </c>
      <c r="S69" s="119">
        <f t="shared" si="15"/>
        <v>70700</v>
      </c>
      <c r="T69" s="120">
        <f t="shared" si="15"/>
        <v>0</v>
      </c>
      <c r="U69" s="215">
        <f t="shared" si="12"/>
        <v>118800</v>
      </c>
      <c r="V69" s="119">
        <f aca="true" t="shared" si="16" ref="V69:X70">SUM(V68)</f>
        <v>118800</v>
      </c>
      <c r="W69" s="119">
        <f t="shared" si="16"/>
        <v>70700</v>
      </c>
      <c r="X69" s="120">
        <f t="shared" si="16"/>
        <v>0</v>
      </c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52" s="11" customFormat="1" ht="15.75" customHeight="1" thickBot="1">
      <c r="A70" s="121">
        <v>2</v>
      </c>
      <c r="B70" s="311" t="s">
        <v>39</v>
      </c>
      <c r="C70" s="312"/>
      <c r="D70" s="312"/>
      <c r="E70" s="312"/>
      <c r="F70" s="312"/>
      <c r="G70" s="312"/>
      <c r="H70" s="313"/>
      <c r="I70" s="217">
        <f t="shared" si="9"/>
        <v>133555.08572752547</v>
      </c>
      <c r="J70" s="122">
        <f t="shared" si="13"/>
        <v>132686.22567191842</v>
      </c>
      <c r="K70" s="122">
        <f t="shared" si="13"/>
        <v>77316.3809082484</v>
      </c>
      <c r="L70" s="124">
        <f t="shared" si="13"/>
        <v>868.8600556070436</v>
      </c>
      <c r="M70" s="218">
        <f t="shared" si="10"/>
        <v>171868</v>
      </c>
      <c r="N70" s="51">
        <f t="shared" si="14"/>
        <v>149277</v>
      </c>
      <c r="O70" s="51">
        <f t="shared" si="14"/>
        <v>81382</v>
      </c>
      <c r="P70" s="52">
        <f t="shared" si="14"/>
        <v>22591</v>
      </c>
      <c r="Q70" s="217">
        <f t="shared" si="11"/>
        <v>118800</v>
      </c>
      <c r="R70" s="122">
        <f t="shared" si="15"/>
        <v>118800</v>
      </c>
      <c r="S70" s="122">
        <f t="shared" si="15"/>
        <v>70700</v>
      </c>
      <c r="T70" s="123">
        <f t="shared" si="15"/>
        <v>0</v>
      </c>
      <c r="U70" s="219">
        <f t="shared" si="12"/>
        <v>118800</v>
      </c>
      <c r="V70" s="122">
        <f t="shared" si="16"/>
        <v>118800</v>
      </c>
      <c r="W70" s="122">
        <f t="shared" si="16"/>
        <v>70700</v>
      </c>
      <c r="X70" s="123">
        <f t="shared" si="16"/>
        <v>0</v>
      </c>
      <c r="Y70" s="12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</row>
    <row r="71" spans="1:38" s="7" customFormat="1" ht="12" customHeight="1" thickBot="1">
      <c r="A71" s="125">
        <v>3</v>
      </c>
      <c r="B71" s="292" t="s">
        <v>47</v>
      </c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4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s="7" customFormat="1" ht="12" customHeight="1" thickBot="1">
      <c r="A72" s="126">
        <v>3</v>
      </c>
      <c r="B72" s="127">
        <v>1</v>
      </c>
      <c r="C72" s="297" t="s">
        <v>48</v>
      </c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9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s="9" customFormat="1" ht="12" customHeight="1">
      <c r="A73" s="281">
        <v>3</v>
      </c>
      <c r="B73" s="283">
        <v>1</v>
      </c>
      <c r="C73" s="275">
        <v>1</v>
      </c>
      <c r="D73" s="290" t="s">
        <v>51</v>
      </c>
      <c r="E73" s="295">
        <v>20</v>
      </c>
      <c r="F73" s="275" t="s">
        <v>16</v>
      </c>
      <c r="G73" s="275" t="s">
        <v>90</v>
      </c>
      <c r="H73" s="204" t="s">
        <v>50</v>
      </c>
      <c r="I73" s="224">
        <f aca="true" t="shared" si="17" ref="I73:I110">SUM(J73,L73)</f>
        <v>23604.031510658016</v>
      </c>
      <c r="J73" s="132">
        <v>0</v>
      </c>
      <c r="K73" s="132">
        <v>0</v>
      </c>
      <c r="L73" s="133">
        <v>23604.031510658016</v>
      </c>
      <c r="M73" s="211">
        <f aca="true" t="shared" si="18" ref="M73:M104">SUM(N73,P73)</f>
        <v>0</v>
      </c>
      <c r="N73" s="38">
        <v>0</v>
      </c>
      <c r="O73" s="38">
        <v>0</v>
      </c>
      <c r="P73" s="39">
        <v>0</v>
      </c>
      <c r="Q73" s="225">
        <f aca="true" t="shared" si="19" ref="Q73:Q104">SUM(R73,T73)</f>
        <v>0</v>
      </c>
      <c r="R73" s="128">
        <v>0</v>
      </c>
      <c r="S73" s="128">
        <v>0</v>
      </c>
      <c r="T73" s="129">
        <v>0</v>
      </c>
      <c r="U73" s="212">
        <f aca="true" t="shared" si="20" ref="U73:U104">SUM(V73,X73)</f>
        <v>0</v>
      </c>
      <c r="V73" s="100">
        <v>0</v>
      </c>
      <c r="W73" s="100">
        <v>0</v>
      </c>
      <c r="X73" s="102">
        <v>0</v>
      </c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9" customFormat="1" ht="12" customHeight="1">
      <c r="A74" s="282"/>
      <c r="B74" s="284"/>
      <c r="C74" s="276"/>
      <c r="D74" s="287"/>
      <c r="E74" s="296"/>
      <c r="F74" s="276"/>
      <c r="G74" s="276"/>
      <c r="H74" s="207" t="s">
        <v>17</v>
      </c>
      <c r="I74" s="226">
        <f t="shared" si="17"/>
        <v>724.0500463392029</v>
      </c>
      <c r="J74" s="134">
        <v>550.2780352177942</v>
      </c>
      <c r="K74" s="134">
        <v>550.2780352177942</v>
      </c>
      <c r="L74" s="135">
        <v>173.77201112140872</v>
      </c>
      <c r="M74" s="227">
        <f t="shared" si="18"/>
        <v>0</v>
      </c>
      <c r="N74" s="40">
        <v>0</v>
      </c>
      <c r="O74" s="40">
        <v>0</v>
      </c>
      <c r="P74" s="41">
        <v>0</v>
      </c>
      <c r="Q74" s="153">
        <f t="shared" si="19"/>
        <v>0</v>
      </c>
      <c r="R74" s="103">
        <v>0</v>
      </c>
      <c r="S74" s="103">
        <v>0</v>
      </c>
      <c r="T74" s="104">
        <v>0</v>
      </c>
      <c r="U74" s="226">
        <f t="shared" si="20"/>
        <v>0</v>
      </c>
      <c r="V74" s="103">
        <v>0</v>
      </c>
      <c r="W74" s="103">
        <v>0</v>
      </c>
      <c r="X74" s="105">
        <v>0</v>
      </c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9" customFormat="1" ht="12" customHeight="1">
      <c r="A75" s="282"/>
      <c r="B75" s="284"/>
      <c r="C75" s="276"/>
      <c r="D75" s="287"/>
      <c r="E75" s="296"/>
      <c r="F75" s="276"/>
      <c r="G75" s="276"/>
      <c r="H75" s="207" t="s">
        <v>49</v>
      </c>
      <c r="I75" s="226">
        <f t="shared" si="17"/>
        <v>246032.20574606117</v>
      </c>
      <c r="J75" s="134">
        <v>3127.896200185357</v>
      </c>
      <c r="K75" s="134">
        <v>2983.0861909175164</v>
      </c>
      <c r="L75" s="135">
        <v>242904.30954587582</v>
      </c>
      <c r="M75" s="227">
        <f t="shared" si="18"/>
        <v>0</v>
      </c>
      <c r="N75" s="40">
        <v>0</v>
      </c>
      <c r="O75" s="40">
        <v>0</v>
      </c>
      <c r="P75" s="41">
        <v>0</v>
      </c>
      <c r="Q75" s="153">
        <f t="shared" si="19"/>
        <v>0</v>
      </c>
      <c r="R75" s="103">
        <v>0</v>
      </c>
      <c r="S75" s="103">
        <v>0</v>
      </c>
      <c r="T75" s="104">
        <v>0</v>
      </c>
      <c r="U75" s="226">
        <f t="shared" si="20"/>
        <v>0</v>
      </c>
      <c r="V75" s="103">
        <v>0</v>
      </c>
      <c r="W75" s="103">
        <v>0</v>
      </c>
      <c r="X75" s="105">
        <v>0</v>
      </c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9" customFormat="1" ht="12" customHeight="1" thickBot="1">
      <c r="A76" s="282"/>
      <c r="B76" s="284"/>
      <c r="C76" s="276"/>
      <c r="D76" s="287"/>
      <c r="E76" s="296"/>
      <c r="F76" s="276"/>
      <c r="G76" s="276"/>
      <c r="H76" s="228" t="s">
        <v>71</v>
      </c>
      <c r="I76" s="226">
        <f t="shared" si="17"/>
        <v>21142.261353104725</v>
      </c>
      <c r="J76" s="134">
        <v>231.69601482854495</v>
      </c>
      <c r="K76" s="134">
        <v>231.69601482854495</v>
      </c>
      <c r="L76" s="135">
        <v>20910.56533827618</v>
      </c>
      <c r="M76" s="227">
        <f t="shared" si="18"/>
        <v>0</v>
      </c>
      <c r="N76" s="40">
        <v>0</v>
      </c>
      <c r="O76" s="40">
        <v>0</v>
      </c>
      <c r="P76" s="41">
        <v>0</v>
      </c>
      <c r="Q76" s="153">
        <f t="shared" si="19"/>
        <v>0</v>
      </c>
      <c r="R76" s="103">
        <v>0</v>
      </c>
      <c r="S76" s="103">
        <v>0</v>
      </c>
      <c r="T76" s="104">
        <v>0</v>
      </c>
      <c r="U76" s="226">
        <f t="shared" si="20"/>
        <v>0</v>
      </c>
      <c r="V76" s="103">
        <v>0</v>
      </c>
      <c r="W76" s="103">
        <v>0</v>
      </c>
      <c r="X76" s="105">
        <v>0</v>
      </c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9" customFormat="1" ht="12" customHeight="1" thickBot="1">
      <c r="A77" s="282"/>
      <c r="B77" s="284"/>
      <c r="C77" s="276"/>
      <c r="D77" s="287"/>
      <c r="E77" s="296"/>
      <c r="F77" s="278" t="s">
        <v>19</v>
      </c>
      <c r="G77" s="279"/>
      <c r="H77" s="280"/>
      <c r="I77" s="199">
        <f t="shared" si="17"/>
        <v>291502.54865616316</v>
      </c>
      <c r="J77" s="112">
        <f>SUM(J73:J76)</f>
        <v>3909.870250231696</v>
      </c>
      <c r="K77" s="112">
        <f>SUM(K73:K76)</f>
        <v>3765.0602409638554</v>
      </c>
      <c r="L77" s="113">
        <f>SUM(L73:L76)</f>
        <v>287592.67840593145</v>
      </c>
      <c r="M77" s="201">
        <f t="shared" si="18"/>
        <v>0</v>
      </c>
      <c r="N77" s="45">
        <f>SUM(N73:N76)</f>
        <v>0</v>
      </c>
      <c r="O77" s="45">
        <f>SUM(O73:O76)</f>
        <v>0</v>
      </c>
      <c r="P77" s="46">
        <f>SUM(P73:P76)</f>
        <v>0</v>
      </c>
      <c r="Q77" s="200">
        <f t="shared" si="19"/>
        <v>0</v>
      </c>
      <c r="R77" s="112">
        <f>SUM(R73:R76)</f>
        <v>0</v>
      </c>
      <c r="S77" s="112">
        <f>SUM(S73:S76)</f>
        <v>0</v>
      </c>
      <c r="T77" s="113">
        <f>SUM(T73:T76)</f>
        <v>0</v>
      </c>
      <c r="U77" s="199">
        <f t="shared" si="20"/>
        <v>0</v>
      </c>
      <c r="V77" s="112">
        <f>SUM(V73:V76)</f>
        <v>0</v>
      </c>
      <c r="W77" s="112">
        <f>SUM(W73:W76)</f>
        <v>0</v>
      </c>
      <c r="X77" s="114">
        <f>SUM(X73:X76)</f>
        <v>0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9" customFormat="1" ht="12" customHeight="1">
      <c r="A78" s="281">
        <v>3</v>
      </c>
      <c r="B78" s="283">
        <v>1</v>
      </c>
      <c r="C78" s="285">
        <v>2</v>
      </c>
      <c r="D78" s="286" t="s">
        <v>87</v>
      </c>
      <c r="E78" s="303" t="s">
        <v>52</v>
      </c>
      <c r="F78" s="275" t="s">
        <v>16</v>
      </c>
      <c r="G78" s="275" t="s">
        <v>88</v>
      </c>
      <c r="H78" s="204" t="s">
        <v>50</v>
      </c>
      <c r="I78" s="212">
        <f t="shared" si="17"/>
        <v>36897.590361445786</v>
      </c>
      <c r="J78" s="111">
        <v>0</v>
      </c>
      <c r="K78" s="111">
        <v>0</v>
      </c>
      <c r="L78" s="136">
        <v>36897.590361445786</v>
      </c>
      <c r="M78" s="211">
        <f t="shared" si="18"/>
        <v>0</v>
      </c>
      <c r="N78" s="38">
        <v>0</v>
      </c>
      <c r="O78" s="38">
        <v>0</v>
      </c>
      <c r="P78" s="39">
        <v>0</v>
      </c>
      <c r="Q78" s="152">
        <f t="shared" si="19"/>
        <v>0</v>
      </c>
      <c r="R78" s="100">
        <v>0</v>
      </c>
      <c r="S78" s="100">
        <v>0</v>
      </c>
      <c r="T78" s="101">
        <v>0</v>
      </c>
      <c r="U78" s="212">
        <f t="shared" si="20"/>
        <v>0</v>
      </c>
      <c r="V78" s="100">
        <v>0</v>
      </c>
      <c r="W78" s="100">
        <v>0</v>
      </c>
      <c r="X78" s="102">
        <v>0</v>
      </c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9" customFormat="1" ht="12" customHeight="1">
      <c r="A79" s="282"/>
      <c r="B79" s="284"/>
      <c r="C79" s="276"/>
      <c r="D79" s="287"/>
      <c r="E79" s="304"/>
      <c r="F79" s="276"/>
      <c r="G79" s="276"/>
      <c r="H79" s="207" t="s">
        <v>49</v>
      </c>
      <c r="I79" s="226">
        <f t="shared" si="17"/>
        <v>392550.9731232623</v>
      </c>
      <c r="J79" s="134">
        <v>0</v>
      </c>
      <c r="K79" s="134">
        <v>0</v>
      </c>
      <c r="L79" s="135">
        <v>392550.9731232623</v>
      </c>
      <c r="M79" s="227">
        <f t="shared" si="18"/>
        <v>0</v>
      </c>
      <c r="N79" s="40">
        <v>0</v>
      </c>
      <c r="O79" s="40">
        <v>0</v>
      </c>
      <c r="P79" s="41">
        <v>0</v>
      </c>
      <c r="Q79" s="153">
        <f t="shared" si="19"/>
        <v>0</v>
      </c>
      <c r="R79" s="103">
        <v>0</v>
      </c>
      <c r="S79" s="103">
        <v>0</v>
      </c>
      <c r="T79" s="104">
        <v>0</v>
      </c>
      <c r="U79" s="226">
        <f t="shared" si="20"/>
        <v>0</v>
      </c>
      <c r="V79" s="103">
        <v>0</v>
      </c>
      <c r="W79" s="103">
        <v>0</v>
      </c>
      <c r="X79" s="105">
        <v>0</v>
      </c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9" customFormat="1" ht="12" customHeight="1">
      <c r="A80" s="282"/>
      <c r="B80" s="284"/>
      <c r="C80" s="276"/>
      <c r="D80" s="287"/>
      <c r="E80" s="304"/>
      <c r="F80" s="276"/>
      <c r="G80" s="276"/>
      <c r="H80" s="207" t="s">
        <v>71</v>
      </c>
      <c r="I80" s="226">
        <f t="shared" si="17"/>
        <v>34638.55421686747</v>
      </c>
      <c r="J80" s="134">
        <v>0</v>
      </c>
      <c r="K80" s="134">
        <v>0</v>
      </c>
      <c r="L80" s="135">
        <v>34638.55421686747</v>
      </c>
      <c r="M80" s="227">
        <f t="shared" si="18"/>
        <v>0</v>
      </c>
      <c r="N80" s="40">
        <v>0</v>
      </c>
      <c r="O80" s="40">
        <v>0</v>
      </c>
      <c r="P80" s="41">
        <v>0</v>
      </c>
      <c r="Q80" s="153">
        <f t="shared" si="19"/>
        <v>0</v>
      </c>
      <c r="R80" s="103">
        <v>0</v>
      </c>
      <c r="S80" s="103">
        <v>0</v>
      </c>
      <c r="T80" s="104">
        <v>0</v>
      </c>
      <c r="U80" s="226">
        <f t="shared" si="20"/>
        <v>0</v>
      </c>
      <c r="V80" s="103">
        <v>0</v>
      </c>
      <c r="W80" s="103">
        <v>0</v>
      </c>
      <c r="X80" s="105">
        <v>0</v>
      </c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9" customFormat="1" ht="12" customHeight="1">
      <c r="A81" s="282"/>
      <c r="B81" s="284"/>
      <c r="C81" s="276"/>
      <c r="D81" s="287"/>
      <c r="E81" s="304"/>
      <c r="F81" s="276"/>
      <c r="G81" s="276"/>
      <c r="H81" s="207" t="s">
        <v>17</v>
      </c>
      <c r="I81" s="226">
        <f t="shared" si="17"/>
        <v>376.50602409638554</v>
      </c>
      <c r="J81" s="134">
        <v>376.50602409638554</v>
      </c>
      <c r="K81" s="134">
        <v>376.50602409638554</v>
      </c>
      <c r="L81" s="135">
        <v>0</v>
      </c>
      <c r="M81" s="227">
        <f t="shared" si="18"/>
        <v>0</v>
      </c>
      <c r="N81" s="40">
        <v>0</v>
      </c>
      <c r="O81" s="40">
        <v>0</v>
      </c>
      <c r="P81" s="41">
        <v>0</v>
      </c>
      <c r="Q81" s="153">
        <f t="shared" si="19"/>
        <v>0</v>
      </c>
      <c r="R81" s="103">
        <v>0</v>
      </c>
      <c r="S81" s="103">
        <v>0</v>
      </c>
      <c r="T81" s="104">
        <v>0</v>
      </c>
      <c r="U81" s="226">
        <f t="shared" si="20"/>
        <v>0</v>
      </c>
      <c r="V81" s="103">
        <v>0</v>
      </c>
      <c r="W81" s="103">
        <v>0</v>
      </c>
      <c r="X81" s="105">
        <v>0</v>
      </c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9" customFormat="1" ht="12" customHeight="1" thickBot="1">
      <c r="A82" s="282"/>
      <c r="B82" s="284"/>
      <c r="C82" s="276"/>
      <c r="D82" s="287"/>
      <c r="E82" s="304"/>
      <c r="F82" s="276"/>
      <c r="G82" s="276"/>
      <c r="H82" s="207" t="s">
        <v>114</v>
      </c>
      <c r="I82" s="226">
        <f t="shared" si="17"/>
        <v>8804.448563484708</v>
      </c>
      <c r="J82" s="134">
        <v>0</v>
      </c>
      <c r="K82" s="134">
        <v>0</v>
      </c>
      <c r="L82" s="135">
        <v>8804.448563484708</v>
      </c>
      <c r="M82" s="227">
        <f t="shared" si="18"/>
        <v>0</v>
      </c>
      <c r="N82" s="40">
        <v>0</v>
      </c>
      <c r="O82" s="40">
        <v>0</v>
      </c>
      <c r="P82" s="41">
        <v>0</v>
      </c>
      <c r="Q82" s="153">
        <f t="shared" si="19"/>
        <v>0</v>
      </c>
      <c r="R82" s="103">
        <v>0</v>
      </c>
      <c r="S82" s="103">
        <v>0</v>
      </c>
      <c r="T82" s="104">
        <v>0</v>
      </c>
      <c r="U82" s="226">
        <f t="shared" si="20"/>
        <v>0</v>
      </c>
      <c r="V82" s="103">
        <v>0</v>
      </c>
      <c r="W82" s="103">
        <v>0</v>
      </c>
      <c r="X82" s="105">
        <v>0</v>
      </c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9" customFormat="1" ht="12" customHeight="1" thickBot="1">
      <c r="A83" s="282"/>
      <c r="B83" s="284"/>
      <c r="C83" s="276"/>
      <c r="D83" s="287"/>
      <c r="E83" s="304"/>
      <c r="F83" s="278" t="s">
        <v>19</v>
      </c>
      <c r="G83" s="279"/>
      <c r="H83" s="280"/>
      <c r="I83" s="200">
        <f t="shared" si="17"/>
        <v>473268.07228915667</v>
      </c>
      <c r="J83" s="112">
        <f>SUM(J78:J82)</f>
        <v>376.50602409638554</v>
      </c>
      <c r="K83" s="112">
        <f>SUM(K78:K82)</f>
        <v>376.50602409638554</v>
      </c>
      <c r="L83" s="113">
        <f>SUM(L78:L82)</f>
        <v>472891.5662650603</v>
      </c>
      <c r="M83" s="201">
        <f t="shared" si="18"/>
        <v>0</v>
      </c>
      <c r="N83" s="45">
        <f>SUM(N78:N82)</f>
        <v>0</v>
      </c>
      <c r="O83" s="45">
        <f>SUM(O78:O82)</f>
        <v>0</v>
      </c>
      <c r="P83" s="46">
        <f>SUM(P78:P82)</f>
        <v>0</v>
      </c>
      <c r="Q83" s="200">
        <f t="shared" si="19"/>
        <v>0</v>
      </c>
      <c r="R83" s="112">
        <f>SUM(R78:R82)</f>
        <v>0</v>
      </c>
      <c r="S83" s="112">
        <f>SUM(S78:S82)</f>
        <v>0</v>
      </c>
      <c r="T83" s="113">
        <f>SUM(T78:T82)</f>
        <v>0</v>
      </c>
      <c r="U83" s="199">
        <f t="shared" si="20"/>
        <v>0</v>
      </c>
      <c r="V83" s="112">
        <f>SUM(V78:V82)</f>
        <v>0</v>
      </c>
      <c r="W83" s="112">
        <f>SUM(W78:W82)</f>
        <v>0</v>
      </c>
      <c r="X83" s="114">
        <f>SUM(X78:X82)</f>
        <v>0</v>
      </c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9" customFormat="1" ht="12" customHeight="1">
      <c r="A84" s="281">
        <v>3</v>
      </c>
      <c r="B84" s="283">
        <v>1</v>
      </c>
      <c r="C84" s="285">
        <v>3</v>
      </c>
      <c r="D84" s="286" t="s">
        <v>53</v>
      </c>
      <c r="E84" s="303" t="s">
        <v>52</v>
      </c>
      <c r="F84" s="275" t="s">
        <v>16</v>
      </c>
      <c r="G84" s="275" t="s">
        <v>89</v>
      </c>
      <c r="H84" s="204" t="s">
        <v>50</v>
      </c>
      <c r="I84" s="212">
        <f t="shared" si="17"/>
        <v>515291.936978684</v>
      </c>
      <c r="J84" s="111">
        <v>0</v>
      </c>
      <c r="K84" s="111">
        <v>0</v>
      </c>
      <c r="L84" s="136">
        <v>515291.936978684</v>
      </c>
      <c r="M84" s="211">
        <f t="shared" si="18"/>
        <v>0</v>
      </c>
      <c r="N84" s="38">
        <v>0</v>
      </c>
      <c r="O84" s="38">
        <v>0</v>
      </c>
      <c r="P84" s="39">
        <v>0</v>
      </c>
      <c r="Q84" s="152">
        <f t="shared" si="19"/>
        <v>0</v>
      </c>
      <c r="R84" s="100">
        <v>0</v>
      </c>
      <c r="S84" s="100">
        <v>0</v>
      </c>
      <c r="T84" s="101">
        <v>0</v>
      </c>
      <c r="U84" s="212">
        <f t="shared" si="20"/>
        <v>0</v>
      </c>
      <c r="V84" s="100">
        <v>0</v>
      </c>
      <c r="W84" s="100">
        <v>0</v>
      </c>
      <c r="X84" s="102">
        <v>0</v>
      </c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9" customFormat="1" ht="12" customHeight="1">
      <c r="A85" s="282"/>
      <c r="B85" s="284"/>
      <c r="C85" s="276"/>
      <c r="D85" s="287"/>
      <c r="E85" s="304"/>
      <c r="F85" s="276"/>
      <c r="G85" s="276"/>
      <c r="H85" s="228" t="s">
        <v>71</v>
      </c>
      <c r="I85" s="226">
        <f t="shared" si="17"/>
        <v>12772.242817423541</v>
      </c>
      <c r="J85" s="134">
        <v>0</v>
      </c>
      <c r="K85" s="134">
        <v>0</v>
      </c>
      <c r="L85" s="135">
        <v>12772.242817423541</v>
      </c>
      <c r="M85" s="227">
        <f t="shared" si="18"/>
        <v>0</v>
      </c>
      <c r="N85" s="40">
        <v>0</v>
      </c>
      <c r="O85" s="40">
        <v>0</v>
      </c>
      <c r="P85" s="41">
        <v>0</v>
      </c>
      <c r="Q85" s="153">
        <f t="shared" si="19"/>
        <v>0</v>
      </c>
      <c r="R85" s="103">
        <v>0</v>
      </c>
      <c r="S85" s="103">
        <v>0</v>
      </c>
      <c r="T85" s="104">
        <v>0</v>
      </c>
      <c r="U85" s="226">
        <f t="shared" si="20"/>
        <v>0</v>
      </c>
      <c r="V85" s="103">
        <v>0</v>
      </c>
      <c r="W85" s="103">
        <v>0</v>
      </c>
      <c r="X85" s="105">
        <v>0</v>
      </c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9" customFormat="1" ht="12" customHeight="1">
      <c r="A86" s="282"/>
      <c r="B86" s="284"/>
      <c r="C86" s="276"/>
      <c r="D86" s="287"/>
      <c r="E86" s="304"/>
      <c r="F86" s="276"/>
      <c r="G86" s="276"/>
      <c r="H86" s="207" t="s">
        <v>17</v>
      </c>
      <c r="I86" s="226">
        <f t="shared" si="17"/>
        <v>463.3920296570899</v>
      </c>
      <c r="J86" s="134">
        <v>463.3920296570899</v>
      </c>
      <c r="K86" s="134">
        <v>0</v>
      </c>
      <c r="L86" s="135">
        <v>0</v>
      </c>
      <c r="M86" s="227">
        <f t="shared" si="18"/>
        <v>0</v>
      </c>
      <c r="N86" s="40">
        <v>0</v>
      </c>
      <c r="O86" s="40">
        <v>0</v>
      </c>
      <c r="P86" s="41">
        <v>0</v>
      </c>
      <c r="Q86" s="153">
        <f t="shared" si="19"/>
        <v>0</v>
      </c>
      <c r="R86" s="103">
        <v>0</v>
      </c>
      <c r="S86" s="103">
        <v>0</v>
      </c>
      <c r="T86" s="104">
        <v>0</v>
      </c>
      <c r="U86" s="226">
        <f t="shared" si="20"/>
        <v>0</v>
      </c>
      <c r="V86" s="103">
        <v>0</v>
      </c>
      <c r="W86" s="103">
        <v>0</v>
      </c>
      <c r="X86" s="105">
        <v>0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9" customFormat="1" ht="12" customHeight="1" thickBot="1">
      <c r="A87" s="282"/>
      <c r="B87" s="284"/>
      <c r="C87" s="276"/>
      <c r="D87" s="287"/>
      <c r="E87" s="304"/>
      <c r="F87" s="276"/>
      <c r="G87" s="276"/>
      <c r="H87" s="207" t="s">
        <v>49</v>
      </c>
      <c r="I87" s="226">
        <f t="shared" si="17"/>
        <v>72347.08063021317</v>
      </c>
      <c r="J87" s="134">
        <v>0</v>
      </c>
      <c r="K87" s="134">
        <v>0</v>
      </c>
      <c r="L87" s="135">
        <v>72347.08063021317</v>
      </c>
      <c r="M87" s="227">
        <f t="shared" si="18"/>
        <v>0</v>
      </c>
      <c r="N87" s="40">
        <v>0</v>
      </c>
      <c r="O87" s="40">
        <v>0</v>
      </c>
      <c r="P87" s="41">
        <v>0</v>
      </c>
      <c r="Q87" s="153">
        <f t="shared" si="19"/>
        <v>0</v>
      </c>
      <c r="R87" s="103">
        <v>0</v>
      </c>
      <c r="S87" s="103">
        <v>0</v>
      </c>
      <c r="T87" s="104">
        <v>0</v>
      </c>
      <c r="U87" s="226">
        <f t="shared" si="20"/>
        <v>0</v>
      </c>
      <c r="V87" s="103">
        <v>0</v>
      </c>
      <c r="W87" s="103">
        <v>0</v>
      </c>
      <c r="X87" s="105">
        <v>0</v>
      </c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9" customFormat="1" ht="14.25" customHeight="1" thickBot="1">
      <c r="A88" s="282"/>
      <c r="B88" s="284"/>
      <c r="C88" s="276"/>
      <c r="D88" s="287"/>
      <c r="E88" s="304"/>
      <c r="F88" s="278" t="s">
        <v>19</v>
      </c>
      <c r="G88" s="279"/>
      <c r="H88" s="280"/>
      <c r="I88" s="199">
        <f>SUM(J88,L88)</f>
        <v>600874.6524559779</v>
      </c>
      <c r="J88" s="112">
        <f>SUM(J84:J87)</f>
        <v>463.3920296570899</v>
      </c>
      <c r="K88" s="112">
        <f>SUM(K84:K87)</f>
        <v>0</v>
      </c>
      <c r="L88" s="113">
        <f>SUM(L84:L87)</f>
        <v>600411.2604263207</v>
      </c>
      <c r="M88" s="201">
        <f>SUM(N88,P88)</f>
        <v>0</v>
      </c>
      <c r="N88" s="45">
        <f>SUM(N84:N87)</f>
        <v>0</v>
      </c>
      <c r="O88" s="45">
        <f>SUM(O84:O87)</f>
        <v>0</v>
      </c>
      <c r="P88" s="46">
        <f>SUM(P84:P87)</f>
        <v>0</v>
      </c>
      <c r="Q88" s="200">
        <f>SUM(R88,T88)</f>
        <v>0</v>
      </c>
      <c r="R88" s="112">
        <f>SUM(R84:R87)</f>
        <v>0</v>
      </c>
      <c r="S88" s="112">
        <f>SUM(S84:S87)</f>
        <v>0</v>
      </c>
      <c r="T88" s="113">
        <f>SUM(T84:T87)</f>
        <v>0</v>
      </c>
      <c r="U88" s="199">
        <f>SUM(V88,X88)</f>
        <v>0</v>
      </c>
      <c r="V88" s="112">
        <f>SUM(V84:V87)</f>
        <v>0</v>
      </c>
      <c r="W88" s="112">
        <f>SUM(W84:W87)</f>
        <v>0</v>
      </c>
      <c r="X88" s="114">
        <f>SUM(X84:X87)</f>
        <v>0</v>
      </c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9" customFormat="1" ht="14.25" customHeight="1">
      <c r="A89" s="281">
        <v>3</v>
      </c>
      <c r="B89" s="283">
        <v>1</v>
      </c>
      <c r="C89" s="285">
        <v>4</v>
      </c>
      <c r="D89" s="286" t="s">
        <v>117</v>
      </c>
      <c r="E89" s="137" t="s">
        <v>52</v>
      </c>
      <c r="F89" s="275" t="s">
        <v>16</v>
      </c>
      <c r="G89" s="275" t="s">
        <v>110</v>
      </c>
      <c r="H89" s="271" t="s">
        <v>17</v>
      </c>
      <c r="I89" s="212">
        <f t="shared" si="17"/>
        <v>8698.158016682113</v>
      </c>
      <c r="J89" s="111">
        <v>0</v>
      </c>
      <c r="K89" s="111">
        <v>0</v>
      </c>
      <c r="L89" s="136">
        <v>8698.158016682113</v>
      </c>
      <c r="M89" s="211">
        <f t="shared" si="18"/>
        <v>27000</v>
      </c>
      <c r="N89" s="44">
        <v>0</v>
      </c>
      <c r="O89" s="44">
        <v>0</v>
      </c>
      <c r="P89" s="47">
        <v>27000</v>
      </c>
      <c r="Q89" s="152">
        <f t="shared" si="19"/>
        <v>0</v>
      </c>
      <c r="R89" s="111">
        <v>0</v>
      </c>
      <c r="S89" s="111">
        <v>0</v>
      </c>
      <c r="T89" s="136">
        <v>0</v>
      </c>
      <c r="U89" s="212">
        <f t="shared" si="20"/>
        <v>0</v>
      </c>
      <c r="V89" s="111">
        <v>0</v>
      </c>
      <c r="W89" s="111">
        <v>0</v>
      </c>
      <c r="X89" s="115">
        <v>0</v>
      </c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9" customFormat="1" ht="14.25" customHeight="1">
      <c r="A90" s="282"/>
      <c r="B90" s="284"/>
      <c r="C90" s="276"/>
      <c r="D90" s="287"/>
      <c r="E90" s="332" t="s">
        <v>21</v>
      </c>
      <c r="F90" s="276"/>
      <c r="G90" s="276"/>
      <c r="H90" s="248" t="s">
        <v>17</v>
      </c>
      <c r="I90" s="224"/>
      <c r="J90" s="132"/>
      <c r="K90" s="132"/>
      <c r="L90" s="133"/>
      <c r="M90" s="229">
        <v>6000</v>
      </c>
      <c r="N90" s="53"/>
      <c r="O90" s="53"/>
      <c r="P90" s="56">
        <v>6000</v>
      </c>
      <c r="Q90" s="225"/>
      <c r="R90" s="132"/>
      <c r="S90" s="132"/>
      <c r="T90" s="133"/>
      <c r="U90" s="224"/>
      <c r="V90" s="132"/>
      <c r="W90" s="132"/>
      <c r="X90" s="14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9" customFormat="1" ht="14.25" customHeight="1" thickBot="1">
      <c r="A91" s="282"/>
      <c r="B91" s="284"/>
      <c r="C91" s="276"/>
      <c r="D91" s="287"/>
      <c r="E91" s="333"/>
      <c r="F91" s="276"/>
      <c r="G91" s="276"/>
      <c r="H91" s="207" t="s">
        <v>128</v>
      </c>
      <c r="I91" s="226">
        <f t="shared" si="17"/>
        <v>0</v>
      </c>
      <c r="J91" s="134">
        <v>0</v>
      </c>
      <c r="K91" s="134">
        <v>0</v>
      </c>
      <c r="L91" s="135">
        <v>0</v>
      </c>
      <c r="M91" s="227">
        <f t="shared" si="18"/>
        <v>212600</v>
      </c>
      <c r="N91" s="54">
        <v>0</v>
      </c>
      <c r="O91" s="54">
        <v>0</v>
      </c>
      <c r="P91" s="55">
        <v>212600</v>
      </c>
      <c r="Q91" s="153">
        <f t="shared" si="19"/>
        <v>0</v>
      </c>
      <c r="R91" s="134">
        <v>0</v>
      </c>
      <c r="S91" s="134">
        <v>0</v>
      </c>
      <c r="T91" s="135">
        <v>0</v>
      </c>
      <c r="U91" s="226">
        <f t="shared" si="20"/>
        <v>0</v>
      </c>
      <c r="V91" s="134">
        <v>0</v>
      </c>
      <c r="W91" s="134">
        <v>0</v>
      </c>
      <c r="X91" s="138">
        <v>0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9" customFormat="1" ht="12.75" customHeight="1" thickBot="1">
      <c r="A92" s="282"/>
      <c r="B92" s="284"/>
      <c r="C92" s="276"/>
      <c r="D92" s="287"/>
      <c r="E92" s="139"/>
      <c r="F92" s="278" t="s">
        <v>19</v>
      </c>
      <c r="G92" s="279"/>
      <c r="H92" s="280"/>
      <c r="I92" s="200">
        <f t="shared" si="17"/>
        <v>8698.158016682113</v>
      </c>
      <c r="J92" s="112">
        <f>SUM(J89:J91)</f>
        <v>0</v>
      </c>
      <c r="K92" s="112">
        <f>SUM(K89:K91)</f>
        <v>0</v>
      </c>
      <c r="L92" s="113">
        <f>SUM(L89:L91)</f>
        <v>8698.158016682113</v>
      </c>
      <c r="M92" s="201">
        <f t="shared" si="18"/>
        <v>245600</v>
      </c>
      <c r="N92" s="45">
        <f>SUM(N89:N91)</f>
        <v>0</v>
      </c>
      <c r="O92" s="45">
        <f>SUM(O89:O91)</f>
        <v>0</v>
      </c>
      <c r="P92" s="46">
        <f>SUM(P89:P91)</f>
        <v>245600</v>
      </c>
      <c r="Q92" s="200">
        <f t="shared" si="19"/>
        <v>0</v>
      </c>
      <c r="R92" s="112">
        <f>SUM(R89:R91)</f>
        <v>0</v>
      </c>
      <c r="S92" s="112">
        <f>SUM(S89:S91)</f>
        <v>0</v>
      </c>
      <c r="T92" s="113">
        <f>SUM(T89:T91)</f>
        <v>0</v>
      </c>
      <c r="U92" s="199">
        <f t="shared" si="20"/>
        <v>0</v>
      </c>
      <c r="V92" s="112">
        <f>SUM(V89:V91)</f>
        <v>0</v>
      </c>
      <c r="W92" s="112">
        <f>SUM(W89:W91)</f>
        <v>0</v>
      </c>
      <c r="X92" s="114">
        <f>SUM(X89:X91)</f>
        <v>0</v>
      </c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9" customFormat="1" ht="15.75" customHeight="1">
      <c r="A93" s="281">
        <v>3</v>
      </c>
      <c r="B93" s="283">
        <v>1</v>
      </c>
      <c r="C93" s="285">
        <v>5</v>
      </c>
      <c r="D93" s="286" t="s">
        <v>112</v>
      </c>
      <c r="E93" s="300">
        <v>20</v>
      </c>
      <c r="F93" s="275" t="s">
        <v>16</v>
      </c>
      <c r="G93" s="275" t="s">
        <v>111</v>
      </c>
      <c r="H93" s="204" t="s">
        <v>17</v>
      </c>
      <c r="I93" s="212">
        <f t="shared" si="17"/>
        <v>8804.448563484708</v>
      </c>
      <c r="J93" s="111">
        <v>0</v>
      </c>
      <c r="K93" s="111">
        <v>0</v>
      </c>
      <c r="L93" s="136">
        <v>8804.448563484708</v>
      </c>
      <c r="M93" s="211">
        <f t="shared" si="18"/>
        <v>36025</v>
      </c>
      <c r="N93" s="44">
        <v>0</v>
      </c>
      <c r="O93" s="44">
        <v>0</v>
      </c>
      <c r="P93" s="47">
        <v>36025</v>
      </c>
      <c r="Q93" s="152">
        <f t="shared" si="19"/>
        <v>0</v>
      </c>
      <c r="R93" s="111">
        <v>0</v>
      </c>
      <c r="S93" s="111">
        <v>0</v>
      </c>
      <c r="T93" s="136">
        <v>0</v>
      </c>
      <c r="U93" s="212">
        <f t="shared" si="20"/>
        <v>0</v>
      </c>
      <c r="V93" s="111">
        <v>0</v>
      </c>
      <c r="W93" s="111">
        <v>0</v>
      </c>
      <c r="X93" s="115">
        <v>0</v>
      </c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9" customFormat="1" ht="15.75" customHeight="1" thickBot="1">
      <c r="A94" s="282"/>
      <c r="B94" s="284"/>
      <c r="C94" s="276"/>
      <c r="D94" s="287"/>
      <c r="E94" s="296"/>
      <c r="F94" s="276"/>
      <c r="G94" s="276"/>
      <c r="H94" s="207" t="s">
        <v>128</v>
      </c>
      <c r="I94" s="153">
        <f t="shared" si="17"/>
        <v>0</v>
      </c>
      <c r="J94" s="134">
        <v>0</v>
      </c>
      <c r="K94" s="134">
        <v>0</v>
      </c>
      <c r="L94" s="135">
        <v>0</v>
      </c>
      <c r="M94" s="227">
        <f t="shared" si="18"/>
        <v>162200</v>
      </c>
      <c r="N94" s="54">
        <v>0</v>
      </c>
      <c r="O94" s="54">
        <v>0</v>
      </c>
      <c r="P94" s="55">
        <v>162200</v>
      </c>
      <c r="Q94" s="153">
        <f t="shared" si="19"/>
        <v>0</v>
      </c>
      <c r="R94" s="134">
        <v>0</v>
      </c>
      <c r="S94" s="134">
        <v>0</v>
      </c>
      <c r="T94" s="135">
        <v>0</v>
      </c>
      <c r="U94" s="226">
        <f t="shared" si="20"/>
        <v>0</v>
      </c>
      <c r="V94" s="134">
        <v>0</v>
      </c>
      <c r="W94" s="134">
        <v>0</v>
      </c>
      <c r="X94" s="138">
        <v>0</v>
      </c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9" customFormat="1" ht="15.75" customHeight="1" thickBot="1">
      <c r="A95" s="282"/>
      <c r="B95" s="284"/>
      <c r="C95" s="276"/>
      <c r="D95" s="287"/>
      <c r="E95" s="296"/>
      <c r="F95" s="278" t="s">
        <v>19</v>
      </c>
      <c r="G95" s="279"/>
      <c r="H95" s="280"/>
      <c r="I95" s="200">
        <f>SUM(J95,L95)</f>
        <v>8804.448563484708</v>
      </c>
      <c r="J95" s="112">
        <f>SUM(J93:J94)</f>
        <v>0</v>
      </c>
      <c r="K95" s="112">
        <f>SUM(K93:K94)</f>
        <v>0</v>
      </c>
      <c r="L95" s="113">
        <f>SUM(L93:L94)</f>
        <v>8804.448563484708</v>
      </c>
      <c r="M95" s="201">
        <f>SUM(N95,P95)</f>
        <v>198225</v>
      </c>
      <c r="N95" s="45">
        <f>SUM(N93:N94)</f>
        <v>0</v>
      </c>
      <c r="O95" s="45">
        <f>SUM(O93:O94)</f>
        <v>0</v>
      </c>
      <c r="P95" s="46">
        <f>SUM(P93:P94)</f>
        <v>198225</v>
      </c>
      <c r="Q95" s="200">
        <f>SUM(R95,T95)</f>
        <v>0</v>
      </c>
      <c r="R95" s="112">
        <f>SUM(R93:R94)</f>
        <v>0</v>
      </c>
      <c r="S95" s="112">
        <f>SUM(S93:S94)</f>
        <v>0</v>
      </c>
      <c r="T95" s="113">
        <f>SUM(T93:T94)</f>
        <v>0</v>
      </c>
      <c r="U95" s="199">
        <f>SUM(V95,X95)</f>
        <v>0</v>
      </c>
      <c r="V95" s="112">
        <f>SUM(V93:V94)</f>
        <v>0</v>
      </c>
      <c r="W95" s="112">
        <f>SUM(W93:W94)</f>
        <v>0</v>
      </c>
      <c r="X95" s="114">
        <f>SUM(X93:X94)</f>
        <v>0</v>
      </c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9" customFormat="1" ht="14.25" customHeight="1">
      <c r="A96" s="281">
        <v>3</v>
      </c>
      <c r="B96" s="283">
        <v>1</v>
      </c>
      <c r="C96" s="285">
        <v>6</v>
      </c>
      <c r="D96" s="286" t="s">
        <v>126</v>
      </c>
      <c r="E96" s="291">
        <v>20</v>
      </c>
      <c r="F96" s="275" t="s">
        <v>16</v>
      </c>
      <c r="G96" s="275" t="s">
        <v>127</v>
      </c>
      <c r="H96" s="204" t="s">
        <v>140</v>
      </c>
      <c r="I96" s="212">
        <f t="shared" si="17"/>
        <v>28353.79981464319</v>
      </c>
      <c r="J96" s="111">
        <v>0</v>
      </c>
      <c r="K96" s="111">
        <v>0</v>
      </c>
      <c r="L96" s="136">
        <v>28353.79981464319</v>
      </c>
      <c r="M96" s="211">
        <f t="shared" si="18"/>
        <v>0</v>
      </c>
      <c r="N96" s="44">
        <v>0</v>
      </c>
      <c r="O96" s="44">
        <v>0</v>
      </c>
      <c r="P96" s="47">
        <v>0</v>
      </c>
      <c r="Q96" s="152">
        <f t="shared" si="19"/>
        <v>0</v>
      </c>
      <c r="R96" s="111">
        <v>0</v>
      </c>
      <c r="S96" s="111">
        <v>0</v>
      </c>
      <c r="T96" s="136">
        <v>0</v>
      </c>
      <c r="U96" s="212">
        <f t="shared" si="20"/>
        <v>0</v>
      </c>
      <c r="V96" s="111">
        <v>0</v>
      </c>
      <c r="W96" s="111">
        <v>0</v>
      </c>
      <c r="X96" s="115">
        <v>0</v>
      </c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9" customFormat="1" ht="14.25" customHeight="1" thickBot="1">
      <c r="A97" s="282"/>
      <c r="B97" s="284"/>
      <c r="C97" s="276"/>
      <c r="D97" s="287"/>
      <c r="E97" s="274"/>
      <c r="F97" s="276"/>
      <c r="G97" s="276"/>
      <c r="H97" s="207" t="s">
        <v>17</v>
      </c>
      <c r="I97" s="226">
        <f t="shared" si="17"/>
        <v>0</v>
      </c>
      <c r="J97" s="134">
        <v>0</v>
      </c>
      <c r="K97" s="134">
        <v>0</v>
      </c>
      <c r="L97" s="135">
        <v>0</v>
      </c>
      <c r="M97" s="227">
        <f t="shared" si="18"/>
        <v>3400</v>
      </c>
      <c r="N97" s="54"/>
      <c r="O97" s="54">
        <v>0</v>
      </c>
      <c r="P97" s="55">
        <v>3400</v>
      </c>
      <c r="Q97" s="153">
        <f t="shared" si="19"/>
        <v>0</v>
      </c>
      <c r="R97" s="134">
        <v>0</v>
      </c>
      <c r="S97" s="134">
        <v>0</v>
      </c>
      <c r="T97" s="135">
        <v>0</v>
      </c>
      <c r="U97" s="226">
        <f t="shared" si="20"/>
        <v>0</v>
      </c>
      <c r="V97" s="134">
        <v>0</v>
      </c>
      <c r="W97" s="134">
        <v>0</v>
      </c>
      <c r="X97" s="138">
        <v>0</v>
      </c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9" customFormat="1" ht="14.25" customHeight="1" thickBot="1">
      <c r="A98" s="282"/>
      <c r="B98" s="284"/>
      <c r="C98" s="276"/>
      <c r="D98" s="287"/>
      <c r="E98" s="274"/>
      <c r="F98" s="278" t="s">
        <v>19</v>
      </c>
      <c r="G98" s="279"/>
      <c r="H98" s="280"/>
      <c r="I98" s="200">
        <f>SUM(J98,L98)</f>
        <v>28353.79981464319</v>
      </c>
      <c r="J98" s="112">
        <f>SUM(J96:J97)</f>
        <v>0</v>
      </c>
      <c r="K98" s="112">
        <f>SUM(K96:K97)</f>
        <v>0</v>
      </c>
      <c r="L98" s="113">
        <f>SUM(L96:L97)</f>
        <v>28353.79981464319</v>
      </c>
      <c r="M98" s="201">
        <f>SUM(N98,P98)</f>
        <v>3400</v>
      </c>
      <c r="N98" s="45">
        <f>SUM(N96:N97)</f>
        <v>0</v>
      </c>
      <c r="O98" s="45">
        <f>SUM(O96:O97)</f>
        <v>0</v>
      </c>
      <c r="P98" s="46">
        <f>SUM(P96:P97)</f>
        <v>3400</v>
      </c>
      <c r="Q98" s="200">
        <f>SUM(R98,T98)</f>
        <v>0</v>
      </c>
      <c r="R98" s="112">
        <f>SUM(R96:R97)</f>
        <v>0</v>
      </c>
      <c r="S98" s="112">
        <f>SUM(S96:S97)</f>
        <v>0</v>
      </c>
      <c r="T98" s="113">
        <f>SUM(T96:T97)</f>
        <v>0</v>
      </c>
      <c r="U98" s="199">
        <f>SUM(V98,X98)</f>
        <v>0</v>
      </c>
      <c r="V98" s="112">
        <f>SUM(V96:V97)</f>
        <v>0</v>
      </c>
      <c r="W98" s="112">
        <f>SUM(W96:W97)</f>
        <v>0</v>
      </c>
      <c r="X98" s="114">
        <f>SUM(X96:X97)</f>
        <v>0</v>
      </c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9" customFormat="1" ht="27.75" customHeight="1" thickBot="1">
      <c r="A99" s="281">
        <v>3</v>
      </c>
      <c r="B99" s="283">
        <v>1</v>
      </c>
      <c r="C99" s="285">
        <v>7</v>
      </c>
      <c r="D99" s="286" t="s">
        <v>139</v>
      </c>
      <c r="E99" s="291">
        <v>20</v>
      </c>
      <c r="F99" s="91" t="s">
        <v>16</v>
      </c>
      <c r="G99" s="91" t="s">
        <v>141</v>
      </c>
      <c r="H99" s="204" t="s">
        <v>17</v>
      </c>
      <c r="I99" s="212">
        <f t="shared" si="17"/>
        <v>376.50602409638554</v>
      </c>
      <c r="J99" s="111">
        <v>376.50602409638554</v>
      </c>
      <c r="K99" s="111">
        <v>0</v>
      </c>
      <c r="L99" s="136">
        <v>0</v>
      </c>
      <c r="M99" s="211">
        <f t="shared" si="18"/>
        <v>0</v>
      </c>
      <c r="N99" s="44">
        <v>0</v>
      </c>
      <c r="O99" s="44">
        <v>0</v>
      </c>
      <c r="P99" s="47">
        <v>0</v>
      </c>
      <c r="Q99" s="152">
        <f t="shared" si="19"/>
        <v>0</v>
      </c>
      <c r="R99" s="111">
        <v>0</v>
      </c>
      <c r="S99" s="111">
        <v>0</v>
      </c>
      <c r="T99" s="136">
        <v>0</v>
      </c>
      <c r="U99" s="212">
        <f t="shared" si="20"/>
        <v>0</v>
      </c>
      <c r="V99" s="111">
        <v>0</v>
      </c>
      <c r="W99" s="111">
        <v>0</v>
      </c>
      <c r="X99" s="115">
        <v>0</v>
      </c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9" customFormat="1" ht="27.75" customHeight="1" thickBot="1">
      <c r="A100" s="282"/>
      <c r="B100" s="284"/>
      <c r="C100" s="276"/>
      <c r="D100" s="287"/>
      <c r="E100" s="274"/>
      <c r="F100" s="278" t="s">
        <v>19</v>
      </c>
      <c r="G100" s="279"/>
      <c r="H100" s="280"/>
      <c r="I100" s="200">
        <f t="shared" si="17"/>
        <v>376.50602409638554</v>
      </c>
      <c r="J100" s="112">
        <f>SUM(J99)</f>
        <v>376.50602409638554</v>
      </c>
      <c r="K100" s="112">
        <f>SUM(K99)</f>
        <v>0</v>
      </c>
      <c r="L100" s="113">
        <f>SUM(L99)</f>
        <v>0</v>
      </c>
      <c r="M100" s="201">
        <f t="shared" si="18"/>
        <v>0</v>
      </c>
      <c r="N100" s="45">
        <f>SUM(N99)</f>
        <v>0</v>
      </c>
      <c r="O100" s="45">
        <f>SUM(O99)</f>
        <v>0</v>
      </c>
      <c r="P100" s="46">
        <f>SUM(P99)</f>
        <v>0</v>
      </c>
      <c r="Q100" s="200">
        <f t="shared" si="19"/>
        <v>0</v>
      </c>
      <c r="R100" s="112">
        <f>SUM(R99)</f>
        <v>0</v>
      </c>
      <c r="S100" s="112">
        <f>SUM(S99)</f>
        <v>0</v>
      </c>
      <c r="T100" s="113">
        <f>SUM(T99)</f>
        <v>0</v>
      </c>
      <c r="U100" s="199">
        <f t="shared" si="20"/>
        <v>0</v>
      </c>
      <c r="V100" s="112">
        <f>SUM(V99)</f>
        <v>0</v>
      </c>
      <c r="W100" s="112">
        <f>SUM(W99)</f>
        <v>0</v>
      </c>
      <c r="X100" s="114">
        <f>SUM(X99)</f>
        <v>0</v>
      </c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9" customFormat="1" ht="27.75" customHeight="1" thickBot="1">
      <c r="A101" s="281">
        <v>3</v>
      </c>
      <c r="B101" s="283">
        <v>1</v>
      </c>
      <c r="C101" s="285">
        <v>8</v>
      </c>
      <c r="D101" s="286" t="s">
        <v>162</v>
      </c>
      <c r="E101" s="273" t="s">
        <v>15</v>
      </c>
      <c r="F101" s="91" t="s">
        <v>16</v>
      </c>
      <c r="G101" s="91" t="s">
        <v>180</v>
      </c>
      <c r="H101" s="204" t="s">
        <v>17</v>
      </c>
      <c r="I101" s="212">
        <f t="shared" si="17"/>
        <v>0</v>
      </c>
      <c r="J101" s="111">
        <v>0</v>
      </c>
      <c r="K101" s="111">
        <v>0</v>
      </c>
      <c r="L101" s="136">
        <v>0</v>
      </c>
      <c r="M101" s="211">
        <f t="shared" si="18"/>
        <v>28000</v>
      </c>
      <c r="N101" s="44">
        <v>0</v>
      </c>
      <c r="O101" s="44">
        <v>0</v>
      </c>
      <c r="P101" s="47">
        <v>28000</v>
      </c>
      <c r="Q101" s="152">
        <f t="shared" si="19"/>
        <v>28000</v>
      </c>
      <c r="R101" s="111">
        <v>0</v>
      </c>
      <c r="S101" s="111">
        <v>0</v>
      </c>
      <c r="T101" s="136">
        <v>28000</v>
      </c>
      <c r="U101" s="212">
        <f t="shared" si="20"/>
        <v>0</v>
      </c>
      <c r="V101" s="111">
        <v>0</v>
      </c>
      <c r="W101" s="111">
        <v>0</v>
      </c>
      <c r="X101" s="115">
        <v>0</v>
      </c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9" customFormat="1" ht="27.75" customHeight="1" thickBot="1">
      <c r="A102" s="282"/>
      <c r="B102" s="284"/>
      <c r="C102" s="276"/>
      <c r="D102" s="287"/>
      <c r="E102" s="274"/>
      <c r="F102" s="278" t="s">
        <v>19</v>
      </c>
      <c r="G102" s="279"/>
      <c r="H102" s="280"/>
      <c r="I102" s="200">
        <f t="shared" si="17"/>
        <v>0</v>
      </c>
      <c r="J102" s="112">
        <f>SUM(J101)</f>
        <v>0</v>
      </c>
      <c r="K102" s="112">
        <f>SUM(K101)</f>
        <v>0</v>
      </c>
      <c r="L102" s="113">
        <f>SUM(L101)</f>
        <v>0</v>
      </c>
      <c r="M102" s="201">
        <f t="shared" si="18"/>
        <v>28000</v>
      </c>
      <c r="N102" s="45">
        <f>SUM(N101)</f>
        <v>0</v>
      </c>
      <c r="O102" s="45">
        <f>SUM(O101)</f>
        <v>0</v>
      </c>
      <c r="P102" s="46">
        <f>SUM(P101)</f>
        <v>28000</v>
      </c>
      <c r="Q102" s="200">
        <f t="shared" si="19"/>
        <v>28000</v>
      </c>
      <c r="R102" s="112">
        <f>SUM(R101)</f>
        <v>0</v>
      </c>
      <c r="S102" s="112">
        <f>SUM(S101)</f>
        <v>0</v>
      </c>
      <c r="T102" s="113">
        <f>SUM(T101)</f>
        <v>28000</v>
      </c>
      <c r="U102" s="199">
        <f t="shared" si="20"/>
        <v>0</v>
      </c>
      <c r="V102" s="112">
        <f>SUM(V101)</f>
        <v>0</v>
      </c>
      <c r="W102" s="112">
        <f>SUM(W101)</f>
        <v>0</v>
      </c>
      <c r="X102" s="114">
        <f>SUM(X101)</f>
        <v>0</v>
      </c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9" customFormat="1" ht="19.5" customHeight="1">
      <c r="A103" s="281">
        <v>3</v>
      </c>
      <c r="B103" s="283">
        <v>1</v>
      </c>
      <c r="C103" s="285">
        <v>9</v>
      </c>
      <c r="D103" s="286" t="s">
        <v>192</v>
      </c>
      <c r="E103" s="273" t="s">
        <v>52</v>
      </c>
      <c r="F103" s="275" t="s">
        <v>16</v>
      </c>
      <c r="G103" s="275" t="s">
        <v>181</v>
      </c>
      <c r="H103" s="204" t="s">
        <v>17</v>
      </c>
      <c r="I103" s="212">
        <f t="shared" si="17"/>
        <v>0</v>
      </c>
      <c r="J103" s="111">
        <v>0</v>
      </c>
      <c r="K103" s="111">
        <v>0</v>
      </c>
      <c r="L103" s="136">
        <v>0</v>
      </c>
      <c r="M103" s="211">
        <f t="shared" si="18"/>
        <v>14500</v>
      </c>
      <c r="N103" s="44"/>
      <c r="O103" s="44">
        <v>0</v>
      </c>
      <c r="P103" s="47">
        <v>14500</v>
      </c>
      <c r="Q103" s="152">
        <f t="shared" si="19"/>
        <v>300000</v>
      </c>
      <c r="R103" s="111">
        <v>0</v>
      </c>
      <c r="S103" s="111">
        <v>0</v>
      </c>
      <c r="T103" s="136">
        <v>300000</v>
      </c>
      <c r="U103" s="212">
        <f t="shared" si="20"/>
        <v>0</v>
      </c>
      <c r="V103" s="111">
        <v>0</v>
      </c>
      <c r="W103" s="111">
        <v>0</v>
      </c>
      <c r="X103" s="115">
        <v>0</v>
      </c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9" customFormat="1" ht="19.5" customHeight="1" thickBot="1">
      <c r="A104" s="282"/>
      <c r="B104" s="284"/>
      <c r="C104" s="276"/>
      <c r="D104" s="287"/>
      <c r="E104" s="274"/>
      <c r="F104" s="276"/>
      <c r="G104" s="277"/>
      <c r="H104" s="207" t="s">
        <v>37</v>
      </c>
      <c r="I104" s="224">
        <f t="shared" si="17"/>
        <v>0</v>
      </c>
      <c r="J104" s="132">
        <v>0</v>
      </c>
      <c r="K104" s="132">
        <v>0</v>
      </c>
      <c r="L104" s="133">
        <v>0</v>
      </c>
      <c r="M104" s="229">
        <f t="shared" si="18"/>
        <v>0</v>
      </c>
      <c r="N104" s="53">
        <v>0</v>
      </c>
      <c r="O104" s="53">
        <v>0</v>
      </c>
      <c r="P104" s="56">
        <v>0</v>
      </c>
      <c r="Q104" s="225">
        <f t="shared" si="19"/>
        <v>202700</v>
      </c>
      <c r="R104" s="132">
        <v>0</v>
      </c>
      <c r="S104" s="132">
        <v>0</v>
      </c>
      <c r="T104" s="133">
        <v>202700</v>
      </c>
      <c r="U104" s="224">
        <f t="shared" si="20"/>
        <v>0</v>
      </c>
      <c r="V104" s="132">
        <v>0</v>
      </c>
      <c r="W104" s="132">
        <v>0</v>
      </c>
      <c r="X104" s="140">
        <v>0</v>
      </c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9" customFormat="1" ht="19.5" customHeight="1" thickBot="1">
      <c r="A105" s="282"/>
      <c r="B105" s="284"/>
      <c r="C105" s="276"/>
      <c r="D105" s="287"/>
      <c r="E105" s="274"/>
      <c r="F105" s="278" t="s">
        <v>19</v>
      </c>
      <c r="G105" s="279"/>
      <c r="H105" s="280"/>
      <c r="I105" s="200">
        <f>SUM(J105,L105)</f>
        <v>0</v>
      </c>
      <c r="J105" s="112">
        <f>SUM(J103:J104)</f>
        <v>0</v>
      </c>
      <c r="K105" s="112">
        <f>SUM(K103:K104)</f>
        <v>0</v>
      </c>
      <c r="L105" s="113">
        <f>SUM(L103:L104)</f>
        <v>0</v>
      </c>
      <c r="M105" s="201">
        <f aca="true" t="shared" si="21" ref="M105:M110">SUM(N105,P105)</f>
        <v>14500</v>
      </c>
      <c r="N105" s="45">
        <f>SUM(N103:N104)</f>
        <v>0</v>
      </c>
      <c r="O105" s="45">
        <f>SUM(O103:O104)</f>
        <v>0</v>
      </c>
      <c r="P105" s="46">
        <f>SUM(P103:P104)</f>
        <v>14500</v>
      </c>
      <c r="Q105" s="200">
        <f aca="true" t="shared" si="22" ref="Q105:Q110">SUM(R105,T105)</f>
        <v>502700</v>
      </c>
      <c r="R105" s="112">
        <f>SUM(R103:R104)</f>
        <v>0</v>
      </c>
      <c r="S105" s="112">
        <f>SUM(S103:S104)</f>
        <v>0</v>
      </c>
      <c r="T105" s="113">
        <f>SUM(T103:T104)</f>
        <v>502700</v>
      </c>
      <c r="U105" s="199">
        <f aca="true" t="shared" si="23" ref="U105:U110">SUM(V105,X105)</f>
        <v>0</v>
      </c>
      <c r="V105" s="112">
        <f>SUM(V103:V104)</f>
        <v>0</v>
      </c>
      <c r="W105" s="112">
        <f>SUM(W103:W104)</f>
        <v>0</v>
      </c>
      <c r="X105" s="114">
        <f>SUM(X103:X104)</f>
        <v>0</v>
      </c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9" customFormat="1" ht="19.5" customHeight="1">
      <c r="A106" s="281">
        <v>3</v>
      </c>
      <c r="B106" s="283">
        <v>1</v>
      </c>
      <c r="C106" s="285">
        <v>10</v>
      </c>
      <c r="D106" s="286" t="s">
        <v>198</v>
      </c>
      <c r="E106" s="273" t="s">
        <v>29</v>
      </c>
      <c r="F106" s="275" t="s">
        <v>16</v>
      </c>
      <c r="G106" s="275" t="s">
        <v>199</v>
      </c>
      <c r="H106" s="204" t="s">
        <v>50</v>
      </c>
      <c r="I106" s="212">
        <f>SUM(J106,L106)</f>
        <v>0</v>
      </c>
      <c r="J106" s="111">
        <v>0</v>
      </c>
      <c r="K106" s="111">
        <v>0</v>
      </c>
      <c r="L106" s="136">
        <v>0</v>
      </c>
      <c r="M106" s="211">
        <f t="shared" si="21"/>
        <v>0</v>
      </c>
      <c r="N106" s="44"/>
      <c r="O106" s="44">
        <v>0</v>
      </c>
      <c r="P106" s="47"/>
      <c r="Q106" s="152">
        <f t="shared" si="22"/>
        <v>8254</v>
      </c>
      <c r="R106" s="111">
        <v>0</v>
      </c>
      <c r="S106" s="111">
        <v>0</v>
      </c>
      <c r="T106" s="136">
        <v>8254</v>
      </c>
      <c r="U106" s="212">
        <f t="shared" si="23"/>
        <v>33017</v>
      </c>
      <c r="V106" s="111">
        <v>0</v>
      </c>
      <c r="W106" s="111">
        <v>0</v>
      </c>
      <c r="X106" s="115">
        <v>33017</v>
      </c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9" customFormat="1" ht="19.5" customHeight="1" thickBot="1">
      <c r="A107" s="282"/>
      <c r="B107" s="284"/>
      <c r="C107" s="276"/>
      <c r="D107" s="287"/>
      <c r="E107" s="274"/>
      <c r="F107" s="276"/>
      <c r="G107" s="277"/>
      <c r="H107" s="207" t="s">
        <v>49</v>
      </c>
      <c r="I107" s="224">
        <f>SUM(J107,L107)</f>
        <v>0</v>
      </c>
      <c r="J107" s="132">
        <v>0</v>
      </c>
      <c r="K107" s="132">
        <v>0</v>
      </c>
      <c r="L107" s="133">
        <v>0</v>
      </c>
      <c r="M107" s="229">
        <f t="shared" si="21"/>
        <v>0</v>
      </c>
      <c r="N107" s="53">
        <v>0</v>
      </c>
      <c r="O107" s="53">
        <v>0</v>
      </c>
      <c r="P107" s="56">
        <v>0</v>
      </c>
      <c r="Q107" s="225">
        <f t="shared" si="22"/>
        <v>46774</v>
      </c>
      <c r="R107" s="132">
        <v>0</v>
      </c>
      <c r="S107" s="132">
        <v>0</v>
      </c>
      <c r="T107" s="133">
        <v>46774</v>
      </c>
      <c r="U107" s="224">
        <f t="shared" si="23"/>
        <v>187095</v>
      </c>
      <c r="V107" s="132">
        <v>0</v>
      </c>
      <c r="W107" s="132">
        <v>0</v>
      </c>
      <c r="X107" s="140">
        <v>187095</v>
      </c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9" customFormat="1" ht="19.5" customHeight="1" thickBot="1">
      <c r="A108" s="282"/>
      <c r="B108" s="284"/>
      <c r="C108" s="276"/>
      <c r="D108" s="287"/>
      <c r="E108" s="274"/>
      <c r="F108" s="278" t="s">
        <v>19</v>
      </c>
      <c r="G108" s="279"/>
      <c r="H108" s="280"/>
      <c r="I108" s="200">
        <f>SUM(J108,L108)</f>
        <v>0</v>
      </c>
      <c r="J108" s="112">
        <f>SUM(J106:J107)</f>
        <v>0</v>
      </c>
      <c r="K108" s="112">
        <f>SUM(K106:K107)</f>
        <v>0</v>
      </c>
      <c r="L108" s="113">
        <f>SUM(L106:L107)</f>
        <v>0</v>
      </c>
      <c r="M108" s="201">
        <f t="shared" si="21"/>
        <v>0</v>
      </c>
      <c r="N108" s="45">
        <f>SUM(N106:N107)</f>
        <v>0</v>
      </c>
      <c r="O108" s="45">
        <f>SUM(O106:O107)</f>
        <v>0</v>
      </c>
      <c r="P108" s="46">
        <f>SUM(P106:P107)</f>
        <v>0</v>
      </c>
      <c r="Q108" s="200">
        <f t="shared" si="22"/>
        <v>55028</v>
      </c>
      <c r="R108" s="112">
        <f>SUM(R106:R107)</f>
        <v>0</v>
      </c>
      <c r="S108" s="112">
        <f>SUM(S106:S107)</f>
        <v>0</v>
      </c>
      <c r="T108" s="113">
        <f>SUM(T106:T107)</f>
        <v>55028</v>
      </c>
      <c r="U108" s="199">
        <f t="shared" si="23"/>
        <v>220112</v>
      </c>
      <c r="V108" s="112">
        <f>SUM(V106:V107)</f>
        <v>0</v>
      </c>
      <c r="W108" s="112">
        <f>SUM(W106:W107)</f>
        <v>0</v>
      </c>
      <c r="X108" s="114">
        <f>SUM(X106:X107)</f>
        <v>220112</v>
      </c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9" customFormat="1" ht="12" customHeight="1" thickBot="1">
      <c r="A109" s="90">
        <v>3</v>
      </c>
      <c r="B109" s="107">
        <v>1</v>
      </c>
      <c r="C109" s="307" t="s">
        <v>38</v>
      </c>
      <c r="D109" s="308"/>
      <c r="E109" s="308"/>
      <c r="F109" s="308"/>
      <c r="G109" s="308"/>
      <c r="H109" s="309"/>
      <c r="I109" s="215">
        <f t="shared" si="17"/>
        <v>1411878.1858202042</v>
      </c>
      <c r="J109" s="119">
        <f>SUM(J105,J102,J100,J98,J95,J92,J88,J83,J77,J108)</f>
        <v>5126.2743280815575</v>
      </c>
      <c r="K109" s="119">
        <f>SUM(K105,K102,K100,K98,K95,K92,K88,K83,K77,K108)</f>
        <v>4141.566265060241</v>
      </c>
      <c r="L109" s="119">
        <f>SUM(L105,L102,L100,L98,L95,L92,L88,L83,L77,L108)</f>
        <v>1406751.9114921226</v>
      </c>
      <c r="M109" s="216">
        <f t="shared" si="21"/>
        <v>489725</v>
      </c>
      <c r="N109" s="119">
        <f>SUM(N105,N102,N100,N98,N95,N92,N88,N83,N77,N108)</f>
        <v>0</v>
      </c>
      <c r="O109" s="119">
        <f>SUM(O105,O102,O100,O98,O95,O92,O88,O83,O77,O108)</f>
        <v>0</v>
      </c>
      <c r="P109" s="131">
        <f>SUM(P105,P102,P100,P98,P95,P92,P88,P83,P77,P108)</f>
        <v>489725</v>
      </c>
      <c r="Q109" s="215">
        <f t="shared" si="22"/>
        <v>585728</v>
      </c>
      <c r="R109" s="119">
        <f>SUM(R105,R102,R100,R98,R95,R92,R88,R83,R77,R108)</f>
        <v>0</v>
      </c>
      <c r="S109" s="119">
        <f>SUM(S105,S102,S100,S98,S95,S92,S88,S83,S77,S108)</f>
        <v>0</v>
      </c>
      <c r="T109" s="120">
        <f>SUM(T105,T102,T100,T98,T95,T92,T88,T83,T77,T108)</f>
        <v>585728</v>
      </c>
      <c r="U109" s="215">
        <f t="shared" si="23"/>
        <v>220112</v>
      </c>
      <c r="V109" s="119">
        <f>SUM(V105,V102,V100,V98,V95,V92,V88,V83,V77,V108)</f>
        <v>0</v>
      </c>
      <c r="W109" s="119">
        <f>SUM(W105,W102,W100,W98,W95,W92,W88,W83,W77,W108)</f>
        <v>0</v>
      </c>
      <c r="X109" s="119">
        <f>SUM(X105,X102,X100,X98,X95,X92,X88,X83,X77,X108)</f>
        <v>220112</v>
      </c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11" customFormat="1" ht="12" customHeight="1" thickBot="1">
      <c r="A110" s="121">
        <v>3</v>
      </c>
      <c r="B110" s="311" t="s">
        <v>39</v>
      </c>
      <c r="C110" s="312"/>
      <c r="D110" s="312"/>
      <c r="E110" s="312"/>
      <c r="F110" s="312"/>
      <c r="G110" s="312"/>
      <c r="H110" s="313"/>
      <c r="I110" s="217">
        <f t="shared" si="17"/>
        <v>1411878.1858202042</v>
      </c>
      <c r="J110" s="122">
        <f>SUM(J109)</f>
        <v>5126.2743280815575</v>
      </c>
      <c r="K110" s="122">
        <f>SUM(K109)</f>
        <v>4141.566265060241</v>
      </c>
      <c r="L110" s="124">
        <f>SUM(L109)</f>
        <v>1406751.9114921226</v>
      </c>
      <c r="M110" s="218">
        <f t="shared" si="21"/>
        <v>489725</v>
      </c>
      <c r="N110" s="51">
        <f>SUM(N109)</f>
        <v>0</v>
      </c>
      <c r="O110" s="51">
        <f>SUM(O109)</f>
        <v>0</v>
      </c>
      <c r="P110" s="52">
        <f>SUM(P109)</f>
        <v>489725</v>
      </c>
      <c r="Q110" s="217">
        <f t="shared" si="22"/>
        <v>585728</v>
      </c>
      <c r="R110" s="122">
        <f>SUM(R109)</f>
        <v>0</v>
      </c>
      <c r="S110" s="122">
        <f>SUM(S109)</f>
        <v>0</v>
      </c>
      <c r="T110" s="124">
        <f>SUM(T109)</f>
        <v>585728</v>
      </c>
      <c r="U110" s="219">
        <f t="shared" si="23"/>
        <v>220112</v>
      </c>
      <c r="V110" s="122">
        <f>SUM(V109)</f>
        <v>0</v>
      </c>
      <c r="W110" s="122">
        <f>SUM(W109)</f>
        <v>0</v>
      </c>
      <c r="X110" s="123">
        <f>SUM(X109)</f>
        <v>220112</v>
      </c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7" customFormat="1" ht="12" customHeight="1" thickBot="1">
      <c r="A111" s="125">
        <v>4</v>
      </c>
      <c r="B111" s="292" t="s">
        <v>54</v>
      </c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4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s="7" customFormat="1" ht="12" customHeight="1" thickBot="1">
      <c r="A112" s="126">
        <v>4</v>
      </c>
      <c r="B112" s="127">
        <v>1</v>
      </c>
      <c r="C112" s="297" t="s">
        <v>55</v>
      </c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9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24" s="8" customFormat="1" ht="16.5" customHeight="1" thickBot="1">
      <c r="A113" s="281">
        <v>4</v>
      </c>
      <c r="B113" s="283">
        <v>1</v>
      </c>
      <c r="C113" s="275">
        <v>1</v>
      </c>
      <c r="D113" s="290" t="s">
        <v>118</v>
      </c>
      <c r="E113" s="295">
        <v>10</v>
      </c>
      <c r="F113" s="91" t="s">
        <v>31</v>
      </c>
      <c r="G113" s="91" t="s">
        <v>91</v>
      </c>
      <c r="H113" s="204" t="s">
        <v>17</v>
      </c>
      <c r="I113" s="224">
        <f aca="true" t="shared" si="24" ref="I113:I122">SUM(J113,L113)</f>
        <v>5792.400370713624</v>
      </c>
      <c r="J113" s="132">
        <v>5792.400370713624</v>
      </c>
      <c r="K113" s="132">
        <v>0</v>
      </c>
      <c r="L113" s="133">
        <v>0</v>
      </c>
      <c r="M113" s="211">
        <f aca="true" t="shared" si="25" ref="M113:M122">SUM(N113,P113)</f>
        <v>8000</v>
      </c>
      <c r="N113" s="38">
        <v>8000</v>
      </c>
      <c r="O113" s="38">
        <v>0</v>
      </c>
      <c r="P113" s="39">
        <v>0</v>
      </c>
      <c r="Q113" s="225">
        <f aca="true" t="shared" si="26" ref="Q113:Q122">SUM(R113,T113)</f>
        <v>11600</v>
      </c>
      <c r="R113" s="128">
        <v>11600</v>
      </c>
      <c r="S113" s="128">
        <v>0</v>
      </c>
      <c r="T113" s="129">
        <v>0</v>
      </c>
      <c r="U113" s="212">
        <f aca="true" t="shared" si="27" ref="U113:U122">SUM(V113,X113)</f>
        <v>11600</v>
      </c>
      <c r="V113" s="100">
        <v>11600</v>
      </c>
      <c r="W113" s="100">
        <v>0</v>
      </c>
      <c r="X113" s="102">
        <v>0</v>
      </c>
    </row>
    <row r="114" spans="1:38" s="9" customFormat="1" ht="16.5" customHeight="1" thickBot="1">
      <c r="A114" s="282"/>
      <c r="B114" s="284"/>
      <c r="C114" s="276"/>
      <c r="D114" s="287"/>
      <c r="E114" s="296"/>
      <c r="F114" s="278" t="s">
        <v>19</v>
      </c>
      <c r="G114" s="279"/>
      <c r="H114" s="280"/>
      <c r="I114" s="200">
        <f t="shared" si="24"/>
        <v>5792.400370713624</v>
      </c>
      <c r="J114" s="112">
        <f>SUM(J113)</f>
        <v>5792.400370713624</v>
      </c>
      <c r="K114" s="112">
        <f>SUM(K113)</f>
        <v>0</v>
      </c>
      <c r="L114" s="113">
        <f>SUM(L113)</f>
        <v>0</v>
      </c>
      <c r="M114" s="201">
        <f t="shared" si="25"/>
        <v>8000</v>
      </c>
      <c r="N114" s="45">
        <f>SUM(N113)</f>
        <v>8000</v>
      </c>
      <c r="O114" s="45">
        <f>SUM(O113)</f>
        <v>0</v>
      </c>
      <c r="P114" s="46">
        <f>SUM(P113)</f>
        <v>0</v>
      </c>
      <c r="Q114" s="200">
        <f t="shared" si="26"/>
        <v>11600</v>
      </c>
      <c r="R114" s="112">
        <f>SUM(R113)</f>
        <v>11600</v>
      </c>
      <c r="S114" s="112">
        <f>SUM(S113)</f>
        <v>0</v>
      </c>
      <c r="T114" s="113">
        <f>SUM(T113)</f>
        <v>0</v>
      </c>
      <c r="U114" s="199">
        <f t="shared" si="27"/>
        <v>11600</v>
      </c>
      <c r="V114" s="112">
        <f>SUM(V113)</f>
        <v>11600</v>
      </c>
      <c r="W114" s="112">
        <f>SUM(W113)</f>
        <v>0</v>
      </c>
      <c r="X114" s="114">
        <f>SUM(X113)</f>
        <v>0</v>
      </c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9" customFormat="1" ht="18.75" customHeight="1" thickBot="1">
      <c r="A115" s="281">
        <v>4</v>
      </c>
      <c r="B115" s="283">
        <v>1</v>
      </c>
      <c r="C115" s="285">
        <v>2</v>
      </c>
      <c r="D115" s="286" t="s">
        <v>119</v>
      </c>
      <c r="E115" s="288">
        <v>10</v>
      </c>
      <c r="F115" s="141" t="s">
        <v>56</v>
      </c>
      <c r="G115" s="141" t="s">
        <v>92</v>
      </c>
      <c r="H115" s="230" t="s">
        <v>17</v>
      </c>
      <c r="I115" s="212">
        <f t="shared" si="24"/>
        <v>289.6200185356812</v>
      </c>
      <c r="J115" s="111">
        <v>289.6200185356812</v>
      </c>
      <c r="K115" s="111">
        <v>0</v>
      </c>
      <c r="L115" s="136">
        <v>0</v>
      </c>
      <c r="M115" s="211">
        <f t="shared" si="25"/>
        <v>300</v>
      </c>
      <c r="N115" s="44">
        <v>300</v>
      </c>
      <c r="O115" s="44">
        <v>0</v>
      </c>
      <c r="P115" s="47">
        <v>0</v>
      </c>
      <c r="Q115" s="152">
        <f t="shared" si="26"/>
        <v>300</v>
      </c>
      <c r="R115" s="111">
        <v>300</v>
      </c>
      <c r="S115" s="111">
        <v>0</v>
      </c>
      <c r="T115" s="136">
        <v>0</v>
      </c>
      <c r="U115" s="212">
        <f t="shared" si="27"/>
        <v>300</v>
      </c>
      <c r="V115" s="111">
        <v>300</v>
      </c>
      <c r="W115" s="111">
        <v>0</v>
      </c>
      <c r="X115" s="115">
        <v>0</v>
      </c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9" customFormat="1" ht="18.75" customHeight="1" thickBot="1">
      <c r="A116" s="282"/>
      <c r="B116" s="284"/>
      <c r="C116" s="276"/>
      <c r="D116" s="287"/>
      <c r="E116" s="289"/>
      <c r="F116" s="278" t="s">
        <v>19</v>
      </c>
      <c r="G116" s="279"/>
      <c r="H116" s="280"/>
      <c r="I116" s="200">
        <f t="shared" si="24"/>
        <v>289.6200185356812</v>
      </c>
      <c r="J116" s="112">
        <f>SUM(J115)</f>
        <v>289.6200185356812</v>
      </c>
      <c r="K116" s="112">
        <f>SUM(K115)</f>
        <v>0</v>
      </c>
      <c r="L116" s="113">
        <f>SUM(L115)</f>
        <v>0</v>
      </c>
      <c r="M116" s="201">
        <f t="shared" si="25"/>
        <v>300</v>
      </c>
      <c r="N116" s="45">
        <f>SUM(N115)</f>
        <v>300</v>
      </c>
      <c r="O116" s="45">
        <f>SUM(O115)</f>
        <v>0</v>
      </c>
      <c r="P116" s="46">
        <f>SUM(P115)</f>
        <v>0</v>
      </c>
      <c r="Q116" s="200">
        <f t="shared" si="26"/>
        <v>300</v>
      </c>
      <c r="R116" s="112">
        <f>SUM(R115)</f>
        <v>300</v>
      </c>
      <c r="S116" s="112">
        <f>SUM(S115)</f>
        <v>0</v>
      </c>
      <c r="T116" s="113">
        <f>SUM(T115)</f>
        <v>0</v>
      </c>
      <c r="U116" s="199">
        <f t="shared" si="27"/>
        <v>300</v>
      </c>
      <c r="V116" s="112">
        <f>SUM(V115)</f>
        <v>300</v>
      </c>
      <c r="W116" s="112">
        <f>SUM(W115)</f>
        <v>0</v>
      </c>
      <c r="X116" s="114">
        <f>SUM(X115)</f>
        <v>0</v>
      </c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9" customFormat="1" ht="16.5" customHeight="1" thickBot="1">
      <c r="A117" s="281">
        <v>4</v>
      </c>
      <c r="B117" s="283">
        <v>1</v>
      </c>
      <c r="C117" s="285">
        <v>3</v>
      </c>
      <c r="D117" s="286" t="s">
        <v>158</v>
      </c>
      <c r="E117" s="288">
        <v>10</v>
      </c>
      <c r="F117" s="141" t="s">
        <v>56</v>
      </c>
      <c r="G117" s="141" t="s">
        <v>182</v>
      </c>
      <c r="H117" s="230" t="s">
        <v>17</v>
      </c>
      <c r="I117" s="212">
        <f t="shared" si="24"/>
        <v>0</v>
      </c>
      <c r="J117" s="111">
        <v>0</v>
      </c>
      <c r="K117" s="111">
        <v>0</v>
      </c>
      <c r="L117" s="136">
        <v>0</v>
      </c>
      <c r="M117" s="211">
        <f t="shared" si="25"/>
        <v>300</v>
      </c>
      <c r="N117" s="44">
        <v>300</v>
      </c>
      <c r="O117" s="44">
        <v>0</v>
      </c>
      <c r="P117" s="47">
        <v>0</v>
      </c>
      <c r="Q117" s="152">
        <f t="shared" si="26"/>
        <v>300</v>
      </c>
      <c r="R117" s="111">
        <v>300</v>
      </c>
      <c r="S117" s="111">
        <v>0</v>
      </c>
      <c r="T117" s="136">
        <v>0</v>
      </c>
      <c r="U117" s="212">
        <f t="shared" si="27"/>
        <v>300</v>
      </c>
      <c r="V117" s="111">
        <v>300</v>
      </c>
      <c r="W117" s="111">
        <v>0</v>
      </c>
      <c r="X117" s="115">
        <v>0</v>
      </c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9" customFormat="1" ht="16.5" customHeight="1" thickBot="1">
      <c r="A118" s="282"/>
      <c r="B118" s="284"/>
      <c r="C118" s="276"/>
      <c r="D118" s="287"/>
      <c r="E118" s="289"/>
      <c r="F118" s="278" t="s">
        <v>19</v>
      </c>
      <c r="G118" s="279"/>
      <c r="H118" s="280"/>
      <c r="I118" s="200">
        <f t="shared" si="24"/>
        <v>0</v>
      </c>
      <c r="J118" s="112">
        <f>SUM(J117)</f>
        <v>0</v>
      </c>
      <c r="K118" s="112">
        <f>SUM(K117)</f>
        <v>0</v>
      </c>
      <c r="L118" s="113">
        <f>SUM(L117)</f>
        <v>0</v>
      </c>
      <c r="M118" s="201">
        <f t="shared" si="25"/>
        <v>300</v>
      </c>
      <c r="N118" s="45">
        <f>SUM(N117)</f>
        <v>300</v>
      </c>
      <c r="O118" s="45">
        <f>SUM(O117)</f>
        <v>0</v>
      </c>
      <c r="P118" s="46">
        <f>SUM(P117)</f>
        <v>0</v>
      </c>
      <c r="Q118" s="200">
        <f t="shared" si="26"/>
        <v>300</v>
      </c>
      <c r="R118" s="112">
        <f>SUM(R117)</f>
        <v>300</v>
      </c>
      <c r="S118" s="112">
        <f>SUM(S117)</f>
        <v>0</v>
      </c>
      <c r="T118" s="113">
        <f>SUM(T117)</f>
        <v>0</v>
      </c>
      <c r="U118" s="199">
        <f t="shared" si="27"/>
        <v>300</v>
      </c>
      <c r="V118" s="112">
        <f>SUM(V117)</f>
        <v>300</v>
      </c>
      <c r="W118" s="112">
        <f>SUM(W117)</f>
        <v>0</v>
      </c>
      <c r="X118" s="114">
        <f>SUM(X117)</f>
        <v>0</v>
      </c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9" customFormat="1" ht="23.25" customHeight="1" thickBot="1">
      <c r="A119" s="281">
        <v>4</v>
      </c>
      <c r="B119" s="283">
        <v>1</v>
      </c>
      <c r="C119" s="285">
        <v>4</v>
      </c>
      <c r="D119" s="286" t="s">
        <v>193</v>
      </c>
      <c r="E119" s="288">
        <v>10</v>
      </c>
      <c r="F119" s="141" t="s">
        <v>16</v>
      </c>
      <c r="G119" s="141" t="s">
        <v>183</v>
      </c>
      <c r="H119" s="230" t="s">
        <v>17</v>
      </c>
      <c r="I119" s="212">
        <f t="shared" si="24"/>
        <v>0</v>
      </c>
      <c r="J119" s="111">
        <v>0</v>
      </c>
      <c r="K119" s="111">
        <v>0</v>
      </c>
      <c r="L119" s="136">
        <v>0</v>
      </c>
      <c r="M119" s="211">
        <f t="shared" si="25"/>
        <v>600</v>
      </c>
      <c r="N119" s="44">
        <v>600</v>
      </c>
      <c r="O119" s="44">
        <v>0</v>
      </c>
      <c r="P119" s="47">
        <v>0</v>
      </c>
      <c r="Q119" s="152">
        <f t="shared" si="26"/>
        <v>0</v>
      </c>
      <c r="R119" s="111">
        <v>0</v>
      </c>
      <c r="S119" s="111">
        <v>0</v>
      </c>
      <c r="T119" s="136">
        <v>0</v>
      </c>
      <c r="U119" s="212">
        <f t="shared" si="27"/>
        <v>0</v>
      </c>
      <c r="V119" s="111">
        <v>0</v>
      </c>
      <c r="W119" s="111">
        <v>0</v>
      </c>
      <c r="X119" s="115">
        <v>0</v>
      </c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9" customFormat="1" ht="23.25" customHeight="1" thickBot="1">
      <c r="A120" s="282"/>
      <c r="B120" s="284"/>
      <c r="C120" s="276"/>
      <c r="D120" s="287"/>
      <c r="E120" s="289"/>
      <c r="F120" s="278" t="s">
        <v>19</v>
      </c>
      <c r="G120" s="279"/>
      <c r="H120" s="280"/>
      <c r="I120" s="200">
        <f t="shared" si="24"/>
        <v>0</v>
      </c>
      <c r="J120" s="112">
        <f>SUM(J119)</f>
        <v>0</v>
      </c>
      <c r="K120" s="112">
        <f>SUM(K119)</f>
        <v>0</v>
      </c>
      <c r="L120" s="113">
        <f>SUM(L119)</f>
        <v>0</v>
      </c>
      <c r="M120" s="201">
        <f t="shared" si="25"/>
        <v>600</v>
      </c>
      <c r="N120" s="45">
        <f>SUM(N119)</f>
        <v>600</v>
      </c>
      <c r="O120" s="45">
        <f>SUM(O119)</f>
        <v>0</v>
      </c>
      <c r="P120" s="46">
        <f>SUM(P119)</f>
        <v>0</v>
      </c>
      <c r="Q120" s="200">
        <f t="shared" si="26"/>
        <v>0</v>
      </c>
      <c r="R120" s="112">
        <f>SUM(R119)</f>
        <v>0</v>
      </c>
      <c r="S120" s="112">
        <f>SUM(S119)</f>
        <v>0</v>
      </c>
      <c r="T120" s="113">
        <f>SUM(T119)</f>
        <v>0</v>
      </c>
      <c r="U120" s="199">
        <f t="shared" si="27"/>
        <v>0</v>
      </c>
      <c r="V120" s="112">
        <f>SUM(V119)</f>
        <v>0</v>
      </c>
      <c r="W120" s="112">
        <f>SUM(W119)</f>
        <v>0</v>
      </c>
      <c r="X120" s="114">
        <f>SUM(X119)</f>
        <v>0</v>
      </c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9" customFormat="1" ht="9.75" customHeight="1" thickBot="1">
      <c r="A121" s="90">
        <v>4</v>
      </c>
      <c r="B121" s="107">
        <v>1</v>
      </c>
      <c r="C121" s="307" t="s">
        <v>38</v>
      </c>
      <c r="D121" s="308"/>
      <c r="E121" s="308"/>
      <c r="F121" s="308"/>
      <c r="G121" s="308"/>
      <c r="H121" s="309"/>
      <c r="I121" s="215">
        <f t="shared" si="24"/>
        <v>6082.0203892493055</v>
      </c>
      <c r="J121" s="119">
        <f>SUM(J120,J118,J116,J114)</f>
        <v>6082.0203892493055</v>
      </c>
      <c r="K121" s="119">
        <f>SUM(K120,K118,K116,K114)</f>
        <v>0</v>
      </c>
      <c r="L121" s="131">
        <f>SUM(L120,L118,L116,L114)</f>
        <v>0</v>
      </c>
      <c r="M121" s="216">
        <f t="shared" si="25"/>
        <v>9200</v>
      </c>
      <c r="N121" s="57">
        <f>SUM(N120,N118,N116,N114)</f>
        <v>9200</v>
      </c>
      <c r="O121" s="57">
        <f>SUM(O120,O118,O116,O114)</f>
        <v>0</v>
      </c>
      <c r="P121" s="58">
        <f>SUM(P120,P118,P116,P114)</f>
        <v>0</v>
      </c>
      <c r="Q121" s="223">
        <f t="shared" si="26"/>
        <v>12200</v>
      </c>
      <c r="R121" s="119">
        <f>SUM(R120,R118,R116,R114)</f>
        <v>12200</v>
      </c>
      <c r="S121" s="119">
        <f>SUM(S120,S118,S116,S114)</f>
        <v>0</v>
      </c>
      <c r="T121" s="131">
        <f>SUM(T120,T118,T116,T114)</f>
        <v>0</v>
      </c>
      <c r="U121" s="215">
        <f t="shared" si="27"/>
        <v>12200</v>
      </c>
      <c r="V121" s="119">
        <f>SUM(V120,V118,V116,V114)</f>
        <v>12200</v>
      </c>
      <c r="W121" s="119">
        <f>SUM(W120,W118,W116,W114)</f>
        <v>0</v>
      </c>
      <c r="X121" s="120">
        <f>SUM(X120,X118,X116,X114)</f>
        <v>0</v>
      </c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9" customFormat="1" ht="12" customHeight="1" thickBot="1">
      <c r="A122" s="121">
        <v>4</v>
      </c>
      <c r="B122" s="311" t="s">
        <v>39</v>
      </c>
      <c r="C122" s="312"/>
      <c r="D122" s="312"/>
      <c r="E122" s="312"/>
      <c r="F122" s="312"/>
      <c r="G122" s="312"/>
      <c r="H122" s="313"/>
      <c r="I122" s="217">
        <f t="shared" si="24"/>
        <v>6082.0203892493055</v>
      </c>
      <c r="J122" s="122">
        <f>SUM(J121)</f>
        <v>6082.0203892493055</v>
      </c>
      <c r="K122" s="122">
        <f>SUM(K121)</f>
        <v>0</v>
      </c>
      <c r="L122" s="124">
        <f>SUM(L121)</f>
        <v>0</v>
      </c>
      <c r="M122" s="218">
        <f t="shared" si="25"/>
        <v>9200</v>
      </c>
      <c r="N122" s="51">
        <f>SUM(N121)</f>
        <v>9200</v>
      </c>
      <c r="O122" s="51">
        <f>SUM(O121)</f>
        <v>0</v>
      </c>
      <c r="P122" s="52">
        <f>SUM(P121)</f>
        <v>0</v>
      </c>
      <c r="Q122" s="217">
        <f t="shared" si="26"/>
        <v>12200</v>
      </c>
      <c r="R122" s="122">
        <f>SUM(R121)</f>
        <v>12200</v>
      </c>
      <c r="S122" s="122">
        <f>SUM(S121)</f>
        <v>0</v>
      </c>
      <c r="T122" s="124">
        <f>SUM(T121)</f>
        <v>0</v>
      </c>
      <c r="U122" s="219">
        <f t="shared" si="27"/>
        <v>12200</v>
      </c>
      <c r="V122" s="122">
        <f>SUM(V121)</f>
        <v>12200</v>
      </c>
      <c r="W122" s="122">
        <f>SUM(W121)</f>
        <v>0</v>
      </c>
      <c r="X122" s="123">
        <f>SUM(X121)</f>
        <v>0</v>
      </c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9" customFormat="1" ht="13.5" customHeight="1" thickBot="1">
      <c r="A123" s="125">
        <v>5</v>
      </c>
      <c r="B123" s="292" t="s">
        <v>57</v>
      </c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9" customFormat="1" ht="13.5" customHeight="1" thickBot="1">
      <c r="A124" s="126">
        <v>5</v>
      </c>
      <c r="B124" s="231">
        <v>1</v>
      </c>
      <c r="C124" s="297" t="s">
        <v>58</v>
      </c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9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9" customFormat="1" ht="20.25" customHeight="1" thickBot="1">
      <c r="A125" s="281">
        <v>5</v>
      </c>
      <c r="B125" s="283">
        <v>1</v>
      </c>
      <c r="C125" s="275">
        <v>1</v>
      </c>
      <c r="D125" s="290" t="s">
        <v>164</v>
      </c>
      <c r="E125" s="365">
        <v>10</v>
      </c>
      <c r="F125" s="91" t="s">
        <v>59</v>
      </c>
      <c r="G125" s="91" t="s">
        <v>93</v>
      </c>
      <c r="H125" s="230" t="s">
        <v>17</v>
      </c>
      <c r="I125" s="225">
        <f aca="true" t="shared" si="28" ref="I125:I191">SUM(J125,L125)</f>
        <v>8688.600556070436</v>
      </c>
      <c r="J125" s="132">
        <v>8688.600556070436</v>
      </c>
      <c r="K125" s="132">
        <v>0</v>
      </c>
      <c r="L125" s="133">
        <v>0</v>
      </c>
      <c r="M125" s="211">
        <f aca="true" t="shared" si="29" ref="M125:M161">SUM(N125,P125)</f>
        <v>10137</v>
      </c>
      <c r="N125" s="44">
        <v>10137</v>
      </c>
      <c r="O125" s="44">
        <v>0</v>
      </c>
      <c r="P125" s="47">
        <v>0</v>
      </c>
      <c r="Q125" s="225">
        <f aca="true" t="shared" si="30" ref="Q125:Q161">SUM(R125,T125)</f>
        <v>11600</v>
      </c>
      <c r="R125" s="132">
        <v>11600</v>
      </c>
      <c r="S125" s="132">
        <v>0</v>
      </c>
      <c r="T125" s="133">
        <v>0</v>
      </c>
      <c r="U125" s="212">
        <f aca="true" t="shared" si="31" ref="U125:U161">SUM(V125,X125)</f>
        <v>11600</v>
      </c>
      <c r="V125" s="111">
        <v>11600</v>
      </c>
      <c r="W125" s="111">
        <v>0</v>
      </c>
      <c r="X125" s="115">
        <v>0</v>
      </c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9" customFormat="1" ht="20.25" customHeight="1" thickBot="1">
      <c r="A126" s="282"/>
      <c r="B126" s="284"/>
      <c r="C126" s="276"/>
      <c r="D126" s="287"/>
      <c r="E126" s="289"/>
      <c r="F126" s="278" t="s">
        <v>19</v>
      </c>
      <c r="G126" s="279"/>
      <c r="H126" s="280"/>
      <c r="I126" s="200">
        <f t="shared" si="28"/>
        <v>8688.600556070436</v>
      </c>
      <c r="J126" s="112">
        <f>SUM(J125)</f>
        <v>8688.600556070436</v>
      </c>
      <c r="K126" s="112">
        <f>SUM(K125)</f>
        <v>0</v>
      </c>
      <c r="L126" s="113">
        <f>SUM(L125)</f>
        <v>0</v>
      </c>
      <c r="M126" s="201">
        <f t="shared" si="29"/>
        <v>10137</v>
      </c>
      <c r="N126" s="45">
        <f>SUM(N125)</f>
        <v>10137</v>
      </c>
      <c r="O126" s="45">
        <f>SUM(O125)</f>
        <v>0</v>
      </c>
      <c r="P126" s="46">
        <f>SUM(P125)</f>
        <v>0</v>
      </c>
      <c r="Q126" s="200">
        <f t="shared" si="30"/>
        <v>11600</v>
      </c>
      <c r="R126" s="112">
        <f>SUM(R125)</f>
        <v>11600</v>
      </c>
      <c r="S126" s="112">
        <f>SUM(S125)</f>
        <v>0</v>
      </c>
      <c r="T126" s="113">
        <f>SUM(T125)</f>
        <v>0</v>
      </c>
      <c r="U126" s="199">
        <f t="shared" si="31"/>
        <v>11600</v>
      </c>
      <c r="V126" s="112">
        <f>SUM(V125)</f>
        <v>11600</v>
      </c>
      <c r="W126" s="112">
        <f>SUM(W125)</f>
        <v>0</v>
      </c>
      <c r="X126" s="114">
        <f>SUM(X125)</f>
        <v>0</v>
      </c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9" customFormat="1" ht="14.25" customHeight="1" thickBot="1">
      <c r="A127" s="281">
        <v>5</v>
      </c>
      <c r="B127" s="283">
        <v>1</v>
      </c>
      <c r="C127" s="285">
        <v>2</v>
      </c>
      <c r="D127" s="286" t="s">
        <v>165</v>
      </c>
      <c r="E127" s="300">
        <v>21</v>
      </c>
      <c r="F127" s="91" t="s">
        <v>59</v>
      </c>
      <c r="G127" s="91" t="s">
        <v>95</v>
      </c>
      <c r="H127" s="230" t="s">
        <v>17</v>
      </c>
      <c r="I127" s="232">
        <f t="shared" si="28"/>
        <v>0</v>
      </c>
      <c r="J127" s="111">
        <v>0</v>
      </c>
      <c r="K127" s="111">
        <v>0</v>
      </c>
      <c r="L127" s="136">
        <v>0</v>
      </c>
      <c r="M127" s="233">
        <f t="shared" si="29"/>
        <v>4200</v>
      </c>
      <c r="N127" s="44">
        <v>4200</v>
      </c>
      <c r="O127" s="44">
        <v>0</v>
      </c>
      <c r="P127" s="47">
        <v>0</v>
      </c>
      <c r="Q127" s="146">
        <f t="shared" si="30"/>
        <v>5800</v>
      </c>
      <c r="R127" s="111">
        <v>5800</v>
      </c>
      <c r="S127" s="111">
        <v>0</v>
      </c>
      <c r="T127" s="136">
        <v>0</v>
      </c>
      <c r="U127" s="232">
        <f t="shared" si="31"/>
        <v>5800</v>
      </c>
      <c r="V127" s="111">
        <v>5800</v>
      </c>
      <c r="W127" s="111">
        <v>0</v>
      </c>
      <c r="X127" s="115">
        <v>0</v>
      </c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9" customFormat="1" ht="14.25" customHeight="1" thickBot="1">
      <c r="A128" s="282"/>
      <c r="B128" s="284"/>
      <c r="C128" s="276"/>
      <c r="D128" s="287"/>
      <c r="E128" s="296"/>
      <c r="F128" s="278" t="s">
        <v>19</v>
      </c>
      <c r="G128" s="279"/>
      <c r="H128" s="280"/>
      <c r="I128" s="200">
        <f t="shared" si="28"/>
        <v>0</v>
      </c>
      <c r="J128" s="112">
        <f>SUM(J127)</f>
        <v>0</v>
      </c>
      <c r="K128" s="112">
        <f>SUM(K127)</f>
        <v>0</v>
      </c>
      <c r="L128" s="113">
        <f>SUM(L127)</f>
        <v>0</v>
      </c>
      <c r="M128" s="201">
        <f t="shared" si="29"/>
        <v>4200</v>
      </c>
      <c r="N128" s="45">
        <f>SUM(N127)</f>
        <v>4200</v>
      </c>
      <c r="O128" s="45">
        <f>SUM(O127)</f>
        <v>0</v>
      </c>
      <c r="P128" s="46">
        <f>SUM(P127)</f>
        <v>0</v>
      </c>
      <c r="Q128" s="200">
        <f t="shared" si="30"/>
        <v>5800</v>
      </c>
      <c r="R128" s="112">
        <f>SUM(R127)</f>
        <v>5800</v>
      </c>
      <c r="S128" s="112">
        <f>SUM(S127)</f>
        <v>0</v>
      </c>
      <c r="T128" s="113">
        <f>SUM(T127)</f>
        <v>0</v>
      </c>
      <c r="U128" s="199">
        <f t="shared" si="31"/>
        <v>5800</v>
      </c>
      <c r="V128" s="112">
        <f>SUM(V127)</f>
        <v>5800</v>
      </c>
      <c r="W128" s="112">
        <f>SUM(W127)</f>
        <v>0</v>
      </c>
      <c r="X128" s="114">
        <f>SUM(X127)</f>
        <v>0</v>
      </c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9" customFormat="1" ht="40.5" customHeight="1" thickBot="1">
      <c r="A129" s="281">
        <v>5</v>
      </c>
      <c r="B129" s="283">
        <v>1</v>
      </c>
      <c r="C129" s="285">
        <v>3</v>
      </c>
      <c r="D129" s="286" t="s">
        <v>63</v>
      </c>
      <c r="E129" s="300">
        <v>34</v>
      </c>
      <c r="F129" s="91" t="s">
        <v>59</v>
      </c>
      <c r="G129" s="91" t="s">
        <v>107</v>
      </c>
      <c r="H129" s="204" t="s">
        <v>17</v>
      </c>
      <c r="I129" s="212">
        <f t="shared" si="28"/>
        <v>2896.200185356812</v>
      </c>
      <c r="J129" s="111">
        <v>2896.200185356812</v>
      </c>
      <c r="K129" s="111">
        <v>0</v>
      </c>
      <c r="L129" s="136">
        <v>0</v>
      </c>
      <c r="M129" s="211">
        <f t="shared" si="29"/>
        <v>5800</v>
      </c>
      <c r="N129" s="38">
        <v>5800</v>
      </c>
      <c r="O129" s="38">
        <v>0</v>
      </c>
      <c r="P129" s="39">
        <v>0</v>
      </c>
      <c r="Q129" s="152">
        <f t="shared" si="30"/>
        <v>5800</v>
      </c>
      <c r="R129" s="100">
        <v>5800</v>
      </c>
      <c r="S129" s="100">
        <v>0</v>
      </c>
      <c r="T129" s="101">
        <v>0</v>
      </c>
      <c r="U129" s="212">
        <f t="shared" si="31"/>
        <v>0</v>
      </c>
      <c r="V129" s="100">
        <v>0</v>
      </c>
      <c r="W129" s="100">
        <v>0</v>
      </c>
      <c r="X129" s="102">
        <v>0</v>
      </c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9" customFormat="1" ht="40.5" customHeight="1" thickBot="1">
      <c r="A130" s="282"/>
      <c r="B130" s="284"/>
      <c r="C130" s="276"/>
      <c r="D130" s="287"/>
      <c r="E130" s="296"/>
      <c r="F130" s="278" t="s">
        <v>19</v>
      </c>
      <c r="G130" s="279"/>
      <c r="H130" s="280"/>
      <c r="I130" s="200">
        <f t="shared" si="28"/>
        <v>2896.200185356812</v>
      </c>
      <c r="J130" s="112">
        <f>SUM(J129)</f>
        <v>2896.200185356812</v>
      </c>
      <c r="K130" s="112">
        <f>SUM(K129)</f>
        <v>0</v>
      </c>
      <c r="L130" s="113">
        <f>SUM(L129)</f>
        <v>0</v>
      </c>
      <c r="M130" s="201">
        <f t="shared" si="29"/>
        <v>5800</v>
      </c>
      <c r="N130" s="45">
        <f>SUM(N129)</f>
        <v>5800</v>
      </c>
      <c r="O130" s="45">
        <f>SUM(O129)</f>
        <v>0</v>
      </c>
      <c r="P130" s="46">
        <f>SUM(P129)</f>
        <v>0</v>
      </c>
      <c r="Q130" s="200">
        <f t="shared" si="30"/>
        <v>5800</v>
      </c>
      <c r="R130" s="112">
        <f>SUM(R129)</f>
        <v>5800</v>
      </c>
      <c r="S130" s="112">
        <f>SUM(S129)</f>
        <v>0</v>
      </c>
      <c r="T130" s="113">
        <f>SUM(T129)</f>
        <v>0</v>
      </c>
      <c r="U130" s="199">
        <f t="shared" si="31"/>
        <v>0</v>
      </c>
      <c r="V130" s="112">
        <f>SUM(V129)</f>
        <v>0</v>
      </c>
      <c r="W130" s="112">
        <f>SUM(W129)</f>
        <v>0</v>
      </c>
      <c r="X130" s="114">
        <f>SUM(X129)</f>
        <v>0</v>
      </c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9" customFormat="1" ht="20.25" customHeight="1">
      <c r="A131" s="281">
        <v>5</v>
      </c>
      <c r="B131" s="283">
        <v>1</v>
      </c>
      <c r="C131" s="285">
        <v>4</v>
      </c>
      <c r="D131" s="286" t="s">
        <v>120</v>
      </c>
      <c r="E131" s="300">
        <v>20</v>
      </c>
      <c r="F131" s="275" t="s">
        <v>59</v>
      </c>
      <c r="G131" s="275" t="s">
        <v>94</v>
      </c>
      <c r="H131" s="204" t="s">
        <v>50</v>
      </c>
      <c r="I131" s="212">
        <f t="shared" si="28"/>
        <v>2751.390176088971</v>
      </c>
      <c r="J131" s="111">
        <v>0</v>
      </c>
      <c r="K131" s="111">
        <v>0</v>
      </c>
      <c r="L131" s="136">
        <v>2751.390176088971</v>
      </c>
      <c r="M131" s="211">
        <f t="shared" si="29"/>
        <v>0</v>
      </c>
      <c r="N131" s="38">
        <v>0</v>
      </c>
      <c r="O131" s="38">
        <v>0</v>
      </c>
      <c r="P131" s="39">
        <v>0</v>
      </c>
      <c r="Q131" s="152">
        <f t="shared" si="30"/>
        <v>0</v>
      </c>
      <c r="R131" s="100">
        <v>0</v>
      </c>
      <c r="S131" s="100">
        <v>0</v>
      </c>
      <c r="T131" s="101">
        <v>0</v>
      </c>
      <c r="U131" s="212">
        <f t="shared" si="31"/>
        <v>0</v>
      </c>
      <c r="V131" s="100">
        <v>0</v>
      </c>
      <c r="W131" s="100">
        <v>0</v>
      </c>
      <c r="X131" s="102">
        <v>0</v>
      </c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9" customFormat="1" ht="20.25" customHeight="1">
      <c r="A132" s="282"/>
      <c r="B132" s="284"/>
      <c r="C132" s="276"/>
      <c r="D132" s="287"/>
      <c r="E132" s="296"/>
      <c r="F132" s="276"/>
      <c r="G132" s="276"/>
      <c r="H132" s="207" t="s">
        <v>49</v>
      </c>
      <c r="I132" s="226">
        <f t="shared" si="28"/>
        <v>31655.468025949955</v>
      </c>
      <c r="J132" s="134">
        <v>0</v>
      </c>
      <c r="K132" s="134">
        <v>0</v>
      </c>
      <c r="L132" s="135">
        <v>31655.468025949955</v>
      </c>
      <c r="M132" s="227">
        <f t="shared" si="29"/>
        <v>0</v>
      </c>
      <c r="N132" s="40">
        <v>0</v>
      </c>
      <c r="O132" s="40">
        <v>0</v>
      </c>
      <c r="P132" s="41">
        <v>0</v>
      </c>
      <c r="Q132" s="153">
        <f t="shared" si="30"/>
        <v>0</v>
      </c>
      <c r="R132" s="103">
        <v>0</v>
      </c>
      <c r="S132" s="103">
        <v>0</v>
      </c>
      <c r="T132" s="104">
        <v>0</v>
      </c>
      <c r="U132" s="226">
        <f t="shared" si="31"/>
        <v>0</v>
      </c>
      <c r="V132" s="103">
        <v>0</v>
      </c>
      <c r="W132" s="103">
        <v>0</v>
      </c>
      <c r="X132" s="105">
        <v>0</v>
      </c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9" customFormat="1" ht="20.25" customHeight="1" thickBot="1">
      <c r="A133" s="282"/>
      <c r="B133" s="284"/>
      <c r="C133" s="276"/>
      <c r="D133" s="287"/>
      <c r="E133" s="296"/>
      <c r="F133" s="276"/>
      <c r="G133" s="276"/>
      <c r="H133" s="207" t="s">
        <v>71</v>
      </c>
      <c r="I133" s="226">
        <f t="shared" si="28"/>
        <v>2780.3521779425396</v>
      </c>
      <c r="J133" s="134">
        <v>0</v>
      </c>
      <c r="K133" s="134">
        <v>0</v>
      </c>
      <c r="L133" s="135">
        <v>2780.3521779425396</v>
      </c>
      <c r="M133" s="227">
        <f t="shared" si="29"/>
        <v>0</v>
      </c>
      <c r="N133" s="40">
        <v>0</v>
      </c>
      <c r="O133" s="40">
        <v>0</v>
      </c>
      <c r="P133" s="41">
        <v>0</v>
      </c>
      <c r="Q133" s="153">
        <f t="shared" si="30"/>
        <v>0</v>
      </c>
      <c r="R133" s="103">
        <v>0</v>
      </c>
      <c r="S133" s="103">
        <v>0</v>
      </c>
      <c r="T133" s="104">
        <v>0</v>
      </c>
      <c r="U133" s="226">
        <f t="shared" si="31"/>
        <v>0</v>
      </c>
      <c r="V133" s="103">
        <v>0</v>
      </c>
      <c r="W133" s="103">
        <v>0</v>
      </c>
      <c r="X133" s="105">
        <v>0</v>
      </c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9" customFormat="1" ht="20.25" customHeight="1" thickBot="1">
      <c r="A134" s="282"/>
      <c r="B134" s="284"/>
      <c r="C134" s="276"/>
      <c r="D134" s="287"/>
      <c r="E134" s="296"/>
      <c r="F134" s="278" t="s">
        <v>19</v>
      </c>
      <c r="G134" s="279"/>
      <c r="H134" s="280"/>
      <c r="I134" s="199">
        <f t="shared" si="28"/>
        <v>37187.21037998147</v>
      </c>
      <c r="J134" s="200">
        <f>SUM(J131:J133)</f>
        <v>0</v>
      </c>
      <c r="K134" s="200">
        <f>SUM(K131:K133)</f>
        <v>0</v>
      </c>
      <c r="L134" s="234">
        <f>SUM(L131:L133)</f>
        <v>37187.21037998147</v>
      </c>
      <c r="M134" s="201">
        <f t="shared" si="29"/>
        <v>0</v>
      </c>
      <c r="N134" s="202">
        <f>SUM(N131:N133)</f>
        <v>0</v>
      </c>
      <c r="O134" s="202">
        <f>SUM(O131:O133)</f>
        <v>0</v>
      </c>
      <c r="P134" s="235">
        <f>SUM(P131:P133)</f>
        <v>0</v>
      </c>
      <c r="Q134" s="200">
        <f t="shared" si="30"/>
        <v>0</v>
      </c>
      <c r="R134" s="200">
        <f>SUM(R131:R133)</f>
        <v>0</v>
      </c>
      <c r="S134" s="200">
        <f>SUM(S131:S133)</f>
        <v>0</v>
      </c>
      <c r="T134" s="234">
        <f>SUM(T131:T133)</f>
        <v>0</v>
      </c>
      <c r="U134" s="199">
        <f t="shared" si="31"/>
        <v>0</v>
      </c>
      <c r="V134" s="200">
        <f>SUM(V131:V133)</f>
        <v>0</v>
      </c>
      <c r="W134" s="200">
        <f>SUM(W131:W133)</f>
        <v>0</v>
      </c>
      <c r="X134" s="203">
        <f>SUM(X131:X133)</f>
        <v>0</v>
      </c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24" ht="12" customHeight="1">
      <c r="A135" s="281">
        <v>5</v>
      </c>
      <c r="B135" s="283">
        <v>1</v>
      </c>
      <c r="C135" s="285">
        <v>5</v>
      </c>
      <c r="D135" s="286" t="s">
        <v>64</v>
      </c>
      <c r="E135" s="300">
        <v>12</v>
      </c>
      <c r="F135" s="275" t="s">
        <v>59</v>
      </c>
      <c r="G135" s="275" t="s">
        <v>97</v>
      </c>
      <c r="H135" s="204" t="s">
        <v>17</v>
      </c>
      <c r="I135" s="232">
        <f t="shared" si="28"/>
        <v>4691.844300278036</v>
      </c>
      <c r="J135" s="111">
        <v>1795.6441149212235</v>
      </c>
      <c r="K135" s="111">
        <v>0</v>
      </c>
      <c r="L135" s="146">
        <v>2896.200185356812</v>
      </c>
      <c r="M135" s="233">
        <f t="shared" si="29"/>
        <v>0</v>
      </c>
      <c r="N135" s="38">
        <v>0</v>
      </c>
      <c r="O135" s="38">
        <v>0</v>
      </c>
      <c r="P135" s="59">
        <v>0</v>
      </c>
      <c r="Q135" s="146">
        <f t="shared" si="30"/>
        <v>0</v>
      </c>
      <c r="R135" s="100">
        <v>0</v>
      </c>
      <c r="S135" s="100">
        <v>0</v>
      </c>
      <c r="T135" s="143">
        <v>0</v>
      </c>
      <c r="U135" s="232">
        <f t="shared" si="31"/>
        <v>0</v>
      </c>
      <c r="V135" s="100">
        <v>0</v>
      </c>
      <c r="W135" s="100">
        <v>0</v>
      </c>
      <c r="X135" s="142">
        <v>0</v>
      </c>
    </row>
    <row r="136" spans="1:24" ht="12" customHeight="1">
      <c r="A136" s="282"/>
      <c r="B136" s="284"/>
      <c r="C136" s="276"/>
      <c r="D136" s="287"/>
      <c r="E136" s="296"/>
      <c r="F136" s="276"/>
      <c r="G136" s="276"/>
      <c r="H136" s="207" t="s">
        <v>71</v>
      </c>
      <c r="I136" s="236">
        <f t="shared" si="28"/>
        <v>2345.9221501390175</v>
      </c>
      <c r="J136" s="134">
        <v>550.2780352177942</v>
      </c>
      <c r="K136" s="134">
        <v>0</v>
      </c>
      <c r="L136" s="237">
        <v>1795.6441149212235</v>
      </c>
      <c r="M136" s="238">
        <f t="shared" si="29"/>
        <v>0</v>
      </c>
      <c r="N136" s="40">
        <v>0</v>
      </c>
      <c r="O136" s="40">
        <v>0</v>
      </c>
      <c r="P136" s="60">
        <v>0</v>
      </c>
      <c r="Q136" s="237">
        <f t="shared" si="30"/>
        <v>0</v>
      </c>
      <c r="R136" s="103">
        <v>0</v>
      </c>
      <c r="S136" s="103">
        <v>0</v>
      </c>
      <c r="T136" s="145">
        <v>0</v>
      </c>
      <c r="U136" s="236">
        <f t="shared" si="31"/>
        <v>0</v>
      </c>
      <c r="V136" s="103">
        <v>0</v>
      </c>
      <c r="W136" s="103">
        <v>0</v>
      </c>
      <c r="X136" s="144">
        <v>0</v>
      </c>
    </row>
    <row r="137" spans="1:24" ht="12" customHeight="1" thickBot="1">
      <c r="A137" s="282"/>
      <c r="B137" s="284"/>
      <c r="C137" s="276"/>
      <c r="D137" s="287"/>
      <c r="E137" s="296"/>
      <c r="F137" s="276"/>
      <c r="G137" s="276"/>
      <c r="H137" s="207" t="s">
        <v>49</v>
      </c>
      <c r="I137" s="236">
        <f t="shared" si="28"/>
        <v>9296.802594995368</v>
      </c>
      <c r="J137" s="134">
        <v>695.0880444856349</v>
      </c>
      <c r="K137" s="134">
        <v>0</v>
      </c>
      <c r="L137" s="237">
        <v>8601.714550509732</v>
      </c>
      <c r="M137" s="238">
        <f t="shared" si="29"/>
        <v>0</v>
      </c>
      <c r="N137" s="40">
        <v>0</v>
      </c>
      <c r="O137" s="40">
        <v>0</v>
      </c>
      <c r="P137" s="60">
        <v>0</v>
      </c>
      <c r="Q137" s="237">
        <f t="shared" si="30"/>
        <v>0</v>
      </c>
      <c r="R137" s="103">
        <v>0</v>
      </c>
      <c r="S137" s="103">
        <v>0</v>
      </c>
      <c r="T137" s="145">
        <v>0</v>
      </c>
      <c r="U137" s="236">
        <f t="shared" si="31"/>
        <v>0</v>
      </c>
      <c r="V137" s="103">
        <v>0</v>
      </c>
      <c r="W137" s="103">
        <v>0</v>
      </c>
      <c r="X137" s="144">
        <v>0</v>
      </c>
    </row>
    <row r="138" spans="1:24" ht="12" customHeight="1" thickBot="1">
      <c r="A138" s="282"/>
      <c r="B138" s="284"/>
      <c r="C138" s="276"/>
      <c r="D138" s="287"/>
      <c r="E138" s="296"/>
      <c r="F138" s="278" t="s">
        <v>19</v>
      </c>
      <c r="G138" s="279"/>
      <c r="H138" s="280"/>
      <c r="I138" s="199">
        <f t="shared" si="28"/>
        <v>16334.569045412421</v>
      </c>
      <c r="J138" s="200">
        <f>SUM(J135:J137)</f>
        <v>3041.0101946246523</v>
      </c>
      <c r="K138" s="200">
        <f>SUM(K135:K137)</f>
        <v>0</v>
      </c>
      <c r="L138" s="234">
        <f>SUM(L135:L137)</f>
        <v>13293.55885078777</v>
      </c>
      <c r="M138" s="201">
        <f t="shared" si="29"/>
        <v>0</v>
      </c>
      <c r="N138" s="202">
        <f>SUM(N135:N137)</f>
        <v>0</v>
      </c>
      <c r="O138" s="202">
        <f>SUM(O135:O137)</f>
        <v>0</v>
      </c>
      <c r="P138" s="235">
        <f>SUM(P135:P137)</f>
        <v>0</v>
      </c>
      <c r="Q138" s="200">
        <f t="shared" si="30"/>
        <v>0</v>
      </c>
      <c r="R138" s="200">
        <f>SUM(R135:R137)</f>
        <v>0</v>
      </c>
      <c r="S138" s="200">
        <f>SUM(S135:S137)</f>
        <v>0</v>
      </c>
      <c r="T138" s="234">
        <f>SUM(T135:T137)</f>
        <v>0</v>
      </c>
      <c r="U138" s="199">
        <f t="shared" si="31"/>
        <v>0</v>
      </c>
      <c r="V138" s="200">
        <f>SUM(V135:V137)</f>
        <v>0</v>
      </c>
      <c r="W138" s="200">
        <f>SUM(W135:W137)</f>
        <v>0</v>
      </c>
      <c r="X138" s="203">
        <f>SUM(X135:X137)</f>
        <v>0</v>
      </c>
    </row>
    <row r="139" spans="1:24" ht="30" customHeight="1" thickBot="1">
      <c r="A139" s="281">
        <v>5</v>
      </c>
      <c r="B139" s="283">
        <v>1</v>
      </c>
      <c r="C139" s="285">
        <v>6</v>
      </c>
      <c r="D139" s="286" t="s">
        <v>109</v>
      </c>
      <c r="E139" s="300">
        <v>33</v>
      </c>
      <c r="F139" s="91" t="s">
        <v>59</v>
      </c>
      <c r="G139" s="141" t="s">
        <v>138</v>
      </c>
      <c r="H139" s="230" t="s">
        <v>17</v>
      </c>
      <c r="I139" s="232">
        <f t="shared" si="28"/>
        <v>1448.100092678406</v>
      </c>
      <c r="J139" s="111">
        <v>1448.100092678406</v>
      </c>
      <c r="K139" s="111">
        <v>0</v>
      </c>
      <c r="L139" s="146">
        <v>0</v>
      </c>
      <c r="M139" s="233">
        <f t="shared" si="29"/>
        <v>0</v>
      </c>
      <c r="N139" s="38">
        <v>0</v>
      </c>
      <c r="O139" s="38">
        <v>0</v>
      </c>
      <c r="P139" s="59">
        <v>0</v>
      </c>
      <c r="Q139" s="146">
        <f t="shared" si="30"/>
        <v>0</v>
      </c>
      <c r="R139" s="100">
        <v>0</v>
      </c>
      <c r="S139" s="100">
        <v>0</v>
      </c>
      <c r="T139" s="143">
        <v>0</v>
      </c>
      <c r="U139" s="232">
        <f t="shared" si="31"/>
        <v>0</v>
      </c>
      <c r="V139" s="100">
        <v>0</v>
      </c>
      <c r="W139" s="100">
        <v>0</v>
      </c>
      <c r="X139" s="142">
        <v>0</v>
      </c>
    </row>
    <row r="140" spans="1:24" ht="30" customHeight="1" thickBot="1">
      <c r="A140" s="282"/>
      <c r="B140" s="284"/>
      <c r="C140" s="276"/>
      <c r="D140" s="287"/>
      <c r="E140" s="296"/>
      <c r="F140" s="278" t="s">
        <v>19</v>
      </c>
      <c r="G140" s="279"/>
      <c r="H140" s="280"/>
      <c r="I140" s="200">
        <f t="shared" si="28"/>
        <v>1448.100092678406</v>
      </c>
      <c r="J140" s="112">
        <f>SUM(J139)</f>
        <v>1448.100092678406</v>
      </c>
      <c r="K140" s="112">
        <f>SUM(K139)</f>
        <v>0</v>
      </c>
      <c r="L140" s="113">
        <f>SUM(L139)</f>
        <v>0</v>
      </c>
      <c r="M140" s="201">
        <f t="shared" si="29"/>
        <v>0</v>
      </c>
      <c r="N140" s="45">
        <f>SUM(N139)</f>
        <v>0</v>
      </c>
      <c r="O140" s="45">
        <f>SUM(O139)</f>
        <v>0</v>
      </c>
      <c r="P140" s="46">
        <f>SUM(P139)</f>
        <v>0</v>
      </c>
      <c r="Q140" s="200">
        <f t="shared" si="30"/>
        <v>0</v>
      </c>
      <c r="R140" s="112">
        <f>SUM(R139)</f>
        <v>0</v>
      </c>
      <c r="S140" s="112">
        <f>SUM(S139)</f>
        <v>0</v>
      </c>
      <c r="T140" s="113">
        <f>SUM(T139)</f>
        <v>0</v>
      </c>
      <c r="U140" s="199">
        <f t="shared" si="31"/>
        <v>0</v>
      </c>
      <c r="V140" s="112">
        <f>SUM(V139)</f>
        <v>0</v>
      </c>
      <c r="W140" s="112">
        <f>SUM(W139)</f>
        <v>0</v>
      </c>
      <c r="X140" s="114">
        <f>SUM(X139)</f>
        <v>0</v>
      </c>
    </row>
    <row r="141" spans="1:24" ht="15.75" thickBot="1">
      <c r="A141" s="301">
        <v>5</v>
      </c>
      <c r="B141" s="283">
        <v>1</v>
      </c>
      <c r="C141" s="285">
        <v>7</v>
      </c>
      <c r="D141" s="286" t="s">
        <v>122</v>
      </c>
      <c r="E141" s="300">
        <v>10</v>
      </c>
      <c r="F141" s="91" t="s">
        <v>59</v>
      </c>
      <c r="G141" s="141" t="s">
        <v>132</v>
      </c>
      <c r="H141" s="230" t="s">
        <v>17</v>
      </c>
      <c r="I141" s="212">
        <f t="shared" si="28"/>
        <v>492.35403151065805</v>
      </c>
      <c r="J141" s="111">
        <v>492.35403151065805</v>
      </c>
      <c r="K141" s="111">
        <v>0</v>
      </c>
      <c r="L141" s="136">
        <v>0</v>
      </c>
      <c r="M141" s="211">
        <f t="shared" si="29"/>
        <v>0</v>
      </c>
      <c r="N141" s="44">
        <v>0</v>
      </c>
      <c r="O141" s="44">
        <v>0</v>
      </c>
      <c r="P141" s="239">
        <v>0</v>
      </c>
      <c r="Q141" s="152">
        <f t="shared" si="30"/>
        <v>0</v>
      </c>
      <c r="R141" s="111">
        <v>0</v>
      </c>
      <c r="S141" s="111">
        <v>0</v>
      </c>
      <c r="T141" s="146">
        <v>0</v>
      </c>
      <c r="U141" s="212">
        <f t="shared" si="31"/>
        <v>0</v>
      </c>
      <c r="V141" s="111">
        <v>0</v>
      </c>
      <c r="W141" s="111">
        <v>0</v>
      </c>
      <c r="X141" s="240">
        <v>0</v>
      </c>
    </row>
    <row r="142" spans="1:24" ht="15.75" thickBot="1">
      <c r="A142" s="302"/>
      <c r="B142" s="284"/>
      <c r="C142" s="276"/>
      <c r="D142" s="287"/>
      <c r="E142" s="296"/>
      <c r="F142" s="278" t="s">
        <v>19</v>
      </c>
      <c r="G142" s="279"/>
      <c r="H142" s="280"/>
      <c r="I142" s="200">
        <f t="shared" si="28"/>
        <v>492.35403151065805</v>
      </c>
      <c r="J142" s="112">
        <f>SUM(J141)</f>
        <v>492.35403151065805</v>
      </c>
      <c r="K142" s="112">
        <f>SUM(K141)</f>
        <v>0</v>
      </c>
      <c r="L142" s="113">
        <f>SUM(L141)</f>
        <v>0</v>
      </c>
      <c r="M142" s="201">
        <f t="shared" si="29"/>
        <v>0</v>
      </c>
      <c r="N142" s="45">
        <f>SUM(N141)</f>
        <v>0</v>
      </c>
      <c r="O142" s="45">
        <f>SUM(O141)</f>
        <v>0</v>
      </c>
      <c r="P142" s="46">
        <f>SUM(P141)</f>
        <v>0</v>
      </c>
      <c r="Q142" s="200">
        <f t="shared" si="30"/>
        <v>0</v>
      </c>
      <c r="R142" s="112">
        <f>SUM(R141)</f>
        <v>0</v>
      </c>
      <c r="S142" s="112">
        <f>SUM(S141)</f>
        <v>0</v>
      </c>
      <c r="T142" s="113">
        <f>SUM(T141)</f>
        <v>0</v>
      </c>
      <c r="U142" s="199">
        <f t="shared" si="31"/>
        <v>0</v>
      </c>
      <c r="V142" s="112">
        <f>SUM(V141)</f>
        <v>0</v>
      </c>
      <c r="W142" s="112">
        <f>SUM(W141)</f>
        <v>0</v>
      </c>
      <c r="X142" s="114">
        <f>SUM(X141)</f>
        <v>0</v>
      </c>
    </row>
    <row r="143" spans="1:24" ht="17.25" customHeight="1" thickBot="1">
      <c r="A143" s="301">
        <v>5</v>
      </c>
      <c r="B143" s="283">
        <v>1</v>
      </c>
      <c r="C143" s="285">
        <v>8</v>
      </c>
      <c r="D143" s="286" t="s">
        <v>123</v>
      </c>
      <c r="E143" s="300">
        <v>10</v>
      </c>
      <c r="F143" s="91" t="s">
        <v>59</v>
      </c>
      <c r="G143" s="141" t="s">
        <v>133</v>
      </c>
      <c r="H143" s="230" t="s">
        <v>17</v>
      </c>
      <c r="I143" s="212">
        <f t="shared" si="28"/>
        <v>1708.758109360519</v>
      </c>
      <c r="J143" s="111">
        <v>1708.758109360519</v>
      </c>
      <c r="K143" s="111">
        <v>0</v>
      </c>
      <c r="L143" s="136">
        <v>0</v>
      </c>
      <c r="M143" s="211">
        <f t="shared" si="29"/>
        <v>0</v>
      </c>
      <c r="N143" s="44">
        <v>0</v>
      </c>
      <c r="O143" s="44">
        <v>0</v>
      </c>
      <c r="P143" s="239">
        <v>0</v>
      </c>
      <c r="Q143" s="152">
        <f t="shared" si="30"/>
        <v>0</v>
      </c>
      <c r="R143" s="111">
        <v>0</v>
      </c>
      <c r="S143" s="111">
        <v>0</v>
      </c>
      <c r="T143" s="146">
        <v>0</v>
      </c>
      <c r="U143" s="212">
        <f t="shared" si="31"/>
        <v>0</v>
      </c>
      <c r="V143" s="111">
        <v>0</v>
      </c>
      <c r="W143" s="111">
        <v>0</v>
      </c>
      <c r="X143" s="240">
        <v>0</v>
      </c>
    </row>
    <row r="144" spans="1:24" ht="17.25" customHeight="1" thickBot="1">
      <c r="A144" s="302"/>
      <c r="B144" s="284"/>
      <c r="C144" s="276"/>
      <c r="D144" s="287"/>
      <c r="E144" s="296"/>
      <c r="F144" s="278" t="s">
        <v>19</v>
      </c>
      <c r="G144" s="279"/>
      <c r="H144" s="280"/>
      <c r="I144" s="200">
        <f t="shared" si="28"/>
        <v>1708.758109360519</v>
      </c>
      <c r="J144" s="112">
        <f>SUM(J143)</f>
        <v>1708.758109360519</v>
      </c>
      <c r="K144" s="112">
        <f>SUM(K143)</f>
        <v>0</v>
      </c>
      <c r="L144" s="113">
        <f>SUM(L143)</f>
        <v>0</v>
      </c>
      <c r="M144" s="201">
        <f t="shared" si="29"/>
        <v>0</v>
      </c>
      <c r="N144" s="45">
        <f>SUM(N143)</f>
        <v>0</v>
      </c>
      <c r="O144" s="45">
        <f>SUM(O143)</f>
        <v>0</v>
      </c>
      <c r="P144" s="46">
        <f>SUM(P143)</f>
        <v>0</v>
      </c>
      <c r="Q144" s="200">
        <f t="shared" si="30"/>
        <v>0</v>
      </c>
      <c r="R144" s="112">
        <f>SUM(R143)</f>
        <v>0</v>
      </c>
      <c r="S144" s="112">
        <f>SUM(S143)</f>
        <v>0</v>
      </c>
      <c r="T144" s="113">
        <f>SUM(T143)</f>
        <v>0</v>
      </c>
      <c r="U144" s="199">
        <f t="shared" si="31"/>
        <v>0</v>
      </c>
      <c r="V144" s="112">
        <f>SUM(V143)</f>
        <v>0</v>
      </c>
      <c r="W144" s="112">
        <f>SUM(W143)</f>
        <v>0</v>
      </c>
      <c r="X144" s="114">
        <f>SUM(X143)</f>
        <v>0</v>
      </c>
    </row>
    <row r="145" spans="1:38" s="9" customFormat="1" ht="9.75" customHeight="1">
      <c r="A145" s="281">
        <v>5</v>
      </c>
      <c r="B145" s="283">
        <v>1</v>
      </c>
      <c r="C145" s="285">
        <v>9</v>
      </c>
      <c r="D145" s="286" t="s">
        <v>142</v>
      </c>
      <c r="E145" s="99">
        <v>20</v>
      </c>
      <c r="F145" s="275" t="s">
        <v>59</v>
      </c>
      <c r="G145" s="318" t="s">
        <v>137</v>
      </c>
      <c r="H145" s="251" t="s">
        <v>17</v>
      </c>
      <c r="I145" s="241">
        <f t="shared" si="28"/>
        <v>0</v>
      </c>
      <c r="J145" s="111">
        <v>0</v>
      </c>
      <c r="K145" s="111">
        <v>0</v>
      </c>
      <c r="L145" s="136">
        <v>0</v>
      </c>
      <c r="M145" s="211">
        <f t="shared" si="29"/>
        <v>53759</v>
      </c>
      <c r="N145" s="44">
        <v>0</v>
      </c>
      <c r="O145" s="44">
        <v>0</v>
      </c>
      <c r="P145" s="47">
        <v>53759</v>
      </c>
      <c r="Q145" s="152">
        <f t="shared" si="30"/>
        <v>0</v>
      </c>
      <c r="R145" s="100">
        <v>0</v>
      </c>
      <c r="S145" s="100">
        <v>0</v>
      </c>
      <c r="T145" s="101">
        <v>0</v>
      </c>
      <c r="U145" s="212">
        <f t="shared" si="31"/>
        <v>0</v>
      </c>
      <c r="V145" s="100">
        <v>0</v>
      </c>
      <c r="W145" s="100">
        <v>0</v>
      </c>
      <c r="X145" s="102">
        <v>0</v>
      </c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9" customFormat="1" ht="9.75" customHeight="1">
      <c r="A146" s="282"/>
      <c r="B146" s="284"/>
      <c r="C146" s="276"/>
      <c r="D146" s="287"/>
      <c r="E146" s="250" t="s">
        <v>45</v>
      </c>
      <c r="F146" s="276"/>
      <c r="G146" s="319"/>
      <c r="H146" s="248" t="s">
        <v>17</v>
      </c>
      <c r="I146" s="249"/>
      <c r="J146" s="132"/>
      <c r="K146" s="132"/>
      <c r="L146" s="133"/>
      <c r="M146" s="229">
        <f t="shared" si="29"/>
        <v>13000</v>
      </c>
      <c r="N146" s="53"/>
      <c r="O146" s="53"/>
      <c r="P146" s="56">
        <v>13000</v>
      </c>
      <c r="Q146" s="225"/>
      <c r="R146" s="128"/>
      <c r="S146" s="128"/>
      <c r="T146" s="129"/>
      <c r="U146" s="224"/>
      <c r="V146" s="128"/>
      <c r="W146" s="128"/>
      <c r="X146" s="13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9" customFormat="1" ht="9.75" customHeight="1">
      <c r="A147" s="282"/>
      <c r="B147" s="284"/>
      <c r="C147" s="276"/>
      <c r="D147" s="287"/>
      <c r="E147" s="285">
        <v>10</v>
      </c>
      <c r="F147" s="276"/>
      <c r="G147" s="319"/>
      <c r="H147" s="207" t="s">
        <v>17</v>
      </c>
      <c r="I147" s="242">
        <f t="shared" si="28"/>
        <v>3475.4402224281744</v>
      </c>
      <c r="J147" s="134">
        <v>0</v>
      </c>
      <c r="K147" s="134">
        <v>0</v>
      </c>
      <c r="L147" s="135">
        <v>3475.4402224281744</v>
      </c>
      <c r="M147" s="227">
        <f t="shared" si="29"/>
        <v>69609</v>
      </c>
      <c r="N147" s="40">
        <v>0</v>
      </c>
      <c r="O147" s="40">
        <v>0</v>
      </c>
      <c r="P147" s="41">
        <v>69609</v>
      </c>
      <c r="Q147" s="153">
        <f t="shared" si="30"/>
        <v>0</v>
      </c>
      <c r="R147" s="103">
        <v>0</v>
      </c>
      <c r="S147" s="103">
        <v>0</v>
      </c>
      <c r="T147" s="104">
        <v>0</v>
      </c>
      <c r="U147" s="226">
        <f t="shared" si="31"/>
        <v>0</v>
      </c>
      <c r="V147" s="103">
        <v>0</v>
      </c>
      <c r="W147" s="103">
        <v>0</v>
      </c>
      <c r="X147" s="105">
        <v>0</v>
      </c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9" customFormat="1" ht="9.75" customHeight="1">
      <c r="A148" s="282"/>
      <c r="B148" s="284"/>
      <c r="C148" s="276"/>
      <c r="D148" s="287"/>
      <c r="E148" s="276"/>
      <c r="F148" s="276"/>
      <c r="G148" s="319"/>
      <c r="H148" s="228" t="s">
        <v>71</v>
      </c>
      <c r="I148" s="242">
        <f t="shared" si="28"/>
        <v>2172.150139017609</v>
      </c>
      <c r="J148" s="134">
        <v>0</v>
      </c>
      <c r="K148" s="134">
        <v>0</v>
      </c>
      <c r="L148" s="135">
        <v>2172.150139017609</v>
      </c>
      <c r="M148" s="227">
        <f t="shared" si="29"/>
        <v>22700</v>
      </c>
      <c r="N148" s="40">
        <v>0</v>
      </c>
      <c r="O148" s="40">
        <v>0</v>
      </c>
      <c r="P148" s="41">
        <v>22700</v>
      </c>
      <c r="Q148" s="153">
        <f t="shared" si="30"/>
        <v>0</v>
      </c>
      <c r="R148" s="103">
        <v>0</v>
      </c>
      <c r="S148" s="103">
        <v>0</v>
      </c>
      <c r="T148" s="104">
        <v>0</v>
      </c>
      <c r="U148" s="226">
        <f t="shared" si="31"/>
        <v>0</v>
      </c>
      <c r="V148" s="103">
        <v>0</v>
      </c>
      <c r="W148" s="103">
        <v>0</v>
      </c>
      <c r="X148" s="105">
        <v>0</v>
      </c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9" customFormat="1" ht="9.75" customHeight="1" thickBot="1">
      <c r="A149" s="282"/>
      <c r="B149" s="284"/>
      <c r="C149" s="276"/>
      <c r="D149" s="287"/>
      <c r="E149" s="276"/>
      <c r="F149" s="276"/>
      <c r="G149" s="319"/>
      <c r="H149" s="228" t="s">
        <v>49</v>
      </c>
      <c r="I149" s="242">
        <f t="shared" si="28"/>
        <v>8659.638554216868</v>
      </c>
      <c r="J149" s="134">
        <v>0</v>
      </c>
      <c r="K149" s="134">
        <v>0</v>
      </c>
      <c r="L149" s="135">
        <v>8659.638554216868</v>
      </c>
      <c r="M149" s="227">
        <f t="shared" si="29"/>
        <v>31900</v>
      </c>
      <c r="N149" s="40">
        <v>0</v>
      </c>
      <c r="O149" s="40">
        <v>0</v>
      </c>
      <c r="P149" s="41">
        <v>31900</v>
      </c>
      <c r="Q149" s="153">
        <f t="shared" si="30"/>
        <v>0</v>
      </c>
      <c r="R149" s="103">
        <v>0</v>
      </c>
      <c r="S149" s="103">
        <v>0</v>
      </c>
      <c r="T149" s="104">
        <v>0</v>
      </c>
      <c r="U149" s="226">
        <f t="shared" si="31"/>
        <v>0</v>
      </c>
      <c r="V149" s="103">
        <v>0</v>
      </c>
      <c r="W149" s="103">
        <v>0</v>
      </c>
      <c r="X149" s="105">
        <v>0</v>
      </c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9" customFormat="1" ht="9.75" customHeight="1" thickBot="1">
      <c r="A150" s="282"/>
      <c r="B150" s="284"/>
      <c r="C150" s="276"/>
      <c r="D150" s="287"/>
      <c r="E150" s="147"/>
      <c r="F150" s="278" t="s">
        <v>19</v>
      </c>
      <c r="G150" s="279"/>
      <c r="H150" s="280"/>
      <c r="I150" s="199">
        <f t="shared" si="28"/>
        <v>14307.228915662652</v>
      </c>
      <c r="J150" s="112">
        <f>SUM(J145:J149)</f>
        <v>0</v>
      </c>
      <c r="K150" s="112">
        <f>SUM(K145:K149)</f>
        <v>0</v>
      </c>
      <c r="L150" s="113">
        <f>SUM(L145:L149)</f>
        <v>14307.228915662652</v>
      </c>
      <c r="M150" s="201">
        <f t="shared" si="29"/>
        <v>190968</v>
      </c>
      <c r="N150" s="45">
        <f>SUM(N145:N149)</f>
        <v>0</v>
      </c>
      <c r="O150" s="45">
        <f>SUM(O145:O149)</f>
        <v>0</v>
      </c>
      <c r="P150" s="46">
        <f>SUM(P145:P149)</f>
        <v>190968</v>
      </c>
      <c r="Q150" s="200">
        <f t="shared" si="30"/>
        <v>0</v>
      </c>
      <c r="R150" s="112">
        <f>SUM(R145:R149)</f>
        <v>0</v>
      </c>
      <c r="S150" s="112">
        <f>SUM(S145:S149)</f>
        <v>0</v>
      </c>
      <c r="T150" s="113">
        <f>SUM(T145:T149)</f>
        <v>0</v>
      </c>
      <c r="U150" s="199">
        <f t="shared" si="31"/>
        <v>0</v>
      </c>
      <c r="V150" s="112">
        <f>SUM(V145:V149)</f>
        <v>0</v>
      </c>
      <c r="W150" s="112">
        <f>SUM(W145:W149)</f>
        <v>0</v>
      </c>
      <c r="X150" s="114">
        <f>SUM(X145:X149)</f>
        <v>0</v>
      </c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24" ht="14.25" customHeight="1" thickBot="1">
      <c r="A151" s="301">
        <v>5</v>
      </c>
      <c r="B151" s="283">
        <v>1</v>
      </c>
      <c r="C151" s="285">
        <v>10</v>
      </c>
      <c r="D151" s="286" t="s">
        <v>190</v>
      </c>
      <c r="E151" s="300">
        <v>20</v>
      </c>
      <c r="F151" s="270" t="s">
        <v>59</v>
      </c>
      <c r="G151" s="141" t="s">
        <v>143</v>
      </c>
      <c r="H151" s="230" t="s">
        <v>17</v>
      </c>
      <c r="I151" s="212">
        <f t="shared" si="28"/>
        <v>0</v>
      </c>
      <c r="J151" s="111">
        <v>0</v>
      </c>
      <c r="K151" s="111">
        <v>0</v>
      </c>
      <c r="L151" s="136">
        <v>0</v>
      </c>
      <c r="M151" s="211">
        <f t="shared" si="29"/>
        <v>6400</v>
      </c>
      <c r="N151" s="44"/>
      <c r="O151" s="44">
        <v>0</v>
      </c>
      <c r="P151" s="239">
        <v>6400</v>
      </c>
      <c r="Q151" s="152">
        <f t="shared" si="30"/>
        <v>0</v>
      </c>
      <c r="R151" s="111">
        <v>0</v>
      </c>
      <c r="S151" s="111">
        <v>0</v>
      </c>
      <c r="T151" s="146">
        <v>0</v>
      </c>
      <c r="U151" s="212">
        <f t="shared" si="31"/>
        <v>0</v>
      </c>
      <c r="V151" s="111">
        <v>0</v>
      </c>
      <c r="W151" s="111">
        <v>0</v>
      </c>
      <c r="X151" s="240">
        <v>0</v>
      </c>
    </row>
    <row r="152" spans="1:24" ht="14.25" customHeight="1" thickBot="1">
      <c r="A152" s="302"/>
      <c r="B152" s="284"/>
      <c r="C152" s="276"/>
      <c r="D152" s="287"/>
      <c r="E152" s="296"/>
      <c r="F152" s="278" t="s">
        <v>19</v>
      </c>
      <c r="G152" s="279"/>
      <c r="H152" s="280"/>
      <c r="I152" s="200">
        <f t="shared" si="28"/>
        <v>0</v>
      </c>
      <c r="J152" s="112">
        <f>SUM(J151)</f>
        <v>0</v>
      </c>
      <c r="K152" s="112">
        <f>SUM(K151)</f>
        <v>0</v>
      </c>
      <c r="L152" s="113">
        <f>SUM(L151)</f>
        <v>0</v>
      </c>
      <c r="M152" s="201">
        <f t="shared" si="29"/>
        <v>6400</v>
      </c>
      <c r="N152" s="45">
        <f>SUM(N151)</f>
        <v>0</v>
      </c>
      <c r="O152" s="45">
        <f>SUM(O151)</f>
        <v>0</v>
      </c>
      <c r="P152" s="46">
        <f>SUM(P151)</f>
        <v>6400</v>
      </c>
      <c r="Q152" s="200">
        <f t="shared" si="30"/>
        <v>0</v>
      </c>
      <c r="R152" s="112">
        <f>SUM(R151)</f>
        <v>0</v>
      </c>
      <c r="S152" s="112">
        <f>SUM(S151)</f>
        <v>0</v>
      </c>
      <c r="T152" s="113">
        <f>SUM(T151)</f>
        <v>0</v>
      </c>
      <c r="U152" s="199">
        <f t="shared" si="31"/>
        <v>0</v>
      </c>
      <c r="V152" s="112">
        <f>SUM(V151)</f>
        <v>0</v>
      </c>
      <c r="W152" s="112">
        <f>SUM(W151)</f>
        <v>0</v>
      </c>
      <c r="X152" s="114">
        <f>SUM(X151)</f>
        <v>0</v>
      </c>
    </row>
    <row r="153" spans="1:24" ht="31.5" customHeight="1" thickBot="1">
      <c r="A153" s="301">
        <v>5</v>
      </c>
      <c r="B153" s="283">
        <v>1</v>
      </c>
      <c r="C153" s="285">
        <v>11</v>
      </c>
      <c r="D153" s="286" t="s">
        <v>145</v>
      </c>
      <c r="E153" s="300">
        <v>33</v>
      </c>
      <c r="F153" s="91" t="s">
        <v>16</v>
      </c>
      <c r="G153" s="141" t="s">
        <v>146</v>
      </c>
      <c r="H153" s="230" t="s">
        <v>17</v>
      </c>
      <c r="I153" s="212">
        <f t="shared" si="28"/>
        <v>926.7840593141798</v>
      </c>
      <c r="J153" s="111">
        <v>926.7840593141798</v>
      </c>
      <c r="K153" s="111">
        <v>0</v>
      </c>
      <c r="L153" s="136">
        <v>0</v>
      </c>
      <c r="M153" s="211">
        <f t="shared" si="29"/>
        <v>1400</v>
      </c>
      <c r="N153" s="44">
        <v>1400</v>
      </c>
      <c r="O153" s="44">
        <v>0</v>
      </c>
      <c r="P153" s="239">
        <v>0</v>
      </c>
      <c r="Q153" s="152">
        <f t="shared" si="30"/>
        <v>0</v>
      </c>
      <c r="R153" s="111">
        <v>0</v>
      </c>
      <c r="S153" s="111">
        <v>0</v>
      </c>
      <c r="T153" s="146">
        <v>0</v>
      </c>
      <c r="U153" s="212">
        <f t="shared" si="31"/>
        <v>0</v>
      </c>
      <c r="V153" s="111">
        <v>0</v>
      </c>
      <c r="W153" s="111">
        <v>0</v>
      </c>
      <c r="X153" s="240">
        <v>0</v>
      </c>
    </row>
    <row r="154" spans="1:24" ht="31.5" customHeight="1" thickBot="1">
      <c r="A154" s="302"/>
      <c r="B154" s="284"/>
      <c r="C154" s="276"/>
      <c r="D154" s="287"/>
      <c r="E154" s="296"/>
      <c r="F154" s="278" t="s">
        <v>19</v>
      </c>
      <c r="G154" s="279"/>
      <c r="H154" s="280"/>
      <c r="I154" s="200">
        <f t="shared" si="28"/>
        <v>926.7840593141798</v>
      </c>
      <c r="J154" s="112">
        <f>SUM(J153)</f>
        <v>926.7840593141798</v>
      </c>
      <c r="K154" s="112">
        <f>SUM(K153)</f>
        <v>0</v>
      </c>
      <c r="L154" s="113">
        <f>SUM(L153)</f>
        <v>0</v>
      </c>
      <c r="M154" s="201">
        <f t="shared" si="29"/>
        <v>1400</v>
      </c>
      <c r="N154" s="45">
        <f>SUM(N153)</f>
        <v>1400</v>
      </c>
      <c r="O154" s="45">
        <f>SUM(O153)</f>
        <v>0</v>
      </c>
      <c r="P154" s="46">
        <f>SUM(P153)</f>
        <v>0</v>
      </c>
      <c r="Q154" s="200">
        <f t="shared" si="30"/>
        <v>0</v>
      </c>
      <c r="R154" s="112">
        <f>SUM(R153)</f>
        <v>0</v>
      </c>
      <c r="S154" s="112">
        <f>SUM(S153)</f>
        <v>0</v>
      </c>
      <c r="T154" s="113">
        <f>SUM(T153)</f>
        <v>0</v>
      </c>
      <c r="U154" s="199">
        <f t="shared" si="31"/>
        <v>0</v>
      </c>
      <c r="V154" s="112">
        <f>SUM(V153)</f>
        <v>0</v>
      </c>
      <c r="W154" s="112">
        <f>SUM(W153)</f>
        <v>0</v>
      </c>
      <c r="X154" s="114">
        <f>SUM(X153)</f>
        <v>0</v>
      </c>
    </row>
    <row r="155" spans="1:24" ht="25.5" customHeight="1" thickBot="1">
      <c r="A155" s="301">
        <v>5</v>
      </c>
      <c r="B155" s="283">
        <v>1</v>
      </c>
      <c r="C155" s="285">
        <v>12</v>
      </c>
      <c r="D155" s="286" t="s">
        <v>153</v>
      </c>
      <c r="E155" s="300">
        <v>10</v>
      </c>
      <c r="F155" s="91" t="s">
        <v>59</v>
      </c>
      <c r="G155" s="141" t="s">
        <v>187</v>
      </c>
      <c r="H155" s="230" t="s">
        <v>17</v>
      </c>
      <c r="I155" s="212">
        <f t="shared" si="28"/>
        <v>0</v>
      </c>
      <c r="J155" s="111">
        <v>0</v>
      </c>
      <c r="K155" s="111">
        <v>0</v>
      </c>
      <c r="L155" s="136">
        <v>0</v>
      </c>
      <c r="M155" s="211">
        <f t="shared" si="29"/>
        <v>0</v>
      </c>
      <c r="N155" s="44">
        <v>0</v>
      </c>
      <c r="O155" s="44">
        <v>0</v>
      </c>
      <c r="P155" s="239">
        <v>0</v>
      </c>
      <c r="Q155" s="152">
        <f t="shared" si="30"/>
        <v>8700</v>
      </c>
      <c r="R155" s="111">
        <v>0</v>
      </c>
      <c r="S155" s="111">
        <v>0</v>
      </c>
      <c r="T155" s="146">
        <v>8700</v>
      </c>
      <c r="U155" s="212">
        <f t="shared" si="31"/>
        <v>0</v>
      </c>
      <c r="V155" s="111">
        <v>0</v>
      </c>
      <c r="W155" s="111">
        <v>0</v>
      </c>
      <c r="X155" s="240">
        <v>0</v>
      </c>
    </row>
    <row r="156" spans="1:24" ht="25.5" customHeight="1" thickBot="1">
      <c r="A156" s="302"/>
      <c r="B156" s="284"/>
      <c r="C156" s="276"/>
      <c r="D156" s="287"/>
      <c r="E156" s="296"/>
      <c r="F156" s="278" t="s">
        <v>19</v>
      </c>
      <c r="G156" s="279"/>
      <c r="H156" s="280"/>
      <c r="I156" s="200">
        <f t="shared" si="28"/>
        <v>0</v>
      </c>
      <c r="J156" s="112">
        <f>SUM(J155)</f>
        <v>0</v>
      </c>
      <c r="K156" s="112">
        <f>SUM(K155)</f>
        <v>0</v>
      </c>
      <c r="L156" s="113">
        <f>SUM(L155)</f>
        <v>0</v>
      </c>
      <c r="M156" s="201">
        <f t="shared" si="29"/>
        <v>0</v>
      </c>
      <c r="N156" s="45">
        <f>SUM(N155)</f>
        <v>0</v>
      </c>
      <c r="O156" s="45">
        <f>SUM(O155)</f>
        <v>0</v>
      </c>
      <c r="P156" s="46">
        <f>SUM(P155)</f>
        <v>0</v>
      </c>
      <c r="Q156" s="200">
        <f t="shared" si="30"/>
        <v>8700</v>
      </c>
      <c r="R156" s="112">
        <f>SUM(R155)</f>
        <v>0</v>
      </c>
      <c r="S156" s="112">
        <f>SUM(S155)</f>
        <v>0</v>
      </c>
      <c r="T156" s="113">
        <f>SUM(T155)</f>
        <v>8700</v>
      </c>
      <c r="U156" s="199">
        <f t="shared" si="31"/>
        <v>0</v>
      </c>
      <c r="V156" s="112">
        <f>SUM(V155)</f>
        <v>0</v>
      </c>
      <c r="W156" s="112">
        <f>SUM(W155)</f>
        <v>0</v>
      </c>
      <c r="X156" s="114">
        <f>SUM(X155)</f>
        <v>0</v>
      </c>
    </row>
    <row r="157" spans="1:24" ht="22.5" customHeight="1" thickBot="1">
      <c r="A157" s="301">
        <v>5</v>
      </c>
      <c r="B157" s="283">
        <v>1</v>
      </c>
      <c r="C157" s="285">
        <v>13</v>
      </c>
      <c r="D157" s="286" t="s">
        <v>154</v>
      </c>
      <c r="E157" s="300">
        <v>10</v>
      </c>
      <c r="F157" s="91" t="s">
        <v>16</v>
      </c>
      <c r="G157" s="141" t="s">
        <v>188</v>
      </c>
      <c r="H157" s="230" t="s">
        <v>17</v>
      </c>
      <c r="I157" s="212">
        <f t="shared" si="28"/>
        <v>0</v>
      </c>
      <c r="J157" s="111">
        <v>0</v>
      </c>
      <c r="K157" s="111">
        <v>0</v>
      </c>
      <c r="L157" s="136">
        <v>0</v>
      </c>
      <c r="M157" s="211">
        <f t="shared" si="29"/>
        <v>0</v>
      </c>
      <c r="N157" s="44">
        <v>0</v>
      </c>
      <c r="O157" s="44">
        <v>0</v>
      </c>
      <c r="P157" s="239">
        <v>0</v>
      </c>
      <c r="Q157" s="152">
        <f t="shared" si="30"/>
        <v>57900</v>
      </c>
      <c r="R157" s="111">
        <v>0</v>
      </c>
      <c r="S157" s="111">
        <v>0</v>
      </c>
      <c r="T157" s="146">
        <v>57900</v>
      </c>
      <c r="U157" s="212">
        <f t="shared" si="31"/>
        <v>0</v>
      </c>
      <c r="V157" s="111">
        <v>0</v>
      </c>
      <c r="W157" s="111">
        <v>0</v>
      </c>
      <c r="X157" s="240">
        <v>0</v>
      </c>
    </row>
    <row r="158" spans="1:24" ht="22.5" customHeight="1" thickBot="1">
      <c r="A158" s="302"/>
      <c r="B158" s="284"/>
      <c r="C158" s="276"/>
      <c r="D158" s="287"/>
      <c r="E158" s="296"/>
      <c r="F158" s="278" t="s">
        <v>19</v>
      </c>
      <c r="G158" s="279"/>
      <c r="H158" s="280"/>
      <c r="I158" s="200">
        <f t="shared" si="28"/>
        <v>0</v>
      </c>
      <c r="J158" s="112">
        <f>SUM(J157)</f>
        <v>0</v>
      </c>
      <c r="K158" s="112">
        <f>SUM(K157)</f>
        <v>0</v>
      </c>
      <c r="L158" s="113">
        <f>SUM(L157)</f>
        <v>0</v>
      </c>
      <c r="M158" s="201">
        <f t="shared" si="29"/>
        <v>0</v>
      </c>
      <c r="N158" s="45">
        <f>SUM(N157)</f>
        <v>0</v>
      </c>
      <c r="O158" s="45">
        <f>SUM(O157)</f>
        <v>0</v>
      </c>
      <c r="P158" s="46">
        <f>SUM(P157)</f>
        <v>0</v>
      </c>
      <c r="Q158" s="200">
        <f t="shared" si="30"/>
        <v>57900</v>
      </c>
      <c r="R158" s="112">
        <f>SUM(R157)</f>
        <v>0</v>
      </c>
      <c r="S158" s="112">
        <f>SUM(S157)</f>
        <v>0</v>
      </c>
      <c r="T158" s="113">
        <f>SUM(T157)</f>
        <v>57900</v>
      </c>
      <c r="U158" s="199">
        <f t="shared" si="31"/>
        <v>0</v>
      </c>
      <c r="V158" s="112">
        <f>SUM(V157)</f>
        <v>0</v>
      </c>
      <c r="W158" s="112">
        <f>SUM(W157)</f>
        <v>0</v>
      </c>
      <c r="X158" s="114">
        <f>SUM(X157)</f>
        <v>0</v>
      </c>
    </row>
    <row r="159" spans="1:24" ht="21.75" customHeight="1" thickBot="1">
      <c r="A159" s="301">
        <v>5</v>
      </c>
      <c r="B159" s="283">
        <v>1</v>
      </c>
      <c r="C159" s="285">
        <v>14</v>
      </c>
      <c r="D159" s="286" t="s">
        <v>155</v>
      </c>
      <c r="E159" s="300">
        <v>35</v>
      </c>
      <c r="F159" s="91" t="s">
        <v>59</v>
      </c>
      <c r="G159" s="141" t="s">
        <v>184</v>
      </c>
      <c r="H159" s="230" t="s">
        <v>17</v>
      </c>
      <c r="I159" s="212">
        <f t="shared" si="28"/>
        <v>0</v>
      </c>
      <c r="J159" s="111">
        <v>0</v>
      </c>
      <c r="K159" s="111">
        <v>0</v>
      </c>
      <c r="L159" s="136">
        <v>0</v>
      </c>
      <c r="M159" s="211">
        <f t="shared" si="29"/>
        <v>3400</v>
      </c>
      <c r="N159" s="44">
        <v>3400</v>
      </c>
      <c r="O159" s="44">
        <v>0</v>
      </c>
      <c r="P159" s="239">
        <v>0</v>
      </c>
      <c r="Q159" s="152">
        <f t="shared" si="30"/>
        <v>2400</v>
      </c>
      <c r="R159" s="111">
        <v>2400</v>
      </c>
      <c r="S159" s="111">
        <v>0</v>
      </c>
      <c r="T159" s="146">
        <v>0</v>
      </c>
      <c r="U159" s="212">
        <f t="shared" si="31"/>
        <v>0</v>
      </c>
      <c r="V159" s="111">
        <v>0</v>
      </c>
      <c r="W159" s="111">
        <v>0</v>
      </c>
      <c r="X159" s="240">
        <v>0</v>
      </c>
    </row>
    <row r="160" spans="1:24" ht="21.75" customHeight="1" thickBot="1">
      <c r="A160" s="302"/>
      <c r="B160" s="284"/>
      <c r="C160" s="276"/>
      <c r="D160" s="287"/>
      <c r="E160" s="296"/>
      <c r="F160" s="278" t="s">
        <v>19</v>
      </c>
      <c r="G160" s="279"/>
      <c r="H160" s="280"/>
      <c r="I160" s="200">
        <f t="shared" si="28"/>
        <v>0</v>
      </c>
      <c r="J160" s="112">
        <f>SUM(J159)</f>
        <v>0</v>
      </c>
      <c r="K160" s="112">
        <f>SUM(K159)</f>
        <v>0</v>
      </c>
      <c r="L160" s="113">
        <f>SUM(L159)</f>
        <v>0</v>
      </c>
      <c r="M160" s="201">
        <f t="shared" si="29"/>
        <v>3400</v>
      </c>
      <c r="N160" s="45">
        <f>SUM(N159)</f>
        <v>3400</v>
      </c>
      <c r="O160" s="45">
        <f>SUM(O159)</f>
        <v>0</v>
      </c>
      <c r="P160" s="46">
        <f>SUM(P159)</f>
        <v>0</v>
      </c>
      <c r="Q160" s="200">
        <f t="shared" si="30"/>
        <v>2400</v>
      </c>
      <c r="R160" s="112">
        <f>SUM(R159)</f>
        <v>2400</v>
      </c>
      <c r="S160" s="112">
        <f>SUM(S159)</f>
        <v>0</v>
      </c>
      <c r="T160" s="113">
        <f>SUM(T159)</f>
        <v>0</v>
      </c>
      <c r="U160" s="199">
        <f t="shared" si="31"/>
        <v>0</v>
      </c>
      <c r="V160" s="112">
        <f>SUM(V159)</f>
        <v>0</v>
      </c>
      <c r="W160" s="112">
        <f>SUM(W159)</f>
        <v>0</v>
      </c>
      <c r="X160" s="114">
        <f>SUM(X159)</f>
        <v>0</v>
      </c>
    </row>
    <row r="161" spans="1:38" s="9" customFormat="1" ht="14.25" customHeight="1" thickBot="1">
      <c r="A161" s="90">
        <v>5</v>
      </c>
      <c r="B161" s="107">
        <v>1</v>
      </c>
      <c r="C161" s="307" t="s">
        <v>38</v>
      </c>
      <c r="D161" s="308"/>
      <c r="E161" s="308"/>
      <c r="F161" s="308"/>
      <c r="G161" s="308"/>
      <c r="H161" s="309"/>
      <c r="I161" s="215">
        <f t="shared" si="28"/>
        <v>83989.80537534755</v>
      </c>
      <c r="J161" s="119">
        <f>SUM(J160,J158,J156,J154,J152,J150,J144,J142,J140,J138,J134,J130,J128,J126)</f>
        <v>19201.807228915663</v>
      </c>
      <c r="K161" s="119">
        <f>SUM(K160,K158,K156,K154,K152,K150,K144,K142,K140,K138,K134,K130,K128,K126)</f>
        <v>0</v>
      </c>
      <c r="L161" s="131">
        <f>SUM(L160,L158,L156,L154,L152,L150,L144,L142,L140,L138,L134,L130,L128,L126)</f>
        <v>64787.99814643189</v>
      </c>
      <c r="M161" s="216">
        <f t="shared" si="29"/>
        <v>222305</v>
      </c>
      <c r="N161" s="57">
        <f>SUM(N160,N158,N156,N154,N152,N150,N144,N142,N140,N138,N134,N130,N128,N126)</f>
        <v>24937</v>
      </c>
      <c r="O161" s="57">
        <f>SUM(O160,O158,O156,O154,O152,O150,O144,O142,O140,O138,O134,O130,O128,O126)</f>
        <v>0</v>
      </c>
      <c r="P161" s="58">
        <f>SUM(P160,P158,P156,P154,P152,P150,P144,P142,P140,P138,P134,P130,P128,P126)</f>
        <v>197368</v>
      </c>
      <c r="Q161" s="223">
        <f t="shared" si="30"/>
        <v>92200</v>
      </c>
      <c r="R161" s="119">
        <f>SUM(R160,R158,R156,R154,R152,R150,R144,R142,R140,R138,R134,R130,R128,R126)</f>
        <v>25600</v>
      </c>
      <c r="S161" s="119">
        <f>SUM(S160,S158,S156,S154,S152,S150,S144,S142,S140,S138,S134,S130,S128,S126)</f>
        <v>0</v>
      </c>
      <c r="T161" s="131">
        <f>SUM(T160,T158,T156,T154,T152,T150,T144,T142,T140,T138,T134,T130,T128,T126)</f>
        <v>66600</v>
      </c>
      <c r="U161" s="215">
        <f t="shared" si="31"/>
        <v>17400</v>
      </c>
      <c r="V161" s="119">
        <f>SUM(V160,V158,V156,V154,V152,V150,V144,V142,V140,V138,V134,V130,V128,V126)</f>
        <v>17400</v>
      </c>
      <c r="W161" s="119">
        <f>SUM(W160,W158,W156,W154,W152,W150,W144,W142,W140,W138,W134,W130,W128,W126)</f>
        <v>0</v>
      </c>
      <c r="X161" s="120">
        <f>SUM(X160,X158,X156,X154,X152,X150,X144,X142,X140,X138,X134,X130,X128,X126)</f>
        <v>0</v>
      </c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9" customFormat="1" ht="13.5" customHeight="1" thickBot="1">
      <c r="A162" s="126">
        <v>5</v>
      </c>
      <c r="B162" s="148">
        <v>2</v>
      </c>
      <c r="C162" s="297" t="s">
        <v>125</v>
      </c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9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9" customFormat="1" ht="23.25" customHeight="1">
      <c r="A163" s="281">
        <v>5</v>
      </c>
      <c r="B163" s="283">
        <v>2</v>
      </c>
      <c r="C163" s="275">
        <v>1</v>
      </c>
      <c r="D163" s="290" t="s">
        <v>60</v>
      </c>
      <c r="E163" s="295">
        <v>10</v>
      </c>
      <c r="F163" s="275" t="s">
        <v>59</v>
      </c>
      <c r="G163" s="275" t="s">
        <v>98</v>
      </c>
      <c r="H163" s="204" t="s">
        <v>17</v>
      </c>
      <c r="I163" s="212">
        <f t="shared" si="28"/>
        <v>8688.600556070436</v>
      </c>
      <c r="J163" s="111">
        <v>8688.600556070436</v>
      </c>
      <c r="K163" s="111">
        <v>0</v>
      </c>
      <c r="L163" s="136">
        <v>0</v>
      </c>
      <c r="M163" s="211">
        <f aca="true" t="shared" si="32" ref="M163:M184">SUM(N163,P163)</f>
        <v>8700</v>
      </c>
      <c r="N163" s="38">
        <v>8700</v>
      </c>
      <c r="O163" s="38">
        <v>0</v>
      </c>
      <c r="P163" s="39">
        <v>0</v>
      </c>
      <c r="Q163" s="152">
        <f aca="true" t="shared" si="33" ref="Q163:Q184">SUM(R163,T163)</f>
        <v>0</v>
      </c>
      <c r="R163" s="100">
        <v>0</v>
      </c>
      <c r="S163" s="100">
        <v>0</v>
      </c>
      <c r="T163" s="101">
        <v>0</v>
      </c>
      <c r="U163" s="212">
        <f aca="true" t="shared" si="34" ref="U163:U184">SUM(V163,X163)</f>
        <v>0</v>
      </c>
      <c r="V163" s="100">
        <v>0</v>
      </c>
      <c r="W163" s="100">
        <v>0</v>
      </c>
      <c r="X163" s="102">
        <v>0</v>
      </c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9" customFormat="1" ht="23.25" customHeight="1" thickBot="1">
      <c r="A164" s="282"/>
      <c r="B164" s="284"/>
      <c r="C164" s="276"/>
      <c r="D164" s="287"/>
      <c r="E164" s="296"/>
      <c r="F164" s="276"/>
      <c r="G164" s="276"/>
      <c r="H164" s="228" t="s">
        <v>37</v>
      </c>
      <c r="I164" s="226">
        <f t="shared" si="28"/>
        <v>0</v>
      </c>
      <c r="J164" s="134">
        <v>0</v>
      </c>
      <c r="K164" s="134">
        <v>0</v>
      </c>
      <c r="L164" s="135">
        <v>0</v>
      </c>
      <c r="M164" s="227">
        <f t="shared" si="32"/>
        <v>29000</v>
      </c>
      <c r="N164" s="40">
        <v>29000</v>
      </c>
      <c r="O164" s="40">
        <v>0</v>
      </c>
      <c r="P164" s="41">
        <v>0</v>
      </c>
      <c r="Q164" s="153">
        <f t="shared" si="33"/>
        <v>0</v>
      </c>
      <c r="R164" s="103">
        <v>0</v>
      </c>
      <c r="S164" s="103">
        <v>0</v>
      </c>
      <c r="T164" s="104">
        <v>0</v>
      </c>
      <c r="U164" s="226">
        <f t="shared" si="34"/>
        <v>0</v>
      </c>
      <c r="V164" s="103">
        <v>0</v>
      </c>
      <c r="W164" s="103">
        <v>0</v>
      </c>
      <c r="X164" s="105">
        <v>0</v>
      </c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9" customFormat="1" ht="23.25" customHeight="1" thickBot="1">
      <c r="A165" s="282"/>
      <c r="B165" s="284"/>
      <c r="C165" s="276"/>
      <c r="D165" s="287"/>
      <c r="E165" s="296"/>
      <c r="F165" s="278" t="s">
        <v>19</v>
      </c>
      <c r="G165" s="279"/>
      <c r="H165" s="280"/>
      <c r="I165" s="200">
        <f t="shared" si="28"/>
        <v>8688.600556070436</v>
      </c>
      <c r="J165" s="112">
        <f>SUM(J163:J164)</f>
        <v>8688.600556070436</v>
      </c>
      <c r="K165" s="112">
        <f>SUM(K163:K164)</f>
        <v>0</v>
      </c>
      <c r="L165" s="113">
        <f>SUM(L163:L164)</f>
        <v>0</v>
      </c>
      <c r="M165" s="201">
        <f t="shared" si="32"/>
        <v>37700</v>
      </c>
      <c r="N165" s="45">
        <f>SUM(N163:N164)</f>
        <v>37700</v>
      </c>
      <c r="O165" s="45">
        <f>SUM(O163:O164)</f>
        <v>0</v>
      </c>
      <c r="P165" s="46">
        <f>SUM(P163:P164)</f>
        <v>0</v>
      </c>
      <c r="Q165" s="200">
        <f t="shared" si="33"/>
        <v>0</v>
      </c>
      <c r="R165" s="112">
        <f>SUM(R163:R164)</f>
        <v>0</v>
      </c>
      <c r="S165" s="112">
        <f>SUM(S163:S164)</f>
        <v>0</v>
      </c>
      <c r="T165" s="113">
        <f>SUM(T163:T164)</f>
        <v>0</v>
      </c>
      <c r="U165" s="199">
        <f t="shared" si="34"/>
        <v>0</v>
      </c>
      <c r="V165" s="112">
        <f>SUM(V163:V164)</f>
        <v>0</v>
      </c>
      <c r="W165" s="112">
        <f>SUM(W163:W164)</f>
        <v>0</v>
      </c>
      <c r="X165" s="114">
        <f>SUM(X163:X164)</f>
        <v>0</v>
      </c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9" customFormat="1" ht="12.75" customHeight="1">
      <c r="A166" s="281">
        <v>5</v>
      </c>
      <c r="B166" s="283">
        <v>2</v>
      </c>
      <c r="C166" s="285">
        <v>2</v>
      </c>
      <c r="D166" s="286" t="s">
        <v>61</v>
      </c>
      <c r="E166" s="300">
        <v>10</v>
      </c>
      <c r="F166" s="275" t="s">
        <v>59</v>
      </c>
      <c r="G166" s="275" t="s">
        <v>99</v>
      </c>
      <c r="H166" s="204" t="s">
        <v>17</v>
      </c>
      <c r="I166" s="241">
        <f t="shared" si="28"/>
        <v>202.73401297497685</v>
      </c>
      <c r="J166" s="111">
        <v>0</v>
      </c>
      <c r="K166" s="111">
        <v>0</v>
      </c>
      <c r="L166" s="136">
        <v>202.73401297497685</v>
      </c>
      <c r="M166" s="211">
        <f t="shared" si="32"/>
        <v>0</v>
      </c>
      <c r="N166" s="38">
        <v>0</v>
      </c>
      <c r="O166" s="38">
        <v>0</v>
      </c>
      <c r="P166" s="39">
        <v>0</v>
      </c>
      <c r="Q166" s="152">
        <f t="shared" si="33"/>
        <v>0</v>
      </c>
      <c r="R166" s="100">
        <v>0</v>
      </c>
      <c r="S166" s="100">
        <v>0</v>
      </c>
      <c r="T166" s="101">
        <v>0</v>
      </c>
      <c r="U166" s="212">
        <f t="shared" si="34"/>
        <v>0</v>
      </c>
      <c r="V166" s="100">
        <v>0</v>
      </c>
      <c r="W166" s="100">
        <v>0</v>
      </c>
      <c r="X166" s="102">
        <v>0</v>
      </c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9" customFormat="1" ht="12.75" customHeight="1">
      <c r="A167" s="282"/>
      <c r="B167" s="284"/>
      <c r="C167" s="276"/>
      <c r="D167" s="287"/>
      <c r="E167" s="296"/>
      <c r="F167" s="276"/>
      <c r="G167" s="276"/>
      <c r="H167" s="228" t="s">
        <v>49</v>
      </c>
      <c r="I167" s="242">
        <f t="shared" si="28"/>
        <v>9789.156626506025</v>
      </c>
      <c r="J167" s="134">
        <v>0</v>
      </c>
      <c r="K167" s="134">
        <v>0</v>
      </c>
      <c r="L167" s="135">
        <v>9789.156626506025</v>
      </c>
      <c r="M167" s="227">
        <f t="shared" si="32"/>
        <v>0</v>
      </c>
      <c r="N167" s="40">
        <v>0</v>
      </c>
      <c r="O167" s="40">
        <v>0</v>
      </c>
      <c r="P167" s="41">
        <v>0</v>
      </c>
      <c r="Q167" s="153">
        <f t="shared" si="33"/>
        <v>0</v>
      </c>
      <c r="R167" s="103">
        <v>0</v>
      </c>
      <c r="S167" s="103">
        <v>0</v>
      </c>
      <c r="T167" s="104">
        <v>0</v>
      </c>
      <c r="U167" s="226">
        <f t="shared" si="34"/>
        <v>0</v>
      </c>
      <c r="V167" s="103">
        <v>0</v>
      </c>
      <c r="W167" s="103">
        <v>0</v>
      </c>
      <c r="X167" s="105">
        <v>0</v>
      </c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9" customFormat="1" ht="12.75" customHeight="1" thickBot="1">
      <c r="A168" s="282"/>
      <c r="B168" s="284"/>
      <c r="C168" s="276"/>
      <c r="D168" s="287"/>
      <c r="E168" s="296"/>
      <c r="F168" s="276"/>
      <c r="G168" s="276"/>
      <c r="H168" s="228" t="s">
        <v>108</v>
      </c>
      <c r="I168" s="242">
        <f t="shared" si="28"/>
        <v>5010.426320667285</v>
      </c>
      <c r="J168" s="134">
        <v>0</v>
      </c>
      <c r="K168" s="134">
        <v>0</v>
      </c>
      <c r="L168" s="135">
        <v>5010.426320667285</v>
      </c>
      <c r="M168" s="227">
        <f t="shared" si="32"/>
        <v>0</v>
      </c>
      <c r="N168" s="40">
        <v>0</v>
      </c>
      <c r="O168" s="40">
        <v>0</v>
      </c>
      <c r="P168" s="41">
        <v>0</v>
      </c>
      <c r="Q168" s="153">
        <f t="shared" si="33"/>
        <v>0</v>
      </c>
      <c r="R168" s="103">
        <v>0</v>
      </c>
      <c r="S168" s="103">
        <v>0</v>
      </c>
      <c r="T168" s="104">
        <v>0</v>
      </c>
      <c r="U168" s="226">
        <f t="shared" si="34"/>
        <v>0</v>
      </c>
      <c r="V168" s="103">
        <v>0</v>
      </c>
      <c r="W168" s="103">
        <v>0</v>
      </c>
      <c r="X168" s="105">
        <v>0</v>
      </c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9" customFormat="1" ht="12.75" customHeight="1" thickBot="1">
      <c r="A169" s="282"/>
      <c r="B169" s="284"/>
      <c r="C169" s="276"/>
      <c r="D169" s="287"/>
      <c r="E169" s="296"/>
      <c r="F169" s="278" t="s">
        <v>19</v>
      </c>
      <c r="G169" s="279"/>
      <c r="H169" s="280"/>
      <c r="I169" s="199">
        <f t="shared" si="28"/>
        <v>15002.316960148288</v>
      </c>
      <c r="J169" s="200">
        <f>SUM(J166:J168)</f>
        <v>0</v>
      </c>
      <c r="K169" s="200">
        <f>SUM(K166:K168)</f>
        <v>0</v>
      </c>
      <c r="L169" s="234">
        <f>SUM(L166:L168)</f>
        <v>15002.316960148288</v>
      </c>
      <c r="M169" s="201">
        <f t="shared" si="32"/>
        <v>0</v>
      </c>
      <c r="N169" s="202">
        <f>SUM(N166:N168)</f>
        <v>0</v>
      </c>
      <c r="O169" s="202">
        <f>SUM(O166:O168)</f>
        <v>0</v>
      </c>
      <c r="P169" s="235">
        <f>SUM(P166:P168)</f>
        <v>0</v>
      </c>
      <c r="Q169" s="200">
        <f t="shared" si="33"/>
        <v>0</v>
      </c>
      <c r="R169" s="200">
        <f>SUM(R166:R168)</f>
        <v>0</v>
      </c>
      <c r="S169" s="200">
        <f>SUM(S166:S168)</f>
        <v>0</v>
      </c>
      <c r="T169" s="234">
        <f>SUM(T166:T168)</f>
        <v>0</v>
      </c>
      <c r="U169" s="199">
        <f t="shared" si="34"/>
        <v>0</v>
      </c>
      <c r="V169" s="200">
        <f>SUM(V166:V168)</f>
        <v>0</v>
      </c>
      <c r="W169" s="200">
        <f>SUM(W166:W168)</f>
        <v>0</v>
      </c>
      <c r="X169" s="203">
        <f>SUM(X166:X168)</f>
        <v>0</v>
      </c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9" customFormat="1" ht="35.25" customHeight="1" thickBot="1">
      <c r="A170" s="281">
        <v>5</v>
      </c>
      <c r="B170" s="283">
        <v>2</v>
      </c>
      <c r="C170" s="285">
        <v>3</v>
      </c>
      <c r="D170" s="286" t="s">
        <v>62</v>
      </c>
      <c r="E170" s="300">
        <v>10</v>
      </c>
      <c r="F170" s="91" t="s">
        <v>59</v>
      </c>
      <c r="G170" s="91" t="s">
        <v>106</v>
      </c>
      <c r="H170" s="204" t="s">
        <v>17</v>
      </c>
      <c r="I170" s="212">
        <f t="shared" si="28"/>
        <v>0</v>
      </c>
      <c r="J170" s="100">
        <v>0</v>
      </c>
      <c r="K170" s="100">
        <v>0</v>
      </c>
      <c r="L170" s="101">
        <v>0</v>
      </c>
      <c r="M170" s="211">
        <f t="shared" si="32"/>
        <v>0</v>
      </c>
      <c r="N170" s="38">
        <v>0</v>
      </c>
      <c r="O170" s="38">
        <v>0</v>
      </c>
      <c r="P170" s="39">
        <v>0</v>
      </c>
      <c r="Q170" s="152">
        <f t="shared" si="33"/>
        <v>57900</v>
      </c>
      <c r="R170" s="100">
        <v>0</v>
      </c>
      <c r="S170" s="100">
        <v>0</v>
      </c>
      <c r="T170" s="101">
        <v>57900</v>
      </c>
      <c r="U170" s="212">
        <f t="shared" si="34"/>
        <v>0</v>
      </c>
      <c r="V170" s="100">
        <v>0</v>
      </c>
      <c r="W170" s="100">
        <v>0</v>
      </c>
      <c r="X170" s="102">
        <v>0</v>
      </c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9" customFormat="1" ht="35.25" customHeight="1" thickBot="1">
      <c r="A171" s="282"/>
      <c r="B171" s="284"/>
      <c r="C171" s="276"/>
      <c r="D171" s="287"/>
      <c r="E171" s="296"/>
      <c r="F171" s="278" t="s">
        <v>19</v>
      </c>
      <c r="G171" s="279"/>
      <c r="H171" s="280"/>
      <c r="I171" s="200">
        <f t="shared" si="28"/>
        <v>0</v>
      </c>
      <c r="J171" s="112">
        <f>SUM(J170)</f>
        <v>0</v>
      </c>
      <c r="K171" s="112">
        <f>SUM(K170)</f>
        <v>0</v>
      </c>
      <c r="L171" s="113">
        <f>SUM(L170)</f>
        <v>0</v>
      </c>
      <c r="M171" s="201">
        <f t="shared" si="32"/>
        <v>0</v>
      </c>
      <c r="N171" s="45">
        <f>SUM(N170)</f>
        <v>0</v>
      </c>
      <c r="O171" s="45">
        <f>SUM(O170)</f>
        <v>0</v>
      </c>
      <c r="P171" s="46">
        <f>SUM(P170)</f>
        <v>0</v>
      </c>
      <c r="Q171" s="200">
        <f t="shared" si="33"/>
        <v>57900</v>
      </c>
      <c r="R171" s="112">
        <f>SUM(R170)</f>
        <v>0</v>
      </c>
      <c r="S171" s="112">
        <f>SUM(S170)</f>
        <v>0</v>
      </c>
      <c r="T171" s="113">
        <f>SUM(T170)</f>
        <v>57900</v>
      </c>
      <c r="U171" s="199">
        <f t="shared" si="34"/>
        <v>0</v>
      </c>
      <c r="V171" s="112">
        <f>SUM(V170)</f>
        <v>0</v>
      </c>
      <c r="W171" s="112">
        <f>SUM(W170)</f>
        <v>0</v>
      </c>
      <c r="X171" s="114">
        <f>SUM(X170)</f>
        <v>0</v>
      </c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9" customFormat="1" ht="35.25" customHeight="1" thickBot="1">
      <c r="A172" s="281">
        <v>5</v>
      </c>
      <c r="B172" s="283">
        <v>2</v>
      </c>
      <c r="C172" s="285">
        <v>4</v>
      </c>
      <c r="D172" s="286" t="s">
        <v>121</v>
      </c>
      <c r="E172" s="300">
        <v>10</v>
      </c>
      <c r="F172" s="91" t="s">
        <v>59</v>
      </c>
      <c r="G172" s="91" t="s">
        <v>96</v>
      </c>
      <c r="H172" s="204" t="s">
        <v>17</v>
      </c>
      <c r="I172" s="212">
        <f t="shared" si="28"/>
        <v>289.6200185356812</v>
      </c>
      <c r="J172" s="111">
        <v>289.6200185356812</v>
      </c>
      <c r="K172" s="111">
        <v>0</v>
      </c>
      <c r="L172" s="136">
        <v>0</v>
      </c>
      <c r="M172" s="211">
        <f t="shared" si="32"/>
        <v>0</v>
      </c>
      <c r="N172" s="44">
        <v>0</v>
      </c>
      <c r="O172" s="44">
        <v>0</v>
      </c>
      <c r="P172" s="47">
        <v>0</v>
      </c>
      <c r="Q172" s="152">
        <f t="shared" si="33"/>
        <v>0</v>
      </c>
      <c r="R172" s="111">
        <v>0</v>
      </c>
      <c r="S172" s="111">
        <v>0</v>
      </c>
      <c r="T172" s="136">
        <v>0</v>
      </c>
      <c r="U172" s="212">
        <f t="shared" si="34"/>
        <v>0</v>
      </c>
      <c r="V172" s="111">
        <v>0</v>
      </c>
      <c r="W172" s="111">
        <v>0</v>
      </c>
      <c r="X172" s="115">
        <v>0</v>
      </c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9" customFormat="1" ht="35.25" customHeight="1" thickBot="1">
      <c r="A173" s="282"/>
      <c r="B173" s="284"/>
      <c r="C173" s="276"/>
      <c r="D173" s="287"/>
      <c r="E173" s="296"/>
      <c r="F173" s="278" t="s">
        <v>19</v>
      </c>
      <c r="G173" s="279"/>
      <c r="H173" s="280"/>
      <c r="I173" s="200">
        <f t="shared" si="28"/>
        <v>289.6200185356812</v>
      </c>
      <c r="J173" s="112">
        <f>SUM(J172)</f>
        <v>289.6200185356812</v>
      </c>
      <c r="K173" s="112">
        <f>SUM(K172)</f>
        <v>0</v>
      </c>
      <c r="L173" s="113">
        <f>SUM(L172)</f>
        <v>0</v>
      </c>
      <c r="M173" s="201">
        <f t="shared" si="32"/>
        <v>0</v>
      </c>
      <c r="N173" s="45">
        <f>SUM(N172)</f>
        <v>0</v>
      </c>
      <c r="O173" s="45">
        <f>SUM(O172)</f>
        <v>0</v>
      </c>
      <c r="P173" s="46">
        <f>SUM(P172)</f>
        <v>0</v>
      </c>
      <c r="Q173" s="200">
        <f t="shared" si="33"/>
        <v>0</v>
      </c>
      <c r="R173" s="112">
        <f>SUM(R172)</f>
        <v>0</v>
      </c>
      <c r="S173" s="112">
        <f>SUM(S172)</f>
        <v>0</v>
      </c>
      <c r="T173" s="113">
        <f>SUM(T172)</f>
        <v>0</v>
      </c>
      <c r="U173" s="199">
        <f t="shared" si="34"/>
        <v>0</v>
      </c>
      <c r="V173" s="112">
        <f>SUM(V172)</f>
        <v>0</v>
      </c>
      <c r="W173" s="112">
        <f>SUM(W172)</f>
        <v>0</v>
      </c>
      <c r="X173" s="114">
        <f>SUM(X172)</f>
        <v>0</v>
      </c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24" ht="27.75" customHeight="1" thickBot="1">
      <c r="A174" s="301">
        <v>5</v>
      </c>
      <c r="B174" s="283">
        <v>2</v>
      </c>
      <c r="C174" s="285">
        <v>5</v>
      </c>
      <c r="D174" s="286" t="s">
        <v>124</v>
      </c>
      <c r="E174" s="300">
        <v>10</v>
      </c>
      <c r="F174" s="91" t="s">
        <v>59</v>
      </c>
      <c r="G174" s="141" t="s">
        <v>134</v>
      </c>
      <c r="H174" s="230" t="s">
        <v>17</v>
      </c>
      <c r="I174" s="146">
        <f t="shared" si="28"/>
        <v>868.8600556070436</v>
      </c>
      <c r="J174" s="111">
        <v>868.8600556070436</v>
      </c>
      <c r="K174" s="111">
        <v>0</v>
      </c>
      <c r="L174" s="146">
        <v>0</v>
      </c>
      <c r="M174" s="233">
        <f t="shared" si="32"/>
        <v>0</v>
      </c>
      <c r="N174" s="44">
        <v>0</v>
      </c>
      <c r="O174" s="44">
        <v>0</v>
      </c>
      <c r="P174" s="239">
        <v>0</v>
      </c>
      <c r="Q174" s="146">
        <f t="shared" si="33"/>
        <v>0</v>
      </c>
      <c r="R174" s="111">
        <v>0</v>
      </c>
      <c r="S174" s="111">
        <v>0</v>
      </c>
      <c r="T174" s="146">
        <v>0</v>
      </c>
      <c r="U174" s="232">
        <f t="shared" si="34"/>
        <v>0</v>
      </c>
      <c r="V174" s="111">
        <v>0</v>
      </c>
      <c r="W174" s="111">
        <v>0</v>
      </c>
      <c r="X174" s="240">
        <v>0</v>
      </c>
    </row>
    <row r="175" spans="1:24" ht="27.75" customHeight="1" thickBot="1">
      <c r="A175" s="302"/>
      <c r="B175" s="284"/>
      <c r="C175" s="276"/>
      <c r="D175" s="287"/>
      <c r="E175" s="296"/>
      <c r="F175" s="278" t="s">
        <v>19</v>
      </c>
      <c r="G175" s="279"/>
      <c r="H175" s="280"/>
      <c r="I175" s="200">
        <f t="shared" si="28"/>
        <v>868.8600556070436</v>
      </c>
      <c r="J175" s="112">
        <f>SUM(J174)</f>
        <v>868.8600556070436</v>
      </c>
      <c r="K175" s="112">
        <f>SUM(K174)</f>
        <v>0</v>
      </c>
      <c r="L175" s="113">
        <f>SUM(L174)</f>
        <v>0</v>
      </c>
      <c r="M175" s="201">
        <f t="shared" si="32"/>
        <v>0</v>
      </c>
      <c r="N175" s="45">
        <f>SUM(N174)</f>
        <v>0</v>
      </c>
      <c r="O175" s="45">
        <f>SUM(O174)</f>
        <v>0</v>
      </c>
      <c r="P175" s="46">
        <f>SUM(P174)</f>
        <v>0</v>
      </c>
      <c r="Q175" s="200">
        <f t="shared" si="33"/>
        <v>0</v>
      </c>
      <c r="R175" s="112">
        <f>SUM(R174)</f>
        <v>0</v>
      </c>
      <c r="S175" s="112">
        <f>SUM(S174)</f>
        <v>0</v>
      </c>
      <c r="T175" s="113">
        <f>SUM(T174)</f>
        <v>0</v>
      </c>
      <c r="U175" s="199">
        <f t="shared" si="34"/>
        <v>0</v>
      </c>
      <c r="V175" s="112">
        <f>SUM(V174)</f>
        <v>0</v>
      </c>
      <c r="W175" s="112">
        <f>SUM(W174)</f>
        <v>0</v>
      </c>
      <c r="X175" s="114">
        <f>SUM(X174)</f>
        <v>0</v>
      </c>
    </row>
    <row r="176" spans="1:24" ht="35.25" customHeight="1" thickBot="1">
      <c r="A176" s="301">
        <v>5</v>
      </c>
      <c r="B176" s="283">
        <v>2</v>
      </c>
      <c r="C176" s="285">
        <v>6</v>
      </c>
      <c r="D176" s="286" t="s">
        <v>160</v>
      </c>
      <c r="E176" s="300">
        <v>10</v>
      </c>
      <c r="F176" s="91" t="s">
        <v>59</v>
      </c>
      <c r="G176" s="141" t="s">
        <v>135</v>
      </c>
      <c r="H176" s="230" t="s">
        <v>17</v>
      </c>
      <c r="I176" s="212">
        <f t="shared" si="28"/>
        <v>0</v>
      </c>
      <c r="J176" s="111">
        <v>0</v>
      </c>
      <c r="K176" s="111">
        <v>0</v>
      </c>
      <c r="L176" s="136">
        <v>0</v>
      </c>
      <c r="M176" s="211">
        <f t="shared" si="32"/>
        <v>4300</v>
      </c>
      <c r="N176" s="44">
        <v>4300</v>
      </c>
      <c r="O176" s="44">
        <v>0</v>
      </c>
      <c r="P176" s="239">
        <v>0</v>
      </c>
      <c r="Q176" s="152">
        <f t="shared" si="33"/>
        <v>0</v>
      </c>
      <c r="R176" s="111">
        <v>0</v>
      </c>
      <c r="S176" s="111">
        <v>0</v>
      </c>
      <c r="T176" s="146">
        <v>0</v>
      </c>
      <c r="U176" s="212">
        <f t="shared" si="34"/>
        <v>0</v>
      </c>
      <c r="V176" s="111">
        <v>0</v>
      </c>
      <c r="W176" s="111">
        <v>0</v>
      </c>
      <c r="X176" s="240">
        <v>0</v>
      </c>
    </row>
    <row r="177" spans="1:24" ht="35.25" customHeight="1" thickBot="1">
      <c r="A177" s="302"/>
      <c r="B177" s="284"/>
      <c r="C177" s="276"/>
      <c r="D177" s="287"/>
      <c r="E177" s="296"/>
      <c r="F177" s="278" t="s">
        <v>19</v>
      </c>
      <c r="G177" s="279"/>
      <c r="H177" s="280"/>
      <c r="I177" s="200">
        <f t="shared" si="28"/>
        <v>0</v>
      </c>
      <c r="J177" s="112">
        <f>SUM(J176)</f>
        <v>0</v>
      </c>
      <c r="K177" s="112">
        <f>SUM(K176)</f>
        <v>0</v>
      </c>
      <c r="L177" s="113">
        <f>SUM(L176)</f>
        <v>0</v>
      </c>
      <c r="M177" s="201">
        <f t="shared" si="32"/>
        <v>4300</v>
      </c>
      <c r="N177" s="45">
        <f>SUM(N176)</f>
        <v>4300</v>
      </c>
      <c r="O177" s="45">
        <f>SUM(O176)</f>
        <v>0</v>
      </c>
      <c r="P177" s="46">
        <f>SUM(P176)</f>
        <v>0</v>
      </c>
      <c r="Q177" s="200">
        <f t="shared" si="33"/>
        <v>0</v>
      </c>
      <c r="R177" s="112">
        <f>SUM(R176)</f>
        <v>0</v>
      </c>
      <c r="S177" s="112">
        <f>SUM(S176)</f>
        <v>0</v>
      </c>
      <c r="T177" s="113">
        <f>SUM(T176)</f>
        <v>0</v>
      </c>
      <c r="U177" s="199">
        <f t="shared" si="34"/>
        <v>0</v>
      </c>
      <c r="V177" s="112">
        <f>SUM(V176)</f>
        <v>0</v>
      </c>
      <c r="W177" s="112">
        <f>SUM(W176)</f>
        <v>0</v>
      </c>
      <c r="X177" s="114">
        <f>SUM(X176)</f>
        <v>0</v>
      </c>
    </row>
    <row r="178" spans="1:24" ht="27" customHeight="1" thickBot="1">
      <c r="A178" s="301">
        <v>5</v>
      </c>
      <c r="B178" s="283">
        <v>2</v>
      </c>
      <c r="C178" s="285">
        <v>7</v>
      </c>
      <c r="D178" s="286" t="s">
        <v>156</v>
      </c>
      <c r="E178" s="300">
        <v>10</v>
      </c>
      <c r="F178" s="91" t="s">
        <v>59</v>
      </c>
      <c r="G178" s="141" t="s">
        <v>185</v>
      </c>
      <c r="H178" s="230" t="s">
        <v>17</v>
      </c>
      <c r="I178" s="212">
        <f t="shared" si="28"/>
        <v>0</v>
      </c>
      <c r="J178" s="111">
        <v>0</v>
      </c>
      <c r="K178" s="111">
        <v>0</v>
      </c>
      <c r="L178" s="136">
        <v>0</v>
      </c>
      <c r="M178" s="211">
        <f t="shared" si="32"/>
        <v>2900</v>
      </c>
      <c r="N178" s="44">
        <v>2900</v>
      </c>
      <c r="O178" s="44">
        <v>0</v>
      </c>
      <c r="P178" s="239">
        <v>0</v>
      </c>
      <c r="Q178" s="152">
        <f t="shared" si="33"/>
        <v>0</v>
      </c>
      <c r="R178" s="111">
        <v>0</v>
      </c>
      <c r="S178" s="111">
        <v>0</v>
      </c>
      <c r="T178" s="146">
        <v>0</v>
      </c>
      <c r="U178" s="212">
        <f t="shared" si="34"/>
        <v>0</v>
      </c>
      <c r="V178" s="111">
        <v>0</v>
      </c>
      <c r="W178" s="111">
        <v>0</v>
      </c>
      <c r="X178" s="240">
        <v>0</v>
      </c>
    </row>
    <row r="179" spans="1:24" ht="27" customHeight="1" thickBot="1">
      <c r="A179" s="302"/>
      <c r="B179" s="284"/>
      <c r="C179" s="276"/>
      <c r="D179" s="287"/>
      <c r="E179" s="296"/>
      <c r="F179" s="278" t="s">
        <v>19</v>
      </c>
      <c r="G179" s="279"/>
      <c r="H179" s="280"/>
      <c r="I179" s="200">
        <f t="shared" si="28"/>
        <v>0</v>
      </c>
      <c r="J179" s="112">
        <f>SUM(J178)</f>
        <v>0</v>
      </c>
      <c r="K179" s="112">
        <f>SUM(K178)</f>
        <v>0</v>
      </c>
      <c r="L179" s="113">
        <f>SUM(L178)</f>
        <v>0</v>
      </c>
      <c r="M179" s="201">
        <f t="shared" si="32"/>
        <v>2900</v>
      </c>
      <c r="N179" s="45">
        <f>SUM(N178)</f>
        <v>2900</v>
      </c>
      <c r="O179" s="45">
        <f>SUM(O178)</f>
        <v>0</v>
      </c>
      <c r="P179" s="46">
        <f>SUM(P178)</f>
        <v>0</v>
      </c>
      <c r="Q179" s="200">
        <f t="shared" si="33"/>
        <v>0</v>
      </c>
      <c r="R179" s="112">
        <f>SUM(R178)</f>
        <v>0</v>
      </c>
      <c r="S179" s="112">
        <f>SUM(S178)</f>
        <v>0</v>
      </c>
      <c r="T179" s="113">
        <f>SUM(T178)</f>
        <v>0</v>
      </c>
      <c r="U179" s="199">
        <f t="shared" si="34"/>
        <v>0</v>
      </c>
      <c r="V179" s="112">
        <f>SUM(V178)</f>
        <v>0</v>
      </c>
      <c r="W179" s="112">
        <f>SUM(W178)</f>
        <v>0</v>
      </c>
      <c r="X179" s="114">
        <f>SUM(X178)</f>
        <v>0</v>
      </c>
    </row>
    <row r="180" spans="1:24" ht="24" customHeight="1" thickBot="1">
      <c r="A180" s="301">
        <v>5</v>
      </c>
      <c r="B180" s="283">
        <v>2</v>
      </c>
      <c r="C180" s="285">
        <v>8</v>
      </c>
      <c r="D180" s="286" t="s">
        <v>191</v>
      </c>
      <c r="E180" s="300">
        <v>34</v>
      </c>
      <c r="F180" s="91" t="s">
        <v>59</v>
      </c>
      <c r="G180" s="141" t="s">
        <v>189</v>
      </c>
      <c r="H180" s="230" t="s">
        <v>17</v>
      </c>
      <c r="I180" s="212">
        <f>SUM(J180,L180)</f>
        <v>0</v>
      </c>
      <c r="J180" s="111">
        <v>0</v>
      </c>
      <c r="K180" s="111">
        <v>0</v>
      </c>
      <c r="L180" s="136">
        <v>0</v>
      </c>
      <c r="M180" s="211">
        <f>SUM(N180,P180)</f>
        <v>3000</v>
      </c>
      <c r="N180" s="44">
        <v>3000</v>
      </c>
      <c r="O180" s="44">
        <v>0</v>
      </c>
      <c r="P180" s="239">
        <v>0</v>
      </c>
      <c r="Q180" s="152">
        <f>SUM(R180,T180)</f>
        <v>0</v>
      </c>
      <c r="R180" s="111">
        <v>0</v>
      </c>
      <c r="S180" s="111">
        <v>0</v>
      </c>
      <c r="T180" s="146">
        <v>0</v>
      </c>
      <c r="U180" s="212">
        <f>SUM(V180,X180)</f>
        <v>0</v>
      </c>
      <c r="V180" s="111">
        <v>0</v>
      </c>
      <c r="W180" s="111">
        <v>0</v>
      </c>
      <c r="X180" s="240">
        <v>0</v>
      </c>
    </row>
    <row r="181" spans="1:24" ht="24" customHeight="1" thickBot="1">
      <c r="A181" s="302"/>
      <c r="B181" s="284"/>
      <c r="C181" s="276"/>
      <c r="D181" s="287"/>
      <c r="E181" s="296"/>
      <c r="F181" s="278" t="s">
        <v>19</v>
      </c>
      <c r="G181" s="279"/>
      <c r="H181" s="280"/>
      <c r="I181" s="200">
        <f>SUM(J181,L181)</f>
        <v>0</v>
      </c>
      <c r="J181" s="112">
        <f>SUM(J180)</f>
        <v>0</v>
      </c>
      <c r="K181" s="112">
        <f>SUM(K180)</f>
        <v>0</v>
      </c>
      <c r="L181" s="113">
        <f>SUM(L180)</f>
        <v>0</v>
      </c>
      <c r="M181" s="201">
        <f>SUM(N181,P181)</f>
        <v>3000</v>
      </c>
      <c r="N181" s="45">
        <f>SUM(N180)</f>
        <v>3000</v>
      </c>
      <c r="O181" s="45">
        <f>SUM(O180)</f>
        <v>0</v>
      </c>
      <c r="P181" s="46">
        <f>SUM(P180)</f>
        <v>0</v>
      </c>
      <c r="Q181" s="200">
        <f>SUM(R181,T181)</f>
        <v>0</v>
      </c>
      <c r="R181" s="112">
        <f>SUM(R180)</f>
        <v>0</v>
      </c>
      <c r="S181" s="112">
        <f>SUM(S180)</f>
        <v>0</v>
      </c>
      <c r="T181" s="113">
        <f>SUM(T180)</f>
        <v>0</v>
      </c>
      <c r="U181" s="199">
        <f>SUM(V181,X181)</f>
        <v>0</v>
      </c>
      <c r="V181" s="112">
        <f>SUM(V180)</f>
        <v>0</v>
      </c>
      <c r="W181" s="112">
        <f>SUM(W180)</f>
        <v>0</v>
      </c>
      <c r="X181" s="114">
        <f>SUM(X180)</f>
        <v>0</v>
      </c>
    </row>
    <row r="182" spans="1:39" s="9" customFormat="1" ht="30" customHeight="1" thickBot="1">
      <c r="A182" s="281">
        <v>5</v>
      </c>
      <c r="B182" s="283">
        <v>2</v>
      </c>
      <c r="C182" s="384">
        <v>9</v>
      </c>
      <c r="D182" s="385" t="s">
        <v>196</v>
      </c>
      <c r="E182" s="381">
        <v>10</v>
      </c>
      <c r="F182" s="255" t="s">
        <v>59</v>
      </c>
      <c r="G182" s="255" t="s">
        <v>197</v>
      </c>
      <c r="H182" s="256" t="s">
        <v>17</v>
      </c>
      <c r="I182" s="257"/>
      <c r="J182" s="258"/>
      <c r="K182" s="258"/>
      <c r="L182" s="259"/>
      <c r="M182" s="260"/>
      <c r="N182" s="258"/>
      <c r="O182" s="258"/>
      <c r="P182" s="259"/>
      <c r="Q182" s="267">
        <v>8700</v>
      </c>
      <c r="R182" s="268"/>
      <c r="S182" s="268"/>
      <c r="T182" s="269">
        <v>8700</v>
      </c>
      <c r="U182" s="267">
        <v>57900</v>
      </c>
      <c r="V182" s="268"/>
      <c r="W182" s="268"/>
      <c r="X182" s="269">
        <v>57900</v>
      </c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s="9" customFormat="1" ht="30" customHeight="1" thickBot="1">
      <c r="A183" s="282"/>
      <c r="B183" s="284"/>
      <c r="C183" s="384"/>
      <c r="D183" s="385"/>
      <c r="E183" s="381"/>
      <c r="F183" s="382" t="s">
        <v>19</v>
      </c>
      <c r="G183" s="383"/>
      <c r="H183" s="383"/>
      <c r="I183" s="261">
        <f aca="true" t="shared" si="35" ref="I183:X183">I182</f>
        <v>0</v>
      </c>
      <c r="J183" s="262">
        <f t="shared" si="35"/>
        <v>0</v>
      </c>
      <c r="K183" s="262">
        <f t="shared" si="35"/>
        <v>0</v>
      </c>
      <c r="L183" s="263">
        <f t="shared" si="35"/>
        <v>0</v>
      </c>
      <c r="M183" s="264">
        <f t="shared" si="35"/>
        <v>0</v>
      </c>
      <c r="N183" s="265">
        <f t="shared" si="35"/>
        <v>0</v>
      </c>
      <c r="O183" s="265">
        <f t="shared" si="35"/>
        <v>0</v>
      </c>
      <c r="P183" s="266">
        <f t="shared" si="35"/>
        <v>0</v>
      </c>
      <c r="Q183" s="199">
        <f t="shared" si="35"/>
        <v>8700</v>
      </c>
      <c r="R183" s="112">
        <f t="shared" si="35"/>
        <v>0</v>
      </c>
      <c r="S183" s="112">
        <f t="shared" si="35"/>
        <v>0</v>
      </c>
      <c r="T183" s="114">
        <f t="shared" si="35"/>
        <v>8700</v>
      </c>
      <c r="U183" s="199">
        <f t="shared" si="35"/>
        <v>57900</v>
      </c>
      <c r="V183" s="262">
        <f t="shared" si="35"/>
        <v>0</v>
      </c>
      <c r="W183" s="262">
        <f t="shared" si="35"/>
        <v>0</v>
      </c>
      <c r="X183" s="263">
        <f t="shared" si="35"/>
        <v>57900</v>
      </c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24" ht="12.75" customHeight="1" thickBot="1">
      <c r="A184" s="90">
        <v>5</v>
      </c>
      <c r="B184" s="107">
        <v>2</v>
      </c>
      <c r="C184" s="307" t="s">
        <v>38</v>
      </c>
      <c r="D184" s="308"/>
      <c r="E184" s="308"/>
      <c r="F184" s="308"/>
      <c r="G184" s="308"/>
      <c r="H184" s="309"/>
      <c r="I184" s="215">
        <f t="shared" si="28"/>
        <v>24849.39759036145</v>
      </c>
      <c r="J184" s="119">
        <f>SUM(J179,J177,J175,J173,J171,J169,J165,J181,J183)</f>
        <v>9847.08063021316</v>
      </c>
      <c r="K184" s="119">
        <f>SUM(K179,K177,K175,K173,K171,K169,K165,K181,K183)</f>
        <v>0</v>
      </c>
      <c r="L184" s="119">
        <f>SUM(L179,L177,L175,L173,L171,L169,L165,L181,L183)</f>
        <v>15002.316960148288</v>
      </c>
      <c r="M184" s="216">
        <f t="shared" si="32"/>
        <v>47900</v>
      </c>
      <c r="N184" s="119">
        <f>SUM(N179,N177,N175,N173,N171,N169,N165,N181,N183)</f>
        <v>47900</v>
      </c>
      <c r="O184" s="119">
        <f>SUM(O179,O177,O175,O173,O171,O169,O165,O181,O183)</f>
        <v>0</v>
      </c>
      <c r="P184" s="131">
        <f>SUM(P179,P177,P175,P173,P171,P169,P165,P181,P183)</f>
        <v>0</v>
      </c>
      <c r="Q184" s="215">
        <f t="shared" si="33"/>
        <v>66600</v>
      </c>
      <c r="R184" s="119">
        <f>SUM(R179,R177,R175,R173,R171,R169,R165,R181,R183)</f>
        <v>0</v>
      </c>
      <c r="S184" s="119">
        <f>SUM(S179,S177,S175,S173,S171,S169,S165,S181,S183)</f>
        <v>0</v>
      </c>
      <c r="T184" s="120">
        <f>SUM(T179,T177,T175,T173,T171,T169,T165,T181,T183)</f>
        <v>66600</v>
      </c>
      <c r="U184" s="215">
        <f t="shared" si="34"/>
        <v>57900</v>
      </c>
      <c r="V184" s="119">
        <f>SUM(V179,V177,V175,V173,V171,V169,V165,V181,V183)</f>
        <v>0</v>
      </c>
      <c r="W184" s="119">
        <f>SUM(W179,W177,W175,W173,W171,W169,W165,W181,W183)</f>
        <v>0</v>
      </c>
      <c r="X184" s="119">
        <f>SUM(X179,X177,X175,X173,X171,X169,X165,X181,X183)</f>
        <v>57900</v>
      </c>
    </row>
    <row r="185" spans="1:38" s="14" customFormat="1" ht="15.75" customHeight="1" thickBot="1">
      <c r="A185" s="126">
        <v>5</v>
      </c>
      <c r="B185" s="148">
        <v>3</v>
      </c>
      <c r="C185" s="297" t="s">
        <v>65</v>
      </c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9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</row>
    <row r="186" spans="1:38" s="14" customFormat="1" ht="48.75" customHeight="1" thickBot="1">
      <c r="A186" s="327">
        <v>5</v>
      </c>
      <c r="B186" s="314">
        <v>3</v>
      </c>
      <c r="C186" s="380">
        <v>1</v>
      </c>
      <c r="D186" s="290" t="s">
        <v>66</v>
      </c>
      <c r="E186" s="329">
        <v>10</v>
      </c>
      <c r="F186" s="149" t="s">
        <v>59</v>
      </c>
      <c r="G186" s="149" t="s">
        <v>100</v>
      </c>
      <c r="H186" s="243" t="s">
        <v>17</v>
      </c>
      <c r="I186" s="244">
        <f t="shared" si="28"/>
        <v>0</v>
      </c>
      <c r="J186" s="85">
        <v>0</v>
      </c>
      <c r="K186" s="85">
        <v>0</v>
      </c>
      <c r="L186" s="106">
        <v>0</v>
      </c>
      <c r="M186" s="77">
        <f aca="true" t="shared" si="36" ref="M186:M194">SUM(N186,P186)</f>
        <v>2900</v>
      </c>
      <c r="N186" s="30">
        <v>2900</v>
      </c>
      <c r="O186" s="30">
        <v>0</v>
      </c>
      <c r="P186" s="31">
        <v>0</v>
      </c>
      <c r="Q186" s="244">
        <f aca="true" t="shared" si="37" ref="Q186:Q194">SUM(R186,T186)</f>
        <v>2900</v>
      </c>
      <c r="R186" s="85">
        <v>2900</v>
      </c>
      <c r="S186" s="85">
        <v>0</v>
      </c>
      <c r="T186" s="106">
        <v>0</v>
      </c>
      <c r="U186" s="84">
        <f aca="true" t="shared" si="38" ref="U186:U194">SUM(V186,X186)</f>
        <v>2900</v>
      </c>
      <c r="V186" s="85">
        <v>2900</v>
      </c>
      <c r="W186" s="85">
        <v>0</v>
      </c>
      <c r="X186" s="86">
        <v>0</v>
      </c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</row>
    <row r="187" spans="1:38" s="14" customFormat="1" ht="48.75" customHeight="1" thickBot="1">
      <c r="A187" s="328"/>
      <c r="B187" s="315"/>
      <c r="C187" s="326"/>
      <c r="D187" s="287"/>
      <c r="E187" s="330"/>
      <c r="F187" s="278" t="s">
        <v>19</v>
      </c>
      <c r="G187" s="279"/>
      <c r="H187" s="280"/>
      <c r="I187" s="200">
        <f t="shared" si="28"/>
        <v>0</v>
      </c>
      <c r="J187" s="112">
        <f>SUM(J186)</f>
        <v>0</v>
      </c>
      <c r="K187" s="112">
        <f>SUM(K186)</f>
        <v>0</v>
      </c>
      <c r="L187" s="113">
        <f>SUM(L186)</f>
        <v>0</v>
      </c>
      <c r="M187" s="201">
        <f t="shared" si="36"/>
        <v>2900</v>
      </c>
      <c r="N187" s="45">
        <f>SUM(N186)</f>
        <v>2900</v>
      </c>
      <c r="O187" s="45">
        <f>SUM(O186)</f>
        <v>0</v>
      </c>
      <c r="P187" s="46">
        <f>SUM(P186)</f>
        <v>0</v>
      </c>
      <c r="Q187" s="200">
        <f t="shared" si="37"/>
        <v>2900</v>
      </c>
      <c r="R187" s="112">
        <f>SUM(R186)</f>
        <v>2900</v>
      </c>
      <c r="S187" s="112">
        <f>SUM(S186)</f>
        <v>0</v>
      </c>
      <c r="T187" s="113">
        <f>SUM(T186)</f>
        <v>0</v>
      </c>
      <c r="U187" s="199">
        <f t="shared" si="38"/>
        <v>2900</v>
      </c>
      <c r="V187" s="112">
        <f>SUM(V186)</f>
        <v>2900</v>
      </c>
      <c r="W187" s="112">
        <f>SUM(W186)</f>
        <v>0</v>
      </c>
      <c r="X187" s="114">
        <f>SUM(X186)</f>
        <v>0</v>
      </c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9" customFormat="1" ht="21.75" customHeight="1" thickBot="1">
      <c r="A188" s="327">
        <v>5</v>
      </c>
      <c r="B188" s="314">
        <v>3</v>
      </c>
      <c r="C188" s="325">
        <v>2</v>
      </c>
      <c r="D188" s="286" t="s">
        <v>67</v>
      </c>
      <c r="E188" s="331">
        <v>10</v>
      </c>
      <c r="F188" s="149" t="s">
        <v>59</v>
      </c>
      <c r="G188" s="149" t="s">
        <v>101</v>
      </c>
      <c r="H188" s="204" t="s">
        <v>17</v>
      </c>
      <c r="I188" s="152">
        <f t="shared" si="28"/>
        <v>550.2780352177942</v>
      </c>
      <c r="J188" s="111">
        <v>550.2780352177942</v>
      </c>
      <c r="K188" s="111">
        <v>0</v>
      </c>
      <c r="L188" s="136">
        <v>0</v>
      </c>
      <c r="M188" s="211">
        <f t="shared" si="36"/>
        <v>1400</v>
      </c>
      <c r="N188" s="38">
        <v>1400</v>
      </c>
      <c r="O188" s="38">
        <v>0</v>
      </c>
      <c r="P188" s="39">
        <v>0</v>
      </c>
      <c r="Q188" s="152">
        <f t="shared" si="37"/>
        <v>1400</v>
      </c>
      <c r="R188" s="100">
        <v>1400</v>
      </c>
      <c r="S188" s="100">
        <v>0</v>
      </c>
      <c r="T188" s="101">
        <v>0</v>
      </c>
      <c r="U188" s="212">
        <f t="shared" si="38"/>
        <v>1400</v>
      </c>
      <c r="V188" s="100">
        <v>1400</v>
      </c>
      <c r="W188" s="100">
        <v>0</v>
      </c>
      <c r="X188" s="102">
        <v>0</v>
      </c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11" customFormat="1" ht="21.75" customHeight="1" thickBot="1">
      <c r="A189" s="328"/>
      <c r="B189" s="315"/>
      <c r="C189" s="326"/>
      <c r="D189" s="287"/>
      <c r="E189" s="330"/>
      <c r="F189" s="278" t="s">
        <v>19</v>
      </c>
      <c r="G189" s="279"/>
      <c r="H189" s="280"/>
      <c r="I189" s="200">
        <f t="shared" si="28"/>
        <v>550.2780352177942</v>
      </c>
      <c r="J189" s="112">
        <f>SUM(J188)</f>
        <v>550.2780352177942</v>
      </c>
      <c r="K189" s="112">
        <f>SUM(K188)</f>
        <v>0</v>
      </c>
      <c r="L189" s="113">
        <f>SUM(L188)</f>
        <v>0</v>
      </c>
      <c r="M189" s="201">
        <f t="shared" si="36"/>
        <v>1400</v>
      </c>
      <c r="N189" s="45">
        <f>SUM(N188)</f>
        <v>1400</v>
      </c>
      <c r="O189" s="45">
        <f>SUM(O188)</f>
        <v>0</v>
      </c>
      <c r="P189" s="46">
        <f>SUM(P188)</f>
        <v>0</v>
      </c>
      <c r="Q189" s="200">
        <f t="shared" si="37"/>
        <v>1400</v>
      </c>
      <c r="R189" s="112">
        <f>SUM(R188)</f>
        <v>1400</v>
      </c>
      <c r="S189" s="112">
        <f>SUM(S188)</f>
        <v>0</v>
      </c>
      <c r="T189" s="113">
        <f>SUM(T188)</f>
        <v>0</v>
      </c>
      <c r="U189" s="199">
        <f t="shared" si="38"/>
        <v>1400</v>
      </c>
      <c r="V189" s="112">
        <f>SUM(V188)</f>
        <v>1400</v>
      </c>
      <c r="W189" s="112">
        <f>SUM(W188)</f>
        <v>0</v>
      </c>
      <c r="X189" s="114">
        <f>SUM(X188)</f>
        <v>0</v>
      </c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16" customFormat="1" ht="12" customHeight="1" thickBot="1">
      <c r="A190" s="327">
        <v>5</v>
      </c>
      <c r="B190" s="314">
        <v>3</v>
      </c>
      <c r="C190" s="325">
        <v>3</v>
      </c>
      <c r="D190" s="286" t="s">
        <v>161</v>
      </c>
      <c r="E190" s="331">
        <v>10</v>
      </c>
      <c r="F190" s="149" t="s">
        <v>59</v>
      </c>
      <c r="G190" s="149" t="s">
        <v>194</v>
      </c>
      <c r="H190" s="243" t="s">
        <v>17</v>
      </c>
      <c r="I190" s="244">
        <f t="shared" si="28"/>
        <v>0</v>
      </c>
      <c r="J190" s="85">
        <v>0</v>
      </c>
      <c r="K190" s="85">
        <v>0</v>
      </c>
      <c r="L190" s="106">
        <v>0</v>
      </c>
      <c r="M190" s="77">
        <f t="shared" si="36"/>
        <v>2900</v>
      </c>
      <c r="N190" s="30">
        <v>2900</v>
      </c>
      <c r="O190" s="30">
        <v>0</v>
      </c>
      <c r="P190" s="31">
        <v>0</v>
      </c>
      <c r="Q190" s="244">
        <f t="shared" si="37"/>
        <v>2900</v>
      </c>
      <c r="R190" s="85">
        <v>2900</v>
      </c>
      <c r="S190" s="85">
        <v>0</v>
      </c>
      <c r="T190" s="106"/>
      <c r="U190" s="84">
        <f t="shared" si="38"/>
        <v>2900</v>
      </c>
      <c r="V190" s="85">
        <v>2900</v>
      </c>
      <c r="W190" s="85">
        <v>0</v>
      </c>
      <c r="X190" s="86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9" customFormat="1" ht="12" customHeight="1" thickBot="1">
      <c r="A191" s="328"/>
      <c r="B191" s="315"/>
      <c r="C191" s="326"/>
      <c r="D191" s="287"/>
      <c r="E191" s="330"/>
      <c r="F191" s="278" t="s">
        <v>19</v>
      </c>
      <c r="G191" s="279"/>
      <c r="H191" s="280"/>
      <c r="I191" s="200">
        <f t="shared" si="28"/>
        <v>0</v>
      </c>
      <c r="J191" s="112">
        <f>SUM(J190)</f>
        <v>0</v>
      </c>
      <c r="K191" s="112">
        <f>SUM(K190)</f>
        <v>0</v>
      </c>
      <c r="L191" s="113">
        <f>SUM(L190)</f>
        <v>0</v>
      </c>
      <c r="M191" s="201">
        <f t="shared" si="36"/>
        <v>2900</v>
      </c>
      <c r="N191" s="45">
        <f>SUM(N190)</f>
        <v>2900</v>
      </c>
      <c r="O191" s="45">
        <f>SUM(O190)</f>
        <v>0</v>
      </c>
      <c r="P191" s="46">
        <f>SUM(P190)</f>
        <v>0</v>
      </c>
      <c r="Q191" s="200">
        <f t="shared" si="37"/>
        <v>2900</v>
      </c>
      <c r="R191" s="112">
        <f>SUM(R190)</f>
        <v>2900</v>
      </c>
      <c r="S191" s="112">
        <f>SUM(S190)</f>
        <v>0</v>
      </c>
      <c r="T191" s="113">
        <f>SUM(T190)</f>
        <v>0</v>
      </c>
      <c r="U191" s="199">
        <f t="shared" si="38"/>
        <v>2900</v>
      </c>
      <c r="V191" s="112">
        <f>SUM(V190)</f>
        <v>2900</v>
      </c>
      <c r="W191" s="112">
        <f>SUM(W190)</f>
        <v>0</v>
      </c>
      <c r="X191" s="114">
        <f>SUM(X190)</f>
        <v>0</v>
      </c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9" customFormat="1" ht="12" customHeight="1" thickBot="1">
      <c r="A192" s="327">
        <v>5</v>
      </c>
      <c r="B192" s="314">
        <v>3</v>
      </c>
      <c r="C192" s="325">
        <v>4</v>
      </c>
      <c r="D192" s="286" t="s">
        <v>68</v>
      </c>
      <c r="E192" s="386" t="s">
        <v>25</v>
      </c>
      <c r="F192" s="150" t="s">
        <v>59</v>
      </c>
      <c r="G192" s="150" t="s">
        <v>102</v>
      </c>
      <c r="H192" s="204" t="s">
        <v>17</v>
      </c>
      <c r="I192" s="152">
        <f aca="true" t="shared" si="39" ref="I192:I214">SUM(J192,L192)</f>
        <v>3475.4402224281744</v>
      </c>
      <c r="J192" s="111">
        <v>3475.4402224281744</v>
      </c>
      <c r="K192" s="111">
        <v>0</v>
      </c>
      <c r="L192" s="136">
        <v>0</v>
      </c>
      <c r="M192" s="211">
        <f t="shared" si="36"/>
        <v>1400</v>
      </c>
      <c r="N192" s="38">
        <v>1400</v>
      </c>
      <c r="O192" s="38">
        <v>0</v>
      </c>
      <c r="P192" s="39">
        <v>0</v>
      </c>
      <c r="Q192" s="152">
        <f t="shared" si="37"/>
        <v>1400</v>
      </c>
      <c r="R192" s="100">
        <v>1400</v>
      </c>
      <c r="S192" s="100">
        <v>0</v>
      </c>
      <c r="T192" s="101">
        <v>0</v>
      </c>
      <c r="U192" s="212">
        <f t="shared" si="38"/>
        <v>1400</v>
      </c>
      <c r="V192" s="100">
        <v>1400</v>
      </c>
      <c r="W192" s="100">
        <v>0</v>
      </c>
      <c r="X192" s="102">
        <v>0</v>
      </c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9" customFormat="1" ht="12" customHeight="1" thickBot="1">
      <c r="A193" s="328"/>
      <c r="B193" s="315"/>
      <c r="C193" s="326"/>
      <c r="D193" s="287"/>
      <c r="E193" s="330"/>
      <c r="F193" s="278" t="s">
        <v>19</v>
      </c>
      <c r="G193" s="279"/>
      <c r="H193" s="280"/>
      <c r="I193" s="200">
        <f t="shared" si="39"/>
        <v>3475.4402224281744</v>
      </c>
      <c r="J193" s="112">
        <f>SUM(J192)</f>
        <v>3475.4402224281744</v>
      </c>
      <c r="K193" s="112">
        <f>SUM(K192)</f>
        <v>0</v>
      </c>
      <c r="L193" s="113">
        <f>SUM(L192)</f>
        <v>0</v>
      </c>
      <c r="M193" s="201">
        <f t="shared" si="36"/>
        <v>1400</v>
      </c>
      <c r="N193" s="45">
        <f>SUM(N192)</f>
        <v>1400</v>
      </c>
      <c r="O193" s="45">
        <f>SUM(O192)</f>
        <v>0</v>
      </c>
      <c r="P193" s="46">
        <f>SUM(P192)</f>
        <v>0</v>
      </c>
      <c r="Q193" s="200">
        <f t="shared" si="37"/>
        <v>1400</v>
      </c>
      <c r="R193" s="112">
        <f>SUM(R192)</f>
        <v>1400</v>
      </c>
      <c r="S193" s="112">
        <f>SUM(S192)</f>
        <v>0</v>
      </c>
      <c r="T193" s="113">
        <f>SUM(T192)</f>
        <v>0</v>
      </c>
      <c r="U193" s="199">
        <f t="shared" si="38"/>
        <v>1400</v>
      </c>
      <c r="V193" s="112">
        <f>SUM(V192)</f>
        <v>1400</v>
      </c>
      <c r="W193" s="112">
        <f>SUM(W192)</f>
        <v>0</v>
      </c>
      <c r="X193" s="114">
        <f>SUM(X192)</f>
        <v>0</v>
      </c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9" customFormat="1" ht="12" customHeight="1" thickBot="1">
      <c r="A194" s="90">
        <v>5</v>
      </c>
      <c r="B194" s="107">
        <v>3</v>
      </c>
      <c r="C194" s="307" t="s">
        <v>38</v>
      </c>
      <c r="D194" s="308"/>
      <c r="E194" s="308"/>
      <c r="F194" s="308"/>
      <c r="G194" s="308"/>
      <c r="H194" s="309"/>
      <c r="I194" s="215">
        <f t="shared" si="39"/>
        <v>4025.7182576459686</v>
      </c>
      <c r="J194" s="119">
        <f>SUM(J193,J191,J189,J187)</f>
        <v>4025.7182576459686</v>
      </c>
      <c r="K194" s="119">
        <f>SUM(K193,K191,K189,K187)</f>
        <v>0</v>
      </c>
      <c r="L194" s="131">
        <f>SUM(L193,L191,L189,L187)</f>
        <v>0</v>
      </c>
      <c r="M194" s="216">
        <f t="shared" si="36"/>
        <v>8600</v>
      </c>
      <c r="N194" s="49">
        <f>SUM(N193,N191,N189,N187)</f>
        <v>8600</v>
      </c>
      <c r="O194" s="49">
        <f>SUM(O193,O191,O189,O187)</f>
        <v>0</v>
      </c>
      <c r="P194" s="50">
        <f>SUM(P193,P191,P189,P187)</f>
        <v>0</v>
      </c>
      <c r="Q194" s="223">
        <f t="shared" si="37"/>
        <v>8600</v>
      </c>
      <c r="R194" s="119">
        <f>SUM(R193,R191,R189,R187)</f>
        <v>8600</v>
      </c>
      <c r="S194" s="119">
        <f>SUM(S193,S191,S189,S187)</f>
        <v>0</v>
      </c>
      <c r="T194" s="131">
        <f>SUM(T193,T191,T189,T187)</f>
        <v>0</v>
      </c>
      <c r="U194" s="215">
        <f t="shared" si="38"/>
        <v>8600</v>
      </c>
      <c r="V194" s="119">
        <f>SUM(V193,V191,V189,V187)</f>
        <v>8600</v>
      </c>
      <c r="W194" s="119">
        <f>SUM(W193,W191,W189,W187)</f>
        <v>0</v>
      </c>
      <c r="X194" s="120">
        <f>SUM(X193,X191,X189,X187)</f>
        <v>0</v>
      </c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14" customFormat="1" ht="15" customHeight="1" thickBot="1">
      <c r="A195" s="126">
        <v>5</v>
      </c>
      <c r="B195" s="151">
        <v>4</v>
      </c>
      <c r="C195" s="297" t="s">
        <v>129</v>
      </c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9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</row>
    <row r="196" spans="1:38" s="9" customFormat="1" ht="12.75" customHeight="1">
      <c r="A196" s="281">
        <v>5</v>
      </c>
      <c r="B196" s="283">
        <v>4</v>
      </c>
      <c r="C196" s="275">
        <v>1</v>
      </c>
      <c r="D196" s="290" t="s">
        <v>177</v>
      </c>
      <c r="E196" s="310" t="s">
        <v>147</v>
      </c>
      <c r="F196" s="275" t="s">
        <v>16</v>
      </c>
      <c r="G196" s="318" t="s">
        <v>136</v>
      </c>
      <c r="H196" s="230" t="s">
        <v>17</v>
      </c>
      <c r="I196" s="212">
        <f t="shared" si="39"/>
        <v>1737.7201112140872</v>
      </c>
      <c r="J196" s="152">
        <v>1737.7201112140872</v>
      </c>
      <c r="K196" s="152">
        <v>0</v>
      </c>
      <c r="L196" s="136">
        <v>0</v>
      </c>
      <c r="M196" s="211">
        <f>SUM(N196,P196)</f>
        <v>9800</v>
      </c>
      <c r="N196" s="61">
        <v>9800</v>
      </c>
      <c r="O196" s="61">
        <v>0</v>
      </c>
      <c r="P196" s="47">
        <v>0</v>
      </c>
      <c r="Q196" s="152">
        <f>SUM(R196,T196)</f>
        <v>0</v>
      </c>
      <c r="R196" s="152">
        <v>0</v>
      </c>
      <c r="S196" s="152">
        <v>0</v>
      </c>
      <c r="T196" s="136">
        <v>0</v>
      </c>
      <c r="U196" s="212">
        <f>SUM(V196,X196)</f>
        <v>0</v>
      </c>
      <c r="V196" s="152">
        <v>0</v>
      </c>
      <c r="W196" s="152">
        <v>0</v>
      </c>
      <c r="X196" s="115">
        <v>0</v>
      </c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9" customFormat="1" ht="12.75" customHeight="1" thickBot="1">
      <c r="A197" s="282"/>
      <c r="B197" s="284"/>
      <c r="C197" s="276"/>
      <c r="D197" s="287"/>
      <c r="E197" s="304"/>
      <c r="F197" s="276"/>
      <c r="G197" s="319"/>
      <c r="H197" s="228" t="s">
        <v>37</v>
      </c>
      <c r="I197" s="226">
        <f t="shared" si="39"/>
        <v>14481.00092678406</v>
      </c>
      <c r="J197" s="153">
        <v>14481.00092678406</v>
      </c>
      <c r="K197" s="153">
        <v>0</v>
      </c>
      <c r="L197" s="135">
        <v>0</v>
      </c>
      <c r="M197" s="227">
        <f>SUM(N197,P197)</f>
        <v>14500</v>
      </c>
      <c r="N197" s="62">
        <v>14500</v>
      </c>
      <c r="O197" s="62">
        <v>0</v>
      </c>
      <c r="P197" s="55">
        <v>0</v>
      </c>
      <c r="Q197" s="153">
        <f>SUM(R197,T197)</f>
        <v>0</v>
      </c>
      <c r="R197" s="153">
        <v>0</v>
      </c>
      <c r="S197" s="153">
        <v>0</v>
      </c>
      <c r="T197" s="135">
        <v>0</v>
      </c>
      <c r="U197" s="226">
        <f>SUM(V197,X197)</f>
        <v>0</v>
      </c>
      <c r="V197" s="153">
        <v>0</v>
      </c>
      <c r="W197" s="153">
        <v>0</v>
      </c>
      <c r="X197" s="138">
        <v>0</v>
      </c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9" customFormat="1" ht="18.75" customHeight="1" thickBot="1">
      <c r="A198" s="282"/>
      <c r="B198" s="284"/>
      <c r="C198" s="276"/>
      <c r="D198" s="287"/>
      <c r="E198" s="304"/>
      <c r="F198" s="278" t="s">
        <v>19</v>
      </c>
      <c r="G198" s="279"/>
      <c r="H198" s="280"/>
      <c r="I198" s="200">
        <f t="shared" si="39"/>
        <v>16218.721037998146</v>
      </c>
      <c r="J198" s="112">
        <f>SUM(J196:J197)</f>
        <v>16218.721037998146</v>
      </c>
      <c r="K198" s="112">
        <f>SUM(K196:K197)</f>
        <v>0</v>
      </c>
      <c r="L198" s="113">
        <f>SUM(L196:L197)</f>
        <v>0</v>
      </c>
      <c r="M198" s="201">
        <f>SUM(N198,P198)</f>
        <v>24300</v>
      </c>
      <c r="N198" s="45">
        <f>SUM(N196:N197)</f>
        <v>24300</v>
      </c>
      <c r="O198" s="45">
        <f>SUM(O196:O197)</f>
        <v>0</v>
      </c>
      <c r="P198" s="46">
        <f>SUM(P196:P197)</f>
        <v>0</v>
      </c>
      <c r="Q198" s="200">
        <f>SUM(R198,T198)</f>
        <v>0</v>
      </c>
      <c r="R198" s="112">
        <f>SUM(R196:R197)</f>
        <v>0</v>
      </c>
      <c r="S198" s="112">
        <f>SUM(S196:S197)</f>
        <v>0</v>
      </c>
      <c r="T198" s="113">
        <f>SUM(T196:T197)</f>
        <v>0</v>
      </c>
      <c r="U198" s="199">
        <f>SUM(V198,X198)</f>
        <v>0</v>
      </c>
      <c r="V198" s="112">
        <f>SUM(V196:V197)</f>
        <v>0</v>
      </c>
      <c r="W198" s="112">
        <f>SUM(W196:W197)</f>
        <v>0</v>
      </c>
      <c r="X198" s="114">
        <f>SUM(X196:X197)</f>
        <v>0</v>
      </c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9" customFormat="1" ht="18.75" customHeight="1" thickBot="1">
      <c r="A199" s="281">
        <v>5</v>
      </c>
      <c r="B199" s="283">
        <v>4</v>
      </c>
      <c r="C199" s="285">
        <v>2</v>
      </c>
      <c r="D199" s="286" t="s">
        <v>157</v>
      </c>
      <c r="E199" s="303" t="s">
        <v>151</v>
      </c>
      <c r="F199" s="270" t="s">
        <v>42</v>
      </c>
      <c r="G199" s="91" t="s">
        <v>186</v>
      </c>
      <c r="H199" s="230" t="s">
        <v>17</v>
      </c>
      <c r="I199" s="212">
        <f t="shared" si="39"/>
        <v>0</v>
      </c>
      <c r="J199" s="152">
        <v>0</v>
      </c>
      <c r="K199" s="152">
        <v>0</v>
      </c>
      <c r="L199" s="136">
        <v>0</v>
      </c>
      <c r="M199" s="211">
        <f>SUM(N199,P199)</f>
        <v>5800</v>
      </c>
      <c r="N199" s="61">
        <v>5800</v>
      </c>
      <c r="O199" s="61">
        <v>0</v>
      </c>
      <c r="P199" s="47">
        <v>0</v>
      </c>
      <c r="Q199" s="152">
        <f>SUM(R199,T199)</f>
        <v>0</v>
      </c>
      <c r="R199" s="152">
        <v>0</v>
      </c>
      <c r="S199" s="152">
        <v>0</v>
      </c>
      <c r="T199" s="136">
        <v>0</v>
      </c>
      <c r="U199" s="212">
        <f>SUM(V199,X199)</f>
        <v>0</v>
      </c>
      <c r="V199" s="152">
        <v>0</v>
      </c>
      <c r="W199" s="152">
        <v>0</v>
      </c>
      <c r="X199" s="115">
        <v>0</v>
      </c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9" customFormat="1" ht="18.75" customHeight="1" thickBot="1">
      <c r="A200" s="282"/>
      <c r="B200" s="284"/>
      <c r="C200" s="276"/>
      <c r="D200" s="287"/>
      <c r="E200" s="304"/>
      <c r="F200" s="278" t="s">
        <v>19</v>
      </c>
      <c r="G200" s="279"/>
      <c r="H200" s="280"/>
      <c r="I200" s="200">
        <f t="shared" si="39"/>
        <v>0</v>
      </c>
      <c r="J200" s="112">
        <f>SUM(J199)</f>
        <v>0</v>
      </c>
      <c r="K200" s="112">
        <f>SUM(K199)</f>
        <v>0</v>
      </c>
      <c r="L200" s="113">
        <f>SUM(L199)</f>
        <v>0</v>
      </c>
      <c r="M200" s="201">
        <f>SUM(N200,P200)</f>
        <v>5800</v>
      </c>
      <c r="N200" s="45">
        <f>SUM(N199)</f>
        <v>5800</v>
      </c>
      <c r="O200" s="45">
        <f>SUM(O199)</f>
        <v>0</v>
      </c>
      <c r="P200" s="46">
        <f>SUM(P199)</f>
        <v>0</v>
      </c>
      <c r="Q200" s="200">
        <f>SUM(R200,T200)</f>
        <v>0</v>
      </c>
      <c r="R200" s="112">
        <f>SUM(R199)</f>
        <v>0</v>
      </c>
      <c r="S200" s="112">
        <f>SUM(S199)</f>
        <v>0</v>
      </c>
      <c r="T200" s="113">
        <f>SUM(T199)</f>
        <v>0</v>
      </c>
      <c r="U200" s="199">
        <f>SUM(V200,X200)</f>
        <v>0</v>
      </c>
      <c r="V200" s="112">
        <f>SUM(V199)</f>
        <v>0</v>
      </c>
      <c r="W200" s="112">
        <f>SUM(W199)</f>
        <v>0</v>
      </c>
      <c r="X200" s="114">
        <f>SUM(X199)</f>
        <v>0</v>
      </c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9" customFormat="1" ht="10.5" customHeight="1" thickBot="1">
      <c r="A201" s="90">
        <v>5</v>
      </c>
      <c r="B201" s="107">
        <v>4</v>
      </c>
      <c r="C201" s="307" t="s">
        <v>38</v>
      </c>
      <c r="D201" s="308"/>
      <c r="E201" s="308"/>
      <c r="F201" s="308"/>
      <c r="G201" s="308"/>
      <c r="H201" s="309"/>
      <c r="I201" s="215">
        <f t="shared" si="39"/>
        <v>16218.721037998146</v>
      </c>
      <c r="J201" s="119">
        <f>SUM(J200,J198)</f>
        <v>16218.721037998146</v>
      </c>
      <c r="K201" s="119">
        <f aca="true" t="shared" si="40" ref="K201:X201">SUM(K200,K198)</f>
        <v>0</v>
      </c>
      <c r="L201" s="131">
        <f t="shared" si="40"/>
        <v>0</v>
      </c>
      <c r="M201" s="216">
        <f t="shared" si="40"/>
        <v>30100</v>
      </c>
      <c r="N201" s="49">
        <f t="shared" si="40"/>
        <v>30100</v>
      </c>
      <c r="O201" s="49">
        <f t="shared" si="40"/>
        <v>0</v>
      </c>
      <c r="P201" s="50">
        <f t="shared" si="40"/>
        <v>0</v>
      </c>
      <c r="Q201" s="223">
        <f t="shared" si="40"/>
        <v>0</v>
      </c>
      <c r="R201" s="119">
        <f t="shared" si="40"/>
        <v>0</v>
      </c>
      <c r="S201" s="119">
        <f t="shared" si="40"/>
        <v>0</v>
      </c>
      <c r="T201" s="131">
        <f t="shared" si="40"/>
        <v>0</v>
      </c>
      <c r="U201" s="215">
        <f t="shared" si="40"/>
        <v>0</v>
      </c>
      <c r="V201" s="119">
        <f t="shared" si="40"/>
        <v>0</v>
      </c>
      <c r="W201" s="119">
        <f t="shared" si="40"/>
        <v>0</v>
      </c>
      <c r="X201" s="120">
        <f t="shared" si="40"/>
        <v>0</v>
      </c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9" customFormat="1" ht="10.5" customHeight="1" thickBot="1">
      <c r="A202" s="121">
        <v>5</v>
      </c>
      <c r="B202" s="311" t="s">
        <v>39</v>
      </c>
      <c r="C202" s="312"/>
      <c r="D202" s="312"/>
      <c r="E202" s="312"/>
      <c r="F202" s="312"/>
      <c r="G202" s="312"/>
      <c r="H202" s="313"/>
      <c r="I202" s="217">
        <f t="shared" si="39"/>
        <v>129083.64226135312</v>
      </c>
      <c r="J202" s="122">
        <f>SUM(J201,J194,J184,J161)</f>
        <v>49293.32715477294</v>
      </c>
      <c r="K202" s="122">
        <f>SUM(K201,K194,K184,K161)</f>
        <v>0</v>
      </c>
      <c r="L202" s="122">
        <f>SUM(L201,L194,L184,L161)</f>
        <v>79790.31510658018</v>
      </c>
      <c r="M202" s="218">
        <f>SUM(N202,P202)</f>
        <v>308905</v>
      </c>
      <c r="N202" s="51">
        <f>SUM(N201,N194,N184,N161)</f>
        <v>111537</v>
      </c>
      <c r="O202" s="51">
        <f>SUM(O201,O194,O184,O161)</f>
        <v>0</v>
      </c>
      <c r="P202" s="52">
        <f>SUM(P201,P194,P184,P161)</f>
        <v>197368</v>
      </c>
      <c r="Q202" s="217">
        <f>SUM(R202,T202)</f>
        <v>167400</v>
      </c>
      <c r="R202" s="122">
        <f>SUM(R201,R194,R184,R161)</f>
        <v>34200</v>
      </c>
      <c r="S202" s="122">
        <f>SUM(S201,S194,S184,S161)</f>
        <v>0</v>
      </c>
      <c r="T202" s="124">
        <f>SUM(T201,T194,T184,T161)</f>
        <v>133200</v>
      </c>
      <c r="U202" s="219">
        <f>SUM(V202,X202)</f>
        <v>83900</v>
      </c>
      <c r="V202" s="122">
        <f>SUM(V201,V194,V184,V161)</f>
        <v>26000</v>
      </c>
      <c r="W202" s="122">
        <f>SUM(W201,W194,W184,W161)</f>
        <v>0</v>
      </c>
      <c r="X202" s="123">
        <f>SUM(X201,X194,X184,X161)</f>
        <v>57900</v>
      </c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9" customFormat="1" ht="14.25" customHeight="1" thickBot="1">
      <c r="A203" s="369" t="s">
        <v>69</v>
      </c>
      <c r="B203" s="370"/>
      <c r="C203" s="370"/>
      <c r="D203" s="370"/>
      <c r="E203" s="370"/>
      <c r="F203" s="370"/>
      <c r="G203" s="370"/>
      <c r="H203" s="371"/>
      <c r="I203" s="154">
        <f t="shared" si="39"/>
        <v>3262859.9397590365</v>
      </c>
      <c r="J203" s="155">
        <f>SUM(J202,J122,J110,J70,J62)</f>
        <v>1696920.702038925</v>
      </c>
      <c r="K203" s="155">
        <f>SUM(K202,K122,K110,K70,K62)</f>
        <v>989322.8683966636</v>
      </c>
      <c r="L203" s="156">
        <f>SUM(L202,L122,L110,L70,L62)</f>
        <v>1565939.2377201116</v>
      </c>
      <c r="M203" s="63">
        <f>SUM(N203,P203)</f>
        <v>2681435</v>
      </c>
      <c r="N203" s="64">
        <f>SUM(N202,N122,N110,N70,N62)</f>
        <v>1882438</v>
      </c>
      <c r="O203" s="64">
        <f>SUM(O202,O122,O110,O70,O62)</f>
        <v>996353</v>
      </c>
      <c r="P203" s="65">
        <f>SUM(P202,P122,P110,P70,P62)</f>
        <v>798997</v>
      </c>
      <c r="Q203" s="154">
        <f>SUM(R203,T203)</f>
        <v>2512982</v>
      </c>
      <c r="R203" s="155">
        <f>SUM(R202,R122,R110,R70,R62)</f>
        <v>1794054</v>
      </c>
      <c r="S203" s="155">
        <f>SUM(S202,S122,S110,S70,S62)</f>
        <v>976565</v>
      </c>
      <c r="T203" s="156">
        <f>SUM(T202,T122,T110,T70,T62)</f>
        <v>718928</v>
      </c>
      <c r="U203" s="154">
        <f>SUM(V203,X203)</f>
        <v>2079666</v>
      </c>
      <c r="V203" s="155">
        <f>SUM(V202,V122,V110,V70,V62)</f>
        <v>1801654</v>
      </c>
      <c r="W203" s="155">
        <f>SUM(W202,W122,W110,W70,W62)</f>
        <v>976565</v>
      </c>
      <c r="X203" s="157">
        <f>SUM(X202,X122,X110,X70,X62)</f>
        <v>278012</v>
      </c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9" customFormat="1" ht="11.25" customHeight="1">
      <c r="A204" s="366" t="s">
        <v>166</v>
      </c>
      <c r="B204" s="367"/>
      <c r="C204" s="367"/>
      <c r="D204" s="367"/>
      <c r="E204" s="367"/>
      <c r="F204" s="367"/>
      <c r="G204" s="367"/>
      <c r="H204" s="368"/>
      <c r="I204" s="158">
        <f t="shared" si="39"/>
        <v>1682778.2669138093</v>
      </c>
      <c r="J204" s="187">
        <f>SUM(J11+J15+J19+J23+J27+J31+J35+J41+J43+J45+J47+J49+J51+J53+J55+J57+J59+J65+J74+J81+J86+J89+J90+J93+J97+J99+J101+J103+J113+J115+J117+J119+J125+J127+J129+J135+J139+J141+J143+J145+J147+J151+J153+J155+J157+J159+J163+J166+J170+J172+J174+J176+J178+J186+J188+J190+J192+J196+J199+J180+J146+J182)</f>
        <v>1580084.511121409</v>
      </c>
      <c r="K204" s="187">
        <f>SUM(K11+K15+K19+K23+K27+K31+K35+K41+K43+K45+K47+K49+K51+K53+K55+K57+K59+K65+K74+K81+K86+K89+K90+K93+K97+K99+K101+K103+K113+K115+K117+K119+K125+K127+K129+K135+K139+K141+K143+K145+K147+K151+K153+K155+K157+K159+K163+K166+K170+K172+K174+K176+K178+K186+K188+K190+K192+K196+K199+K180+K146+K182)</f>
        <v>930547.671455051</v>
      </c>
      <c r="L204" s="187">
        <f>SUM(L11+L15+L19+L23+L27+L31+L35+L41+L43+L45+L47+L49+L51+L53+L55+L57+L59+L65+L74+L81+L86+L89+L90+L93+L97+L99+L101+L103+L113+L115+L117+L119+L125+L127+L129+L135+L139+L141+L143+L145+L147+L151+L153+L155+L157+L159+L163+L166+L170+L172+L174+L176+L178+L186+L188+L190+L192+L196+L199+L180+L146+L182)</f>
        <v>102693.75579240039</v>
      </c>
      <c r="M204" s="66">
        <f>SUM(N204,P204)</f>
        <v>2133148</v>
      </c>
      <c r="N204" s="272">
        <f>SUM(N11+N15+N19+N23+N27+N31+N35+N41+N43+N45+N47+N49+N51+N53+N55+N57+N59+N65+N74+N81+N86+N89+N90+N93+N97+N99+N101+N103+N113+N115+N117+N119+N125+N127+N129+N135+N139+N141+N143+N145+N147+N151+N153+N155+N157+N159+N163+N166+N170+N172+N174+N176+N178+N186+N188+N190+N192+N196+N199+N180+N146+N182)</f>
        <v>1774709</v>
      </c>
      <c r="O204" s="272">
        <f>SUM(O11+O15+O19+O23+O27+O31+O35+O41+O43+O45+O47+O49+O51+O53+O55+O57+O59+O65+O74+O81+O86+O89+O90+O93+O97+O99+O101+O103+O113+O115+O117+O119+O125+O127+O129+O135+O139+O141+O143+O145+O147+O151+O153+O155+O157+O159+O163+O166+O170+O172+O174+O176+O178+O186+O188+O190+O192+O196+O199+O180+O146+O182)</f>
        <v>995933</v>
      </c>
      <c r="P204" s="272">
        <f>SUM(P11+P15+P19+P23+P27+P31+P35+P41+P43+P45+P47+P49+P51+P53+P55+P57+P59+P65+P74+P81+P86+P89+P90+P93+P97+P99+P101+P103+P113+P115+P117+P119+P125+P127+P129+P135+P139+P141+P143+P145+P147+P151+P153+P155+P157+P159+P163+P166+P170+P172+P174+P176+P178+P186+P188+P190+P192+P196+P199+P180+P146+P182)</f>
        <v>358439</v>
      </c>
      <c r="Q204" s="158">
        <f>SUM(R204,T204)</f>
        <v>2193625</v>
      </c>
      <c r="R204" s="187">
        <f>SUM(R11+R15+R19+R23+R27+R31+R35+R41+R43+R45+R47+R49+R51+R53+R55+R57+R59+R65+R74+R81+R86+R89+R90+R93+R97+R99+R101+R103+R113+R115+R117+R119+R125+R127+R129+R135+R139+R141+R143+R145+R147+R151+R153+R155+R157+R159+R163+R166+R170+R172+R174+R176+R178+R186+R188+R190+R192+R196+R199+R180+R146+R182)</f>
        <v>1732425</v>
      </c>
      <c r="S204" s="187">
        <f>SUM(S11+S15+S19+S23+S27+S31+S35+S41+S43+S45+S47+S49+S51+S53+S55+S57+S59+S65+S74+S81+S86+S89+S90+S93+S97+S99+S101+S103+S113+S115+S117+S119+S125+S127+S129+S135+S139+S141+S143+S145+S147+S151+S153+S155+S157+S159+S163+S166+S170+S172+S174+S176+S178+S186+S188+S190+S192+S196+S199+S180+S146+S182)</f>
        <v>976145</v>
      </c>
      <c r="T204" s="187">
        <f>SUM(T11+T15+T19+T23+T27+T31+T35+T41+T43+T45+T47+T49+T51+T53+T55+T57+T59+T65+T74+T81+T86+T89+T90+T93+T97+T99+T101+T103+T113+T115+T117+T119+T125+T127+T129+T135+T139+T141+T143+T145+T147+T151+T153+T155+T157+T159+T163+T166+T170+T172+T174+T176+T178+T186+T188+T190+T192+T196+T199+T180+T146+T182)</f>
        <v>461200</v>
      </c>
      <c r="U204" s="158">
        <f>SUM(V204,X204)</f>
        <v>1797925</v>
      </c>
      <c r="V204" s="187">
        <f>SUM(V11+V15+V19+V23+V27+V31+V35+V41+V43+V45+V47+V49+V51+V53+V55+V57+V59+V65+V74+V81+V86+V89+V90+V93+V97+V99+V101+V103+V113+V115+V117+V119+V125+V127+V129+V135+V139+V141+V143+V145+V147+V151+V153+V155+V157+V159+V163+V166+V170+V172+V174+V176+V178+V186+V188+V190+V192+V196+V199+V180+V146+V182)</f>
        <v>1740025</v>
      </c>
      <c r="W204" s="187">
        <f>SUM(W11+W15+W19+W23+W27+W31+W35+W41+W43+W45+W47+W49+W51+W53+W55+W57+W59+W65+W74+W81+W86+W89+W90+W93+W97+W99+W101+W103+W113+W115+W117+W119+W125+W127+W129+W135+W139+W141+W143+W145+W147+W151+W153+W155+W157+W159+W163+W166+W170+W172+W174+W176+W178+W186+W188+W190+W192+W196+W199+W180+W146+W182)</f>
        <v>976145</v>
      </c>
      <c r="X204" s="187">
        <f>SUM(X11+X15+X19+X23+X27+X31+X35+X41+X43+X45+X47+X49+X51+X53+X55+X57+X59+X65+X74+X81+X86+X89+X90+X93+X97+X99+X101+X103+X113+X115+X117+X119+X125+X127+X129+X135+X139+X141+X143+X145+X147+X151+X153+X155+X157+X159+X163+X166+X170+X172+X174+X176+X178+X186+X188+X190+X192+X196+X199+X180+X146+X182)</f>
        <v>57900</v>
      </c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9" customFormat="1" ht="11.25" customHeight="1">
      <c r="A205" s="322" t="s">
        <v>167</v>
      </c>
      <c r="B205" s="323"/>
      <c r="C205" s="323"/>
      <c r="D205" s="323"/>
      <c r="E205" s="323"/>
      <c r="F205" s="323"/>
      <c r="G205" s="323"/>
      <c r="H205" s="324"/>
      <c r="I205" s="159">
        <f t="shared" si="39"/>
        <v>70377.66450417053</v>
      </c>
      <c r="J205" s="188">
        <f>J13+J17+J21+J25+J29+J33+J37+J67</f>
        <v>70377.66450417053</v>
      </c>
      <c r="K205" s="188">
        <f aca="true" t="shared" si="41" ref="K205:X205">K13+K17+K21+K25+K29+K33+K37+K67</f>
        <v>53869.32344763671</v>
      </c>
      <c r="L205" s="245">
        <f t="shared" si="41"/>
        <v>0</v>
      </c>
      <c r="M205" s="67">
        <f t="shared" si="41"/>
        <v>0</v>
      </c>
      <c r="N205" s="190">
        <f t="shared" si="41"/>
        <v>0</v>
      </c>
      <c r="O205" s="190">
        <f t="shared" si="41"/>
        <v>0</v>
      </c>
      <c r="P205" s="246">
        <f t="shared" si="41"/>
        <v>0</v>
      </c>
      <c r="Q205" s="159">
        <f t="shared" si="41"/>
        <v>0</v>
      </c>
      <c r="R205" s="188">
        <f t="shared" si="41"/>
        <v>0</v>
      </c>
      <c r="S205" s="188">
        <f t="shared" si="41"/>
        <v>0</v>
      </c>
      <c r="T205" s="245">
        <f t="shared" si="41"/>
        <v>0</v>
      </c>
      <c r="U205" s="159">
        <f t="shared" si="41"/>
        <v>0</v>
      </c>
      <c r="V205" s="188">
        <f t="shared" si="41"/>
        <v>0</v>
      </c>
      <c r="W205" s="188">
        <f t="shared" si="41"/>
        <v>0</v>
      </c>
      <c r="X205" s="247">
        <f t="shared" si="41"/>
        <v>0</v>
      </c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9" customFormat="1" ht="11.25" customHeight="1">
      <c r="A206" s="322" t="s">
        <v>168</v>
      </c>
      <c r="B206" s="323"/>
      <c r="C206" s="323"/>
      <c r="D206" s="323"/>
      <c r="E206" s="323"/>
      <c r="F206" s="323"/>
      <c r="G206" s="323"/>
      <c r="H206" s="324"/>
      <c r="I206" s="159">
        <f t="shared" si="39"/>
        <v>75851.4828544949</v>
      </c>
      <c r="J206" s="188">
        <f>J148+J136+J133+J85+J80+J76</f>
        <v>781.9740500463392</v>
      </c>
      <c r="K206" s="188">
        <f>K148+K136+K133+K85+K80+K76</f>
        <v>231.69601482854495</v>
      </c>
      <c r="L206" s="188">
        <f>L148+L136+L133+L85+L80+L76</f>
        <v>75069.50880444856</v>
      </c>
      <c r="M206" s="67">
        <f aca="true" t="shared" si="42" ref="M206:M214">SUM(N206,P206)</f>
        <v>22700</v>
      </c>
      <c r="N206" s="190">
        <f aca="true" t="shared" si="43" ref="N206:X206">N148+N136+N133+N85+N80+N76</f>
        <v>0</v>
      </c>
      <c r="O206" s="190">
        <f t="shared" si="43"/>
        <v>0</v>
      </c>
      <c r="P206" s="246">
        <f t="shared" si="43"/>
        <v>22700</v>
      </c>
      <c r="Q206" s="159">
        <f aca="true" t="shared" si="44" ref="Q206:Q214">SUM(R206,T206)</f>
        <v>0</v>
      </c>
      <c r="R206" s="188">
        <f>R148+R136+R133+R85+R80+R76</f>
        <v>0</v>
      </c>
      <c r="S206" s="188">
        <f t="shared" si="43"/>
        <v>0</v>
      </c>
      <c r="T206" s="245">
        <f t="shared" si="43"/>
        <v>0</v>
      </c>
      <c r="U206" s="159">
        <f aca="true" t="shared" si="45" ref="U206:U214">SUM(V206,X206)</f>
        <v>0</v>
      </c>
      <c r="V206" s="188">
        <f>V148+V136+V133+V85+V80+V76</f>
        <v>0</v>
      </c>
      <c r="W206" s="188">
        <f t="shared" si="43"/>
        <v>0</v>
      </c>
      <c r="X206" s="247">
        <f t="shared" si="43"/>
        <v>0</v>
      </c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24" ht="11.25" customHeight="1">
      <c r="A207" s="322" t="s">
        <v>169</v>
      </c>
      <c r="B207" s="323"/>
      <c r="C207" s="323"/>
      <c r="D207" s="323"/>
      <c r="E207" s="323"/>
      <c r="F207" s="323"/>
      <c r="G207" s="323"/>
      <c r="H207" s="324"/>
      <c r="I207" s="159">
        <f t="shared" si="39"/>
        <v>28326.575532900835</v>
      </c>
      <c r="J207" s="188">
        <f>J12+J16+J20+J24+J28+J32+J36+J66</f>
        <v>27372.5671918443</v>
      </c>
      <c r="K207" s="188">
        <f>K12+K16+K20+K24+K28+K32+K36+K66</f>
        <v>1691.0912882298426</v>
      </c>
      <c r="L207" s="188">
        <f>L12+L16+L20+L24+L28+L32+L36+L66</f>
        <v>954.0083410565338</v>
      </c>
      <c r="M207" s="67">
        <f t="shared" si="42"/>
        <v>75387</v>
      </c>
      <c r="N207" s="190">
        <f aca="true" t="shared" si="46" ref="N207:X207">N12+N16+N20+N24+N28+N32+N36+N66</f>
        <v>64229</v>
      </c>
      <c r="O207" s="190">
        <f t="shared" si="46"/>
        <v>420</v>
      </c>
      <c r="P207" s="190">
        <f t="shared" si="46"/>
        <v>11158</v>
      </c>
      <c r="Q207" s="159">
        <f t="shared" si="44"/>
        <v>61629</v>
      </c>
      <c r="R207" s="188">
        <f>R12+R16+R20+R24+R28+R32+R36+R66</f>
        <v>61629</v>
      </c>
      <c r="S207" s="188">
        <f t="shared" si="46"/>
        <v>420</v>
      </c>
      <c r="T207" s="189">
        <f t="shared" si="46"/>
        <v>0</v>
      </c>
      <c r="U207" s="159">
        <f t="shared" si="45"/>
        <v>61629</v>
      </c>
      <c r="V207" s="188">
        <f>V12+V16+V20+V24+V28+V32+V36+V66</f>
        <v>61629</v>
      </c>
      <c r="W207" s="188">
        <f t="shared" si="46"/>
        <v>420</v>
      </c>
      <c r="X207" s="191">
        <f t="shared" si="46"/>
        <v>0</v>
      </c>
    </row>
    <row r="208" spans="1:38" s="17" customFormat="1" ht="11.25" customHeight="1">
      <c r="A208" s="322" t="s">
        <v>170</v>
      </c>
      <c r="B208" s="323"/>
      <c r="C208" s="323"/>
      <c r="D208" s="323"/>
      <c r="E208" s="323"/>
      <c r="F208" s="323"/>
      <c r="G208" s="323"/>
      <c r="H208" s="324"/>
      <c r="I208" s="159">
        <f t="shared" si="39"/>
        <v>770331.3253012048</v>
      </c>
      <c r="J208" s="188">
        <f>J167+J149+J137+J132+J87+J79+J75+J107</f>
        <v>3822.9842446709918</v>
      </c>
      <c r="K208" s="188">
        <f>K167+K149+K137+K132+K87+K79+K75+K107</f>
        <v>2983.0861909175164</v>
      </c>
      <c r="L208" s="188">
        <f>L167+L149+L137+L132+L87+L79+L75+L107</f>
        <v>766508.3410565339</v>
      </c>
      <c r="M208" s="67">
        <f t="shared" si="42"/>
        <v>31900</v>
      </c>
      <c r="N208" s="188">
        <f>N167+N149+N137+N132+N87+N79+N75+N107</f>
        <v>0</v>
      </c>
      <c r="O208" s="188">
        <f>O167+O149+O137+O132+O87+O79+O75+O107</f>
        <v>0</v>
      </c>
      <c r="P208" s="188">
        <f>P167+P149+P137+P132+P87+P79+P75+P107</f>
        <v>31900</v>
      </c>
      <c r="Q208" s="159">
        <f t="shared" si="44"/>
        <v>46774</v>
      </c>
      <c r="R208" s="188">
        <f>R167+R149+R137+R132+R87+R79+R75+R107</f>
        <v>0</v>
      </c>
      <c r="S208" s="188">
        <f>S167+S149+S137+S132+S87+S79+S75+S107</f>
        <v>0</v>
      </c>
      <c r="T208" s="188">
        <f>T167+T149+T137+T132+T87+T79+T75+T107</f>
        <v>46774</v>
      </c>
      <c r="U208" s="159">
        <f t="shared" si="45"/>
        <v>187095</v>
      </c>
      <c r="V208" s="188">
        <f>V167+V149+V137+V132+V87+V79+V75+V107</f>
        <v>0</v>
      </c>
      <c r="W208" s="188">
        <f>W167+W149+W137+W132+W87+W79+W75+W107</f>
        <v>0</v>
      </c>
      <c r="X208" s="188">
        <f>X167+X149+X137+X132+X87+X79+X75+X107</f>
        <v>187095</v>
      </c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</row>
    <row r="209" spans="1:38" s="17" customFormat="1" ht="11.25" customHeight="1">
      <c r="A209" s="322" t="s">
        <v>171</v>
      </c>
      <c r="B209" s="323"/>
      <c r="C209" s="323"/>
      <c r="D209" s="323"/>
      <c r="E209" s="323"/>
      <c r="F209" s="323"/>
      <c r="G209" s="323"/>
      <c r="H209" s="324"/>
      <c r="I209" s="159">
        <f t="shared" si="39"/>
        <v>578544.9490268767</v>
      </c>
      <c r="J209" s="188">
        <f>SUM(J131+J84+J78+J73+J106)</f>
        <v>0</v>
      </c>
      <c r="K209" s="188">
        <f>SUM(K131+K84+K78+K73+K106)</f>
        <v>0</v>
      </c>
      <c r="L209" s="188">
        <f>SUM(L131+L84+L78+L73+L106)</f>
        <v>578544.9490268767</v>
      </c>
      <c r="M209" s="67">
        <f t="shared" si="42"/>
        <v>0</v>
      </c>
      <c r="N209" s="188">
        <f>SUM(N131+N84+N78+N73+N106)</f>
        <v>0</v>
      </c>
      <c r="O209" s="188">
        <f>SUM(O131+O84+O78+O73+O106)</f>
        <v>0</v>
      </c>
      <c r="P209" s="188">
        <f>SUM(P131+P84+P78+P73+P106)</f>
        <v>0</v>
      </c>
      <c r="Q209" s="159">
        <f t="shared" si="44"/>
        <v>8254</v>
      </c>
      <c r="R209" s="188">
        <f>SUM(R131+R84+R78+R73+R106)</f>
        <v>0</v>
      </c>
      <c r="S209" s="188">
        <f>SUM(S131+S84+S78+S73+S106)</f>
        <v>0</v>
      </c>
      <c r="T209" s="188">
        <f>SUM(T131+T84+T78+T73+T106)</f>
        <v>8254</v>
      </c>
      <c r="U209" s="159">
        <f t="shared" si="45"/>
        <v>33017</v>
      </c>
      <c r="V209" s="188">
        <f>SUM(V131+V84+V78+V73+V106)</f>
        <v>0</v>
      </c>
      <c r="W209" s="188">
        <f>SUM(W131+W84+W78+W73+W106)</f>
        <v>0</v>
      </c>
      <c r="X209" s="188">
        <f>SUM(X131+X84+X78+X73+X106)</f>
        <v>33017</v>
      </c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</row>
    <row r="210" spans="1:38" s="17" customFormat="1" ht="11.25" customHeight="1">
      <c r="A210" s="372" t="s">
        <v>172</v>
      </c>
      <c r="B210" s="373"/>
      <c r="C210" s="373"/>
      <c r="D210" s="373"/>
      <c r="E210" s="373"/>
      <c r="F210" s="373"/>
      <c r="G210" s="373"/>
      <c r="H210" s="374"/>
      <c r="I210" s="159">
        <f t="shared" si="39"/>
        <v>28353.79981464319</v>
      </c>
      <c r="J210" s="188">
        <f>J96</f>
        <v>0</v>
      </c>
      <c r="K210" s="188">
        <f>K96</f>
        <v>0</v>
      </c>
      <c r="L210" s="188">
        <f>L96</f>
        <v>28353.79981464319</v>
      </c>
      <c r="M210" s="67">
        <f t="shared" si="42"/>
        <v>0</v>
      </c>
      <c r="N210" s="190">
        <f aca="true" t="shared" si="47" ref="N210:X210">N96</f>
        <v>0</v>
      </c>
      <c r="O210" s="190">
        <f t="shared" si="47"/>
        <v>0</v>
      </c>
      <c r="P210" s="190">
        <f t="shared" si="47"/>
        <v>0</v>
      </c>
      <c r="Q210" s="159">
        <f t="shared" si="44"/>
        <v>0</v>
      </c>
      <c r="R210" s="188">
        <f>R96</f>
        <v>0</v>
      </c>
      <c r="S210" s="188">
        <f t="shared" si="47"/>
        <v>0</v>
      </c>
      <c r="T210" s="189">
        <f t="shared" si="47"/>
        <v>0</v>
      </c>
      <c r="U210" s="159">
        <f t="shared" si="45"/>
        <v>0</v>
      </c>
      <c r="V210" s="188">
        <f>V96</f>
        <v>0</v>
      </c>
      <c r="W210" s="188">
        <f t="shared" si="47"/>
        <v>0</v>
      </c>
      <c r="X210" s="191">
        <f t="shared" si="47"/>
        <v>0</v>
      </c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</row>
    <row r="211" spans="1:38" s="17" customFormat="1" ht="11.25" customHeight="1">
      <c r="A211" s="322" t="s">
        <v>173</v>
      </c>
      <c r="B211" s="323"/>
      <c r="C211" s="323"/>
      <c r="D211" s="323"/>
      <c r="E211" s="323"/>
      <c r="F211" s="323"/>
      <c r="G211" s="323"/>
      <c r="H211" s="324"/>
      <c r="I211" s="159">
        <f t="shared" si="39"/>
        <v>0</v>
      </c>
      <c r="J211" s="188">
        <f>J94+J91</f>
        <v>0</v>
      </c>
      <c r="K211" s="188">
        <f>K94+K91</f>
        <v>0</v>
      </c>
      <c r="L211" s="188">
        <f>L94+L91</f>
        <v>0</v>
      </c>
      <c r="M211" s="67">
        <f t="shared" si="42"/>
        <v>374800</v>
      </c>
      <c r="N211" s="190">
        <f aca="true" t="shared" si="48" ref="N211:X211">N94+N91</f>
        <v>0</v>
      </c>
      <c r="O211" s="190">
        <f t="shared" si="48"/>
        <v>0</v>
      </c>
      <c r="P211" s="190">
        <f t="shared" si="48"/>
        <v>374800</v>
      </c>
      <c r="Q211" s="159">
        <f t="shared" si="44"/>
        <v>0</v>
      </c>
      <c r="R211" s="188">
        <f>R94+R91</f>
        <v>0</v>
      </c>
      <c r="S211" s="188">
        <f t="shared" si="48"/>
        <v>0</v>
      </c>
      <c r="T211" s="189">
        <f t="shared" si="48"/>
        <v>0</v>
      </c>
      <c r="U211" s="159">
        <f t="shared" si="45"/>
        <v>0</v>
      </c>
      <c r="V211" s="188">
        <f>V94+V91</f>
        <v>0</v>
      </c>
      <c r="W211" s="188">
        <f t="shared" si="48"/>
        <v>0</v>
      </c>
      <c r="X211" s="191">
        <f t="shared" si="48"/>
        <v>0</v>
      </c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</row>
    <row r="212" spans="1:38" s="19" customFormat="1" ht="11.25" customHeight="1">
      <c r="A212" s="322" t="s">
        <v>174</v>
      </c>
      <c r="B212" s="323"/>
      <c r="C212" s="323"/>
      <c r="D212" s="323"/>
      <c r="E212" s="323"/>
      <c r="F212" s="323"/>
      <c r="G212" s="323"/>
      <c r="H212" s="324"/>
      <c r="I212" s="98">
        <f t="shared" si="39"/>
        <v>23285.449490268766</v>
      </c>
      <c r="J212" s="188">
        <f>SUM(J197,J164,J104,J82)</f>
        <v>14481.00092678406</v>
      </c>
      <c r="K212" s="188">
        <f>SUM(K197,K164,K104,K82)</f>
        <v>0</v>
      </c>
      <c r="L212" s="188">
        <f>SUM(L197,L164,L104,L82)</f>
        <v>8804.448563484708</v>
      </c>
      <c r="M212" s="37">
        <f t="shared" si="42"/>
        <v>43500</v>
      </c>
      <c r="N212" s="190">
        <f>SUM(N197,N164,N104,N82)</f>
        <v>43500</v>
      </c>
      <c r="O212" s="190">
        <f>SUM(O197,O164,O104,O82)</f>
        <v>0</v>
      </c>
      <c r="P212" s="190">
        <f>SUM(P197,P164,P104,P82)</f>
        <v>0</v>
      </c>
      <c r="Q212" s="98">
        <f t="shared" si="44"/>
        <v>202700</v>
      </c>
      <c r="R212" s="188">
        <f>SUM(R197,R164,R104,R82)</f>
        <v>0</v>
      </c>
      <c r="S212" s="188">
        <f>SUM(S197,S164,S104,S82)</f>
        <v>0</v>
      </c>
      <c r="T212" s="189">
        <f>SUM(T197,T164,T104,T82)</f>
        <v>202700</v>
      </c>
      <c r="U212" s="98">
        <f t="shared" si="45"/>
        <v>0</v>
      </c>
      <c r="V212" s="188">
        <f>SUM(V197,V164,V104,V82)</f>
        <v>0</v>
      </c>
      <c r="W212" s="188">
        <f>SUM(W197,W164,W104,W82)</f>
        <v>0</v>
      </c>
      <c r="X212" s="191">
        <f>SUM(X197,X164,X104,X82)</f>
        <v>0</v>
      </c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</row>
    <row r="213" spans="1:38" s="19" customFormat="1" ht="11.25" customHeight="1" thickBot="1">
      <c r="A213" s="322" t="s">
        <v>175</v>
      </c>
      <c r="B213" s="323"/>
      <c r="C213" s="323"/>
      <c r="D213" s="323"/>
      <c r="E213" s="323"/>
      <c r="F213" s="323"/>
      <c r="G213" s="323"/>
      <c r="H213" s="324"/>
      <c r="I213" s="98">
        <f t="shared" si="39"/>
        <v>5010.426320667285</v>
      </c>
      <c r="J213" s="188">
        <f>J168</f>
        <v>0</v>
      </c>
      <c r="K213" s="188">
        <f>K168</f>
        <v>0</v>
      </c>
      <c r="L213" s="188">
        <f>L168</f>
        <v>5010.426320667285</v>
      </c>
      <c r="M213" s="37">
        <f t="shared" si="42"/>
        <v>0</v>
      </c>
      <c r="N213" s="190">
        <f>N168</f>
        <v>0</v>
      </c>
      <c r="O213" s="190">
        <f>O168</f>
        <v>0</v>
      </c>
      <c r="P213" s="190">
        <f>P168</f>
        <v>0</v>
      </c>
      <c r="Q213" s="98">
        <f t="shared" si="44"/>
        <v>0</v>
      </c>
      <c r="R213" s="188">
        <f>R168</f>
        <v>0</v>
      </c>
      <c r="S213" s="188">
        <f>S168</f>
        <v>0</v>
      </c>
      <c r="T213" s="189">
        <f>T168</f>
        <v>0</v>
      </c>
      <c r="U213" s="252">
        <f t="shared" si="45"/>
        <v>0</v>
      </c>
      <c r="V213" s="253">
        <f>V168</f>
        <v>0</v>
      </c>
      <c r="W213" s="253">
        <f>W168</f>
        <v>0</v>
      </c>
      <c r="X213" s="254">
        <f>X168</f>
        <v>0</v>
      </c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</row>
    <row r="214" spans="1:38" s="19" customFormat="1" ht="11.25" customHeight="1" thickBot="1">
      <c r="A214" s="320" t="s">
        <v>70</v>
      </c>
      <c r="B214" s="320"/>
      <c r="C214" s="320"/>
      <c r="D214" s="320"/>
      <c r="E214" s="320"/>
      <c r="F214" s="320"/>
      <c r="G214" s="320"/>
      <c r="H214" s="321"/>
      <c r="I214" s="160">
        <f t="shared" si="39"/>
        <v>3262859.9397590365</v>
      </c>
      <c r="J214" s="161">
        <f>SUM(J204:J213)</f>
        <v>1696920.7020389251</v>
      </c>
      <c r="K214" s="161">
        <f>SUM(K204:K213)</f>
        <v>989322.8683966636</v>
      </c>
      <c r="L214" s="162">
        <f>SUM(L204:L213)</f>
        <v>1565939.2377201114</v>
      </c>
      <c r="M214" s="69">
        <f t="shared" si="42"/>
        <v>2681435</v>
      </c>
      <c r="N214" s="68">
        <f>SUM(N204:N213)</f>
        <v>1882438</v>
      </c>
      <c r="O214" s="68">
        <f>SUM(O204:O213)</f>
        <v>996353</v>
      </c>
      <c r="P214" s="70">
        <f>SUM(P204:P213)</f>
        <v>798997</v>
      </c>
      <c r="Q214" s="160">
        <f t="shared" si="44"/>
        <v>2512982</v>
      </c>
      <c r="R214" s="161">
        <f>SUM(R204:R213)</f>
        <v>1794054</v>
      </c>
      <c r="S214" s="161">
        <f>SUM(S204:S213)</f>
        <v>976565</v>
      </c>
      <c r="T214" s="162">
        <f>SUM(T204:T213)</f>
        <v>718928</v>
      </c>
      <c r="U214" s="163">
        <f t="shared" si="45"/>
        <v>2079666</v>
      </c>
      <c r="V214" s="161">
        <f>SUM(V204:V213)</f>
        <v>1801654</v>
      </c>
      <c r="W214" s="161">
        <f>SUM(W204:W213)</f>
        <v>976565</v>
      </c>
      <c r="X214" s="164">
        <f>SUM(X204:X213)</f>
        <v>278012</v>
      </c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</row>
    <row r="215" spans="1:38" s="24" customFormat="1" ht="12.75">
      <c r="A215" s="317"/>
      <c r="B215" s="317"/>
      <c r="C215" s="317"/>
      <c r="D215" s="317"/>
      <c r="E215" s="317"/>
      <c r="F215" s="317"/>
      <c r="G215" s="317"/>
      <c r="H215" s="317"/>
      <c r="I215" s="317"/>
      <c r="J215" s="317"/>
      <c r="K215" s="317"/>
      <c r="L215" s="317"/>
      <c r="M215" s="71"/>
      <c r="N215" s="72"/>
      <c r="O215" s="72"/>
      <c r="P215" s="72"/>
      <c r="Q215" s="165"/>
      <c r="R215" s="166"/>
      <c r="S215" s="166"/>
      <c r="T215" s="166"/>
      <c r="U215" s="165"/>
      <c r="V215" s="166"/>
      <c r="W215" s="166"/>
      <c r="X215" s="166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1:38" s="26" customFormat="1" ht="15">
      <c r="A216" s="316"/>
      <c r="B216" s="316"/>
      <c r="C216" s="316"/>
      <c r="D216" s="316"/>
      <c r="E216" s="316"/>
      <c r="F216" s="167"/>
      <c r="G216" s="168"/>
      <c r="H216" s="169"/>
      <c r="I216" s="170">
        <f>I214-I203</f>
        <v>0</v>
      </c>
      <c r="J216" s="170">
        <f aca="true" t="shared" si="49" ref="J216:X216">J214-J203</f>
        <v>0</v>
      </c>
      <c r="K216" s="170">
        <f t="shared" si="49"/>
        <v>0</v>
      </c>
      <c r="L216" s="170">
        <f t="shared" si="49"/>
        <v>0</v>
      </c>
      <c r="M216" s="73">
        <f t="shared" si="49"/>
        <v>0</v>
      </c>
      <c r="N216" s="73">
        <f t="shared" si="49"/>
        <v>0</v>
      </c>
      <c r="O216" s="73">
        <f t="shared" si="49"/>
        <v>0</v>
      </c>
      <c r="P216" s="73">
        <f t="shared" si="49"/>
        <v>0</v>
      </c>
      <c r="Q216" s="170">
        <f t="shared" si="49"/>
        <v>0</v>
      </c>
      <c r="R216" s="170">
        <f t="shared" si="49"/>
        <v>0</v>
      </c>
      <c r="S216" s="170">
        <f t="shared" si="49"/>
        <v>0</v>
      </c>
      <c r="T216" s="170">
        <f t="shared" si="49"/>
        <v>0</v>
      </c>
      <c r="U216" s="170">
        <f t="shared" si="49"/>
        <v>0</v>
      </c>
      <c r="V216" s="170">
        <f t="shared" si="49"/>
        <v>0</v>
      </c>
      <c r="W216" s="170">
        <f t="shared" si="49"/>
        <v>0</v>
      </c>
      <c r="X216" s="170">
        <f t="shared" si="49"/>
        <v>0</v>
      </c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s="26" customFormat="1" ht="15">
      <c r="A217" s="168"/>
      <c r="B217" s="168"/>
      <c r="C217" s="168"/>
      <c r="D217" s="171"/>
      <c r="E217" s="167"/>
      <c r="F217" s="167"/>
      <c r="G217" s="168"/>
      <c r="H217" s="169"/>
      <c r="I217" s="170"/>
      <c r="J217" s="172"/>
      <c r="K217" s="172"/>
      <c r="L217" s="172"/>
      <c r="M217" s="73"/>
      <c r="N217" s="74"/>
      <c r="O217" s="74"/>
      <c r="P217" s="74"/>
      <c r="Q217" s="170"/>
      <c r="R217" s="172"/>
      <c r="S217" s="172"/>
      <c r="T217" s="172"/>
      <c r="U217" s="170"/>
      <c r="V217" s="172"/>
      <c r="W217" s="172"/>
      <c r="X217" s="172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s="21" customFormat="1" ht="15">
      <c r="A218" s="173"/>
      <c r="B218" s="173"/>
      <c r="C218" s="173"/>
      <c r="D218" s="174"/>
      <c r="E218" s="175"/>
      <c r="F218" s="175"/>
      <c r="G218" s="173"/>
      <c r="H218" s="176"/>
      <c r="I218" s="170"/>
      <c r="J218" s="172"/>
      <c r="K218" s="172"/>
      <c r="L218" s="172"/>
      <c r="M218" s="73"/>
      <c r="N218" s="74"/>
      <c r="O218" s="74"/>
      <c r="P218" s="74"/>
      <c r="Q218" s="170"/>
      <c r="R218" s="172"/>
      <c r="S218" s="172"/>
      <c r="T218" s="172"/>
      <c r="U218" s="170"/>
      <c r="V218" s="172"/>
      <c r="W218" s="172"/>
      <c r="X218" s="17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</row>
    <row r="219" spans="1:38" s="21" customFormat="1" ht="15">
      <c r="A219" s="173"/>
      <c r="B219" s="173"/>
      <c r="C219" s="173"/>
      <c r="D219" s="174"/>
      <c r="E219" s="175"/>
      <c r="F219" s="175"/>
      <c r="G219" s="173"/>
      <c r="H219" s="176"/>
      <c r="I219" s="170"/>
      <c r="J219" s="172"/>
      <c r="K219" s="172"/>
      <c r="L219" s="172"/>
      <c r="M219" s="73"/>
      <c r="N219" s="74"/>
      <c r="O219" s="74"/>
      <c r="P219" s="74"/>
      <c r="Q219" s="170"/>
      <c r="R219" s="172"/>
      <c r="S219" s="172"/>
      <c r="T219" s="172"/>
      <c r="U219" s="170"/>
      <c r="V219" s="172"/>
      <c r="W219" s="172"/>
      <c r="X219" s="17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</row>
    <row r="220" spans="1:38" s="21" customFormat="1" ht="15">
      <c r="A220" s="173"/>
      <c r="B220" s="173"/>
      <c r="C220" s="173"/>
      <c r="D220" s="174"/>
      <c r="E220" s="175"/>
      <c r="F220" s="175"/>
      <c r="G220" s="173"/>
      <c r="H220" s="176"/>
      <c r="I220" s="170"/>
      <c r="J220" s="172"/>
      <c r="K220" s="172"/>
      <c r="L220" s="172"/>
      <c r="M220" s="73"/>
      <c r="N220" s="74"/>
      <c r="O220" s="74"/>
      <c r="P220" s="74"/>
      <c r="Q220" s="170"/>
      <c r="R220" s="172"/>
      <c r="S220" s="172"/>
      <c r="T220" s="172"/>
      <c r="U220" s="170"/>
      <c r="V220" s="172"/>
      <c r="W220" s="172"/>
      <c r="X220" s="17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</row>
    <row r="221" spans="1:38" s="21" customFormat="1" ht="15">
      <c r="A221" s="173"/>
      <c r="B221" s="173"/>
      <c r="C221" s="173"/>
      <c r="D221" s="174"/>
      <c r="E221" s="175"/>
      <c r="F221" s="175"/>
      <c r="G221" s="173"/>
      <c r="H221" s="176"/>
      <c r="I221" s="170"/>
      <c r="J221" s="172"/>
      <c r="K221" s="172"/>
      <c r="L221" s="172"/>
      <c r="M221" s="73"/>
      <c r="N221" s="74"/>
      <c r="O221" s="74"/>
      <c r="P221" s="74"/>
      <c r="Q221" s="170"/>
      <c r="R221" s="172"/>
      <c r="S221" s="172"/>
      <c r="T221" s="172"/>
      <c r="U221" s="170"/>
      <c r="V221" s="172"/>
      <c r="W221" s="172"/>
      <c r="X221" s="17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</row>
    <row r="222" spans="1:24" ht="15">
      <c r="A222" s="177"/>
      <c r="B222" s="177"/>
      <c r="C222" s="177"/>
      <c r="D222" s="178"/>
      <c r="E222" s="179"/>
      <c r="F222" s="179"/>
      <c r="G222" s="177"/>
      <c r="H222" s="180"/>
      <c r="I222" s="170"/>
      <c r="J222" s="172"/>
      <c r="K222" s="172"/>
      <c r="L222" s="172"/>
      <c r="M222" s="73"/>
      <c r="N222" s="74"/>
      <c r="O222" s="74"/>
      <c r="P222" s="74"/>
      <c r="Q222" s="170"/>
      <c r="R222" s="172"/>
      <c r="S222" s="172"/>
      <c r="T222" s="172"/>
      <c r="U222" s="170"/>
      <c r="V222" s="172"/>
      <c r="W222" s="172"/>
      <c r="X222" s="172"/>
    </row>
    <row r="223" spans="1:24" ht="15">
      <c r="A223" s="177"/>
      <c r="B223" s="177"/>
      <c r="C223" s="177"/>
      <c r="D223" s="178"/>
      <c r="E223" s="179"/>
      <c r="F223" s="179"/>
      <c r="G223" s="177"/>
      <c r="H223" s="180"/>
      <c r="I223" s="170"/>
      <c r="J223" s="172"/>
      <c r="K223" s="172"/>
      <c r="L223" s="172"/>
      <c r="M223" s="73"/>
      <c r="N223" s="74"/>
      <c r="O223" s="74"/>
      <c r="P223" s="74"/>
      <c r="Q223" s="170"/>
      <c r="R223" s="172"/>
      <c r="S223" s="172"/>
      <c r="T223" s="172"/>
      <c r="U223" s="170"/>
      <c r="V223" s="172"/>
      <c r="W223" s="172"/>
      <c r="X223" s="172"/>
    </row>
    <row r="224" spans="1:24" ht="15">
      <c r="A224" s="177"/>
      <c r="B224" s="177"/>
      <c r="C224" s="177"/>
      <c r="D224" s="178"/>
      <c r="E224" s="179"/>
      <c r="F224" s="179"/>
      <c r="G224" s="177"/>
      <c r="H224" s="180"/>
      <c r="I224" s="170"/>
      <c r="J224" s="172"/>
      <c r="K224" s="172"/>
      <c r="L224" s="172"/>
      <c r="M224" s="73"/>
      <c r="N224" s="74"/>
      <c r="O224" s="74"/>
      <c r="P224" s="74"/>
      <c r="Q224" s="170"/>
      <c r="R224" s="172"/>
      <c r="S224" s="172"/>
      <c r="T224" s="172"/>
      <c r="U224" s="170"/>
      <c r="V224" s="172"/>
      <c r="W224" s="172"/>
      <c r="X224" s="172"/>
    </row>
    <row r="225" spans="1:24" ht="15">
      <c r="A225" s="177"/>
      <c r="B225" s="177"/>
      <c r="C225" s="177"/>
      <c r="D225" s="178"/>
      <c r="E225" s="179"/>
      <c r="F225" s="179"/>
      <c r="G225" s="177"/>
      <c r="H225" s="180"/>
      <c r="I225" s="170"/>
      <c r="J225" s="172"/>
      <c r="K225" s="172"/>
      <c r="L225" s="172"/>
      <c r="M225" s="73"/>
      <c r="N225" s="74"/>
      <c r="O225" s="74"/>
      <c r="P225" s="74"/>
      <c r="Q225" s="170"/>
      <c r="R225" s="172"/>
      <c r="S225" s="172"/>
      <c r="T225" s="172"/>
      <c r="U225" s="170"/>
      <c r="V225" s="172"/>
      <c r="W225" s="172"/>
      <c r="X225" s="172"/>
    </row>
    <row r="226" spans="1:24" ht="15">
      <c r="A226" s="177"/>
      <c r="B226" s="177"/>
      <c r="C226" s="177"/>
      <c r="D226" s="178"/>
      <c r="E226" s="179"/>
      <c r="F226" s="179"/>
      <c r="G226" s="177"/>
      <c r="H226" s="180"/>
      <c r="I226" s="170"/>
      <c r="J226" s="172"/>
      <c r="K226" s="172"/>
      <c r="L226" s="172"/>
      <c r="M226" s="73"/>
      <c r="N226" s="74"/>
      <c r="O226" s="74"/>
      <c r="P226" s="74"/>
      <c r="Q226" s="170"/>
      <c r="R226" s="172"/>
      <c r="S226" s="172"/>
      <c r="T226" s="172"/>
      <c r="U226" s="170"/>
      <c r="V226" s="172"/>
      <c r="W226" s="172"/>
      <c r="X226" s="172"/>
    </row>
    <row r="227" spans="1:24" ht="15">
      <c r="A227" s="177"/>
      <c r="B227" s="177"/>
      <c r="C227" s="177"/>
      <c r="D227" s="178"/>
      <c r="E227" s="179"/>
      <c r="F227" s="179"/>
      <c r="G227" s="177"/>
      <c r="H227" s="180"/>
      <c r="I227" s="170"/>
      <c r="J227" s="172"/>
      <c r="K227" s="172"/>
      <c r="L227" s="172"/>
      <c r="M227" s="73"/>
      <c r="N227" s="74"/>
      <c r="O227" s="74"/>
      <c r="P227" s="74"/>
      <c r="Q227" s="170"/>
      <c r="R227" s="172"/>
      <c r="S227" s="172"/>
      <c r="T227" s="172"/>
      <c r="U227" s="170"/>
      <c r="V227" s="172"/>
      <c r="W227" s="172"/>
      <c r="X227" s="172"/>
    </row>
    <row r="228" spans="1:24" ht="15">
      <c r="A228" s="177"/>
      <c r="B228" s="177"/>
      <c r="C228" s="177"/>
      <c r="D228" s="178"/>
      <c r="E228" s="179"/>
      <c r="F228" s="179"/>
      <c r="G228" s="177"/>
      <c r="H228" s="180"/>
      <c r="I228" s="170"/>
      <c r="J228" s="172"/>
      <c r="K228" s="172"/>
      <c r="L228" s="172"/>
      <c r="M228" s="73"/>
      <c r="N228" s="74"/>
      <c r="O228" s="74"/>
      <c r="P228" s="74"/>
      <c r="Q228" s="170"/>
      <c r="R228" s="172"/>
      <c r="S228" s="172"/>
      <c r="T228" s="172"/>
      <c r="U228" s="170"/>
      <c r="V228" s="172"/>
      <c r="W228" s="172"/>
      <c r="X228" s="172"/>
    </row>
  </sheetData>
  <sheetProtection/>
  <mergeCells count="483">
    <mergeCell ref="F183:H183"/>
    <mergeCell ref="A182:A183"/>
    <mergeCell ref="B182:B183"/>
    <mergeCell ref="C182:C183"/>
    <mergeCell ref="D182:D183"/>
    <mergeCell ref="D190:D191"/>
    <mergeCell ref="A180:A181"/>
    <mergeCell ref="B180:B181"/>
    <mergeCell ref="C180:C181"/>
    <mergeCell ref="D180:D181"/>
    <mergeCell ref="E182:E183"/>
    <mergeCell ref="C161:H161"/>
    <mergeCell ref="C176:C177"/>
    <mergeCell ref="C184:H184"/>
    <mergeCell ref="F189:H189"/>
    <mergeCell ref="E190:E191"/>
    <mergeCell ref="E180:E181"/>
    <mergeCell ref="F181:H181"/>
    <mergeCell ref="C190:C191"/>
    <mergeCell ref="C186:C187"/>
    <mergeCell ref="F191:H191"/>
    <mergeCell ref="A129:A130"/>
    <mergeCell ref="C129:C130"/>
    <mergeCell ref="D192:D193"/>
    <mergeCell ref="D186:D187"/>
    <mergeCell ref="F193:H193"/>
    <mergeCell ref="E192:E193"/>
    <mergeCell ref="A192:A193"/>
    <mergeCell ref="A190:A191"/>
    <mergeCell ref="A188:A189"/>
    <mergeCell ref="B188:B189"/>
    <mergeCell ref="F105:H105"/>
    <mergeCell ref="A103:A105"/>
    <mergeCell ref="B103:B105"/>
    <mergeCell ref="C103:C105"/>
    <mergeCell ref="D103:D105"/>
    <mergeCell ref="E103:E105"/>
    <mergeCell ref="F103:F104"/>
    <mergeCell ref="G103:G104"/>
    <mergeCell ref="A199:A200"/>
    <mergeCell ref="B199:B200"/>
    <mergeCell ref="F102:H102"/>
    <mergeCell ref="A1:X1"/>
    <mergeCell ref="C3:C6"/>
    <mergeCell ref="D3:D6"/>
    <mergeCell ref="G3:G6"/>
    <mergeCell ref="F3:F6"/>
    <mergeCell ref="W2:X2"/>
    <mergeCell ref="U3:X3"/>
    <mergeCell ref="A211:H211"/>
    <mergeCell ref="A210:H210"/>
    <mergeCell ref="A209:H209"/>
    <mergeCell ref="A208:H208"/>
    <mergeCell ref="E199:E200"/>
    <mergeCell ref="C196:C198"/>
    <mergeCell ref="F200:H200"/>
    <mergeCell ref="D199:D200"/>
    <mergeCell ref="C199:C200"/>
    <mergeCell ref="F198:H198"/>
    <mergeCell ref="G131:G133"/>
    <mergeCell ref="B202:H202"/>
    <mergeCell ref="A207:H207"/>
    <mergeCell ref="A206:H206"/>
    <mergeCell ref="A205:H205"/>
    <mergeCell ref="A204:H204"/>
    <mergeCell ref="D196:D198"/>
    <mergeCell ref="E196:E198"/>
    <mergeCell ref="A203:H203"/>
    <mergeCell ref="C201:H201"/>
    <mergeCell ref="B99:B100"/>
    <mergeCell ref="E125:E126"/>
    <mergeCell ref="C121:H121"/>
    <mergeCell ref="B113:B114"/>
    <mergeCell ref="C113:C114"/>
    <mergeCell ref="B115:B116"/>
    <mergeCell ref="B101:B102"/>
    <mergeCell ref="C101:C102"/>
    <mergeCell ref="D101:D102"/>
    <mergeCell ref="E101:E102"/>
    <mergeCell ref="E99:E100"/>
    <mergeCell ref="D99:D100"/>
    <mergeCell ref="D143:D144"/>
    <mergeCell ref="E143:E144"/>
    <mergeCell ref="D125:D126"/>
    <mergeCell ref="D117:D118"/>
    <mergeCell ref="E129:E130"/>
    <mergeCell ref="C124:X124"/>
    <mergeCell ref="B123:X123"/>
    <mergeCell ref="B122:H122"/>
    <mergeCell ref="E57:E58"/>
    <mergeCell ref="D53:D54"/>
    <mergeCell ref="A99:A100"/>
    <mergeCell ref="G166:G168"/>
    <mergeCell ref="E153:E154"/>
    <mergeCell ref="C109:H109"/>
    <mergeCell ref="B110:H110"/>
    <mergeCell ref="A101:A102"/>
    <mergeCell ref="C99:C100"/>
    <mergeCell ref="F100:H100"/>
    <mergeCell ref="F65:F66"/>
    <mergeCell ref="G65:G67"/>
    <mergeCell ref="F52:H52"/>
    <mergeCell ref="F48:H48"/>
    <mergeCell ref="C55:C56"/>
    <mergeCell ref="D55:D56"/>
    <mergeCell ref="D51:D52"/>
    <mergeCell ref="C53:C54"/>
    <mergeCell ref="C49:C50"/>
    <mergeCell ref="C51:C52"/>
    <mergeCell ref="A35:A38"/>
    <mergeCell ref="B35:B38"/>
    <mergeCell ref="A59:A60"/>
    <mergeCell ref="B59:B60"/>
    <mergeCell ref="F60:H60"/>
    <mergeCell ref="E65:E68"/>
    <mergeCell ref="C65:C68"/>
    <mergeCell ref="B63:X63"/>
    <mergeCell ref="C61:H61"/>
    <mergeCell ref="C64:X64"/>
    <mergeCell ref="U4:U6"/>
    <mergeCell ref="V4:X4"/>
    <mergeCell ref="A3:A6"/>
    <mergeCell ref="B3:B6"/>
    <mergeCell ref="L5:L6"/>
    <mergeCell ref="A31:A34"/>
    <mergeCell ref="B31:B34"/>
    <mergeCell ref="B9:X9"/>
    <mergeCell ref="S2:T2"/>
    <mergeCell ref="O2:P2"/>
    <mergeCell ref="E3:E6"/>
    <mergeCell ref="M3:P3"/>
    <mergeCell ref="Q3:T3"/>
    <mergeCell ref="K2:L2"/>
    <mergeCell ref="I3:L3"/>
    <mergeCell ref="X5:X6"/>
    <mergeCell ref="M4:M6"/>
    <mergeCell ref="A8:X8"/>
    <mergeCell ref="A7:X7"/>
    <mergeCell ref="H3:H6"/>
    <mergeCell ref="T5:T6"/>
    <mergeCell ref="R4:T4"/>
    <mergeCell ref="Q4:Q6"/>
    <mergeCell ref="I4:I6"/>
    <mergeCell ref="N4:P4"/>
    <mergeCell ref="P5:P6"/>
    <mergeCell ref="J4:L4"/>
    <mergeCell ref="C93:C95"/>
    <mergeCell ref="C59:C60"/>
    <mergeCell ref="B70:H70"/>
    <mergeCell ref="C69:H69"/>
    <mergeCell ref="E59:E60"/>
    <mergeCell ref="D59:D60"/>
    <mergeCell ref="B89:B92"/>
    <mergeCell ref="C89:C92"/>
    <mergeCell ref="F83:H83"/>
    <mergeCell ref="F73:F76"/>
    <mergeCell ref="C10:X10"/>
    <mergeCell ref="A89:A92"/>
    <mergeCell ref="A65:A68"/>
    <mergeCell ref="B65:B68"/>
    <mergeCell ref="A73:A77"/>
    <mergeCell ref="B73:B77"/>
    <mergeCell ref="B71:X71"/>
    <mergeCell ref="C73:C77"/>
    <mergeCell ref="G78:G82"/>
    <mergeCell ref="F77:H77"/>
    <mergeCell ref="G93:G94"/>
    <mergeCell ref="E90:E91"/>
    <mergeCell ref="A84:A88"/>
    <mergeCell ref="B84:B88"/>
    <mergeCell ref="D65:D68"/>
    <mergeCell ref="C72:X72"/>
    <mergeCell ref="E73:E77"/>
    <mergeCell ref="G73:G76"/>
    <mergeCell ref="F68:H68"/>
    <mergeCell ref="F78:F82"/>
    <mergeCell ref="F50:H50"/>
    <mergeCell ref="E51:E52"/>
    <mergeCell ref="E53:E54"/>
    <mergeCell ref="D89:D92"/>
    <mergeCell ref="G96:G97"/>
    <mergeCell ref="F92:H92"/>
    <mergeCell ref="G84:G87"/>
    <mergeCell ref="F89:F91"/>
    <mergeCell ref="F96:F97"/>
    <mergeCell ref="F84:F87"/>
    <mergeCell ref="F95:H95"/>
    <mergeCell ref="F93:F94"/>
    <mergeCell ref="F58:H58"/>
    <mergeCell ref="D45:D46"/>
    <mergeCell ref="F54:H54"/>
    <mergeCell ref="F56:H56"/>
    <mergeCell ref="E55:E56"/>
    <mergeCell ref="D47:D48"/>
    <mergeCell ref="D49:D50"/>
    <mergeCell ref="E49:E50"/>
    <mergeCell ref="A125:A126"/>
    <mergeCell ref="E135:E138"/>
    <mergeCell ref="D135:D138"/>
    <mergeCell ref="B125:B126"/>
    <mergeCell ref="C125:C126"/>
    <mergeCell ref="D129:D130"/>
    <mergeCell ref="A127:A128"/>
    <mergeCell ref="B127:B128"/>
    <mergeCell ref="C127:C128"/>
    <mergeCell ref="B129:B130"/>
    <mergeCell ref="A159:A160"/>
    <mergeCell ref="B159:B160"/>
    <mergeCell ref="F156:H156"/>
    <mergeCell ref="D155:D156"/>
    <mergeCell ref="D159:D160"/>
    <mergeCell ref="F160:H160"/>
    <mergeCell ref="C159:C160"/>
    <mergeCell ref="E159:E160"/>
    <mergeCell ref="F145:F149"/>
    <mergeCell ref="F179:H179"/>
    <mergeCell ref="E178:E179"/>
    <mergeCell ref="F173:H173"/>
    <mergeCell ref="D170:D171"/>
    <mergeCell ref="D172:D173"/>
    <mergeCell ref="C162:X162"/>
    <mergeCell ref="G145:G149"/>
    <mergeCell ref="C153:C154"/>
    <mergeCell ref="D151:D152"/>
    <mergeCell ref="C170:C171"/>
    <mergeCell ref="F166:F168"/>
    <mergeCell ref="F171:H171"/>
    <mergeCell ref="C166:C169"/>
    <mergeCell ref="E172:E173"/>
    <mergeCell ref="D178:D179"/>
    <mergeCell ref="E170:E171"/>
    <mergeCell ref="C157:C158"/>
    <mergeCell ref="D153:D154"/>
    <mergeCell ref="C155:C156"/>
    <mergeCell ref="B153:B154"/>
    <mergeCell ref="D157:D158"/>
    <mergeCell ref="F169:H169"/>
    <mergeCell ref="E166:E169"/>
    <mergeCell ref="D166:D169"/>
    <mergeCell ref="G163:G164"/>
    <mergeCell ref="F163:F164"/>
    <mergeCell ref="F150:H150"/>
    <mergeCell ref="E157:E158"/>
    <mergeCell ref="E155:E156"/>
    <mergeCell ref="F152:H152"/>
    <mergeCell ref="F158:H158"/>
    <mergeCell ref="E151:E152"/>
    <mergeCell ref="F154:H154"/>
    <mergeCell ref="C195:X195"/>
    <mergeCell ref="C188:C189"/>
    <mergeCell ref="D188:D189"/>
    <mergeCell ref="A186:A187"/>
    <mergeCell ref="B190:B191"/>
    <mergeCell ref="B192:B193"/>
    <mergeCell ref="F187:H187"/>
    <mergeCell ref="C192:C193"/>
    <mergeCell ref="E186:E187"/>
    <mergeCell ref="E188:E189"/>
    <mergeCell ref="A216:E216"/>
    <mergeCell ref="A215:L215"/>
    <mergeCell ref="C194:H194"/>
    <mergeCell ref="G196:G197"/>
    <mergeCell ref="A196:A198"/>
    <mergeCell ref="A214:H214"/>
    <mergeCell ref="F196:F197"/>
    <mergeCell ref="A213:H213"/>
    <mergeCell ref="A212:H212"/>
    <mergeCell ref="B196:B198"/>
    <mergeCell ref="B178:B179"/>
    <mergeCell ref="B186:B187"/>
    <mergeCell ref="A166:A169"/>
    <mergeCell ref="B166:B169"/>
    <mergeCell ref="A178:A179"/>
    <mergeCell ref="A176:A177"/>
    <mergeCell ref="B176:B177"/>
    <mergeCell ref="A174:A175"/>
    <mergeCell ref="A170:A171"/>
    <mergeCell ref="A172:A173"/>
    <mergeCell ref="C185:X185"/>
    <mergeCell ref="C178:C179"/>
    <mergeCell ref="C174:C175"/>
    <mergeCell ref="C172:C173"/>
    <mergeCell ref="F175:H175"/>
    <mergeCell ref="D174:D175"/>
    <mergeCell ref="E174:E175"/>
    <mergeCell ref="E176:E177"/>
    <mergeCell ref="F177:H177"/>
    <mergeCell ref="D176:D177"/>
    <mergeCell ref="B170:B171"/>
    <mergeCell ref="B172:B173"/>
    <mergeCell ref="B174:B175"/>
    <mergeCell ref="F140:H140"/>
    <mergeCell ref="C151:C152"/>
    <mergeCell ref="C141:C142"/>
    <mergeCell ref="C145:C150"/>
    <mergeCell ref="C143:C144"/>
    <mergeCell ref="E147:E149"/>
    <mergeCell ref="E139:E140"/>
    <mergeCell ref="F118:H118"/>
    <mergeCell ref="F138:H138"/>
    <mergeCell ref="B62:H62"/>
    <mergeCell ref="D115:D116"/>
    <mergeCell ref="F116:H116"/>
    <mergeCell ref="F126:H126"/>
    <mergeCell ref="D127:D128"/>
    <mergeCell ref="E127:E128"/>
    <mergeCell ref="F128:H128"/>
    <mergeCell ref="E119:E120"/>
    <mergeCell ref="A163:A165"/>
    <mergeCell ref="F165:H165"/>
    <mergeCell ref="E163:E165"/>
    <mergeCell ref="D163:D165"/>
    <mergeCell ref="C163:C165"/>
    <mergeCell ref="B163:B165"/>
    <mergeCell ref="E47:E48"/>
    <mergeCell ref="E45:E46"/>
    <mergeCell ref="E27:E30"/>
    <mergeCell ref="E31:E34"/>
    <mergeCell ref="F34:H34"/>
    <mergeCell ref="G31:G33"/>
    <mergeCell ref="F46:H46"/>
    <mergeCell ref="F35:F37"/>
    <mergeCell ref="F44:H44"/>
    <mergeCell ref="F42:H42"/>
    <mergeCell ref="F27:F29"/>
    <mergeCell ref="G27:G29"/>
    <mergeCell ref="G23:G25"/>
    <mergeCell ref="G19:G21"/>
    <mergeCell ref="F22:H22"/>
    <mergeCell ref="F31:F33"/>
    <mergeCell ref="F26:H26"/>
    <mergeCell ref="F23:F25"/>
    <mergeCell ref="E23:E26"/>
    <mergeCell ref="F11:F13"/>
    <mergeCell ref="G11:G13"/>
    <mergeCell ref="F15:F17"/>
    <mergeCell ref="G15:G17"/>
    <mergeCell ref="F18:H18"/>
    <mergeCell ref="E19:E22"/>
    <mergeCell ref="D15:D18"/>
    <mergeCell ref="E15:E18"/>
    <mergeCell ref="F19:F21"/>
    <mergeCell ref="F14:H14"/>
    <mergeCell ref="E11:E14"/>
    <mergeCell ref="D11:D14"/>
    <mergeCell ref="B23:B26"/>
    <mergeCell ref="A23:A26"/>
    <mergeCell ref="D27:D30"/>
    <mergeCell ref="C27:C30"/>
    <mergeCell ref="B27:B30"/>
    <mergeCell ref="D23:D26"/>
    <mergeCell ref="C23:C26"/>
    <mergeCell ref="A27:A30"/>
    <mergeCell ref="B19:B22"/>
    <mergeCell ref="C19:C22"/>
    <mergeCell ref="D19:D22"/>
    <mergeCell ref="A11:A14"/>
    <mergeCell ref="A15:A18"/>
    <mergeCell ref="B15:B18"/>
    <mergeCell ref="C15:C18"/>
    <mergeCell ref="C11:C14"/>
    <mergeCell ref="B11:B14"/>
    <mergeCell ref="A19:A22"/>
    <mergeCell ref="D31:D34"/>
    <mergeCell ref="F38:H38"/>
    <mergeCell ref="D43:D44"/>
    <mergeCell ref="D41:D42"/>
    <mergeCell ref="E41:E42"/>
    <mergeCell ref="A41:A42"/>
    <mergeCell ref="B41:B42"/>
    <mergeCell ref="C41:C42"/>
    <mergeCell ref="C35:C38"/>
    <mergeCell ref="D35:D38"/>
    <mergeCell ref="A47:A48"/>
    <mergeCell ref="A45:A46"/>
    <mergeCell ref="B45:B46"/>
    <mergeCell ref="C39:H39"/>
    <mergeCell ref="E43:E44"/>
    <mergeCell ref="F30:H30"/>
    <mergeCell ref="G35:G37"/>
    <mergeCell ref="E35:E38"/>
    <mergeCell ref="C40:X40"/>
    <mergeCell ref="C31:C34"/>
    <mergeCell ref="A57:A58"/>
    <mergeCell ref="B57:B58"/>
    <mergeCell ref="C57:C58"/>
    <mergeCell ref="D57:D58"/>
    <mergeCell ref="B47:B48"/>
    <mergeCell ref="C43:C44"/>
    <mergeCell ref="B43:B44"/>
    <mergeCell ref="A43:A44"/>
    <mergeCell ref="C45:C46"/>
    <mergeCell ref="C47:C48"/>
    <mergeCell ref="A55:A56"/>
    <mergeCell ref="B55:B56"/>
    <mergeCell ref="A53:A54"/>
    <mergeCell ref="A49:A50"/>
    <mergeCell ref="B49:B50"/>
    <mergeCell ref="B51:B52"/>
    <mergeCell ref="A51:A52"/>
    <mergeCell ref="B53:B54"/>
    <mergeCell ref="F98:H98"/>
    <mergeCell ref="G89:G91"/>
    <mergeCell ref="F88:H88"/>
    <mergeCell ref="A96:A98"/>
    <mergeCell ref="B96:B98"/>
    <mergeCell ref="C96:C98"/>
    <mergeCell ref="D96:D98"/>
    <mergeCell ref="E93:E95"/>
    <mergeCell ref="C84:C88"/>
    <mergeCell ref="D84:D88"/>
    <mergeCell ref="E131:E134"/>
    <mergeCell ref="A78:A83"/>
    <mergeCell ref="B78:B83"/>
    <mergeCell ref="E84:E88"/>
    <mergeCell ref="C78:C83"/>
    <mergeCell ref="D93:D95"/>
    <mergeCell ref="D78:D83"/>
    <mergeCell ref="E78:E83"/>
    <mergeCell ref="A93:A95"/>
    <mergeCell ref="B93:B95"/>
    <mergeCell ref="D139:D140"/>
    <mergeCell ref="A135:A138"/>
    <mergeCell ref="B135:B138"/>
    <mergeCell ref="C135:C138"/>
    <mergeCell ref="A131:A134"/>
    <mergeCell ref="B131:B134"/>
    <mergeCell ref="C131:C134"/>
    <mergeCell ref="D131:D134"/>
    <mergeCell ref="B145:B150"/>
    <mergeCell ref="A141:A142"/>
    <mergeCell ref="B141:B142"/>
    <mergeCell ref="A139:A140"/>
    <mergeCell ref="B139:B140"/>
    <mergeCell ref="C139:C140"/>
    <mergeCell ref="A157:A158"/>
    <mergeCell ref="A155:A156"/>
    <mergeCell ref="B155:B156"/>
    <mergeCell ref="B143:B144"/>
    <mergeCell ref="A143:A144"/>
    <mergeCell ref="A153:A154"/>
    <mergeCell ref="A151:A152"/>
    <mergeCell ref="B151:B152"/>
    <mergeCell ref="B157:B158"/>
    <mergeCell ref="A145:A150"/>
    <mergeCell ref="F135:F137"/>
    <mergeCell ref="D145:D150"/>
    <mergeCell ref="D141:D142"/>
    <mergeCell ref="F130:H130"/>
    <mergeCell ref="G135:G137"/>
    <mergeCell ref="F144:H144"/>
    <mergeCell ref="E141:E142"/>
    <mergeCell ref="F142:H142"/>
    <mergeCell ref="F131:F133"/>
    <mergeCell ref="F134:H134"/>
    <mergeCell ref="D119:D120"/>
    <mergeCell ref="D73:D77"/>
    <mergeCell ref="E96:E98"/>
    <mergeCell ref="B111:X111"/>
    <mergeCell ref="E113:E114"/>
    <mergeCell ref="C112:X112"/>
    <mergeCell ref="F120:H120"/>
    <mergeCell ref="E115:E116"/>
    <mergeCell ref="D113:D114"/>
    <mergeCell ref="C115:C116"/>
    <mergeCell ref="C117:C118"/>
    <mergeCell ref="F114:H114"/>
    <mergeCell ref="E117:E118"/>
    <mergeCell ref="A119:A120"/>
    <mergeCell ref="B119:B120"/>
    <mergeCell ref="C119:C120"/>
    <mergeCell ref="A115:A116"/>
    <mergeCell ref="A113:A114"/>
    <mergeCell ref="A117:A118"/>
    <mergeCell ref="B117:B118"/>
    <mergeCell ref="E106:E108"/>
    <mergeCell ref="F106:F107"/>
    <mergeCell ref="G106:G107"/>
    <mergeCell ref="F108:H108"/>
    <mergeCell ref="A106:A108"/>
    <mergeCell ref="B106:B108"/>
    <mergeCell ref="C106:C108"/>
    <mergeCell ref="D106:D108"/>
  </mergeCells>
  <printOptions/>
  <pageMargins left="0.11811023622047245" right="0.11811023622047245" top="0.35433070866141736" bottom="0.15748031496062992" header="0.1968503937007874" footer="0.11811023622047245"/>
  <pageSetup cellComments="asDisplayed" fitToHeight="12" fitToWidth="1" horizontalDpi="600" verticalDpi="600" orientation="landscape" paperSize="9" scale="73" r:id="rId1"/>
  <headerFooter>
    <oddHeader>&amp;C&amp;P&amp;R7 programa</oddHeader>
  </headerFooter>
  <rowBreaks count="1" manualBreakCount="1">
    <brk id="4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5"/>
  <sheetData>
    <row r="1" s="23" customFormat="1" ht="15" customHeight="1"/>
    <row r="2" s="23" customFormat="1" ht="15" customHeight="1"/>
    <row r="3" s="23" customFormat="1" ht="15" customHeight="1"/>
    <row r="4" s="23" customFormat="1" ht="51" customHeight="1"/>
    <row r="5" s="23" customFormat="1" ht="27" customHeight="1"/>
    <row r="6" s="23" customFormat="1" ht="18.75"/>
    <row r="7" s="23" customFormat="1" ht="18.75"/>
    <row r="8" s="23" customFormat="1" ht="16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</dc:creator>
  <cp:keywords/>
  <dc:description/>
  <cp:lastModifiedBy>Mindaugas Šatkus</cp:lastModifiedBy>
  <cp:lastPrinted>2015-02-03T11:05:43Z</cp:lastPrinted>
  <dcterms:created xsi:type="dcterms:W3CDTF">2013-01-14T08:27:11Z</dcterms:created>
  <dcterms:modified xsi:type="dcterms:W3CDTF">2015-06-16T07:00:11Z</dcterms:modified>
  <cp:category/>
  <cp:version/>
  <cp:contentType/>
  <cp:contentStatus/>
</cp:coreProperties>
</file>