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320" windowHeight="12120" activeTab="0"/>
  </bookViews>
  <sheets>
    <sheet name="2015 SVP" sheetId="1" r:id="rId1"/>
  </sheets>
  <definedNames>
    <definedName name="_xlnm.Print_Area" localSheetId="0">'2015 SVP'!$A$1:$X$250</definedName>
  </definedNames>
  <calcPr fullCalcOnLoad="1"/>
</workbook>
</file>

<file path=xl/sharedStrings.xml><?xml version="1.0" encoding="utf-8"?>
<sst xmlns="http://schemas.openxmlformats.org/spreadsheetml/2006/main" count="556" uniqueCount="254">
  <si>
    <t>2015-2017 METŲ SUSISIEKIMO IR INŽINERINĖS INFRASTRUKTŪROS PLĖTROS PROGRAMOS TIKSLŲ, UŽDAVINIŲ IR PRIEMONIŲ ASIGNAVIMŲ SUVESTINĖ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</si>
  <si>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</si>
  <si>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</si>
  <si>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</si>
  <si>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</si>
  <si>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</si>
  <si>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</si>
  <si>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</si>
  <si>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</si>
  <si>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 xml:space="preserve">2014 m. faktas </t>
  </si>
  <si>
    <t>2015 m. asignavimai</t>
  </si>
  <si>
    <t>2016 m. išlaidų projektas</t>
  </si>
  <si>
    <t>2017 m. išlaidų projektas</t>
  </si>
  <si>
    <t>iš viso</t>
  </si>
  <si>
    <t>iš jų</t>
  </si>
  <si>
    <t>išlaidoms</t>
  </si>
  <si>
    <t>turtui įsigyti</t>
  </si>
  <si>
    <t xml:space="preserve">iš jų darbo užmokesčiui                    </t>
  </si>
  <si>
    <t>3 strateginis tikslas. Vystyti rajono viešosios infrastruktūros ir urbanistinę plėtrą</t>
  </si>
  <si>
    <t>6 Susisiekimo ir inžinerinės infrastruktūros plėtros programa</t>
  </si>
  <si>
    <t xml:space="preserve">Prižiūrėti ir modernizuoti susisiekimo viešąją infrastruktūrą  Klaipėdos rajone </t>
  </si>
  <si>
    <t>Prižiūrėti ir vykdyti einamąjį gyvenviečių gatvių ir kelių remontą Klaipėdos rajono seniūnijose</t>
  </si>
  <si>
    <t>Agluonėnų seniūnijos kelių, gatvių priežiūra ir remontas</t>
  </si>
  <si>
    <t>04.05.01.02</t>
  </si>
  <si>
    <t>6.1.1.1.25.</t>
  </si>
  <si>
    <t>SB</t>
  </si>
  <si>
    <t>KPPP</t>
  </si>
  <si>
    <t>Iš viso priemonei:</t>
  </si>
  <si>
    <t>Dauparų-Kvietinių seniūnijos kelių, gatvių priežiūra ir remontas</t>
  </si>
  <si>
    <t>6.1.1.1.26.</t>
  </si>
  <si>
    <t>Dovilų seniūnijos kelių, gatvių priežiūra ir remontas</t>
  </si>
  <si>
    <t>6.1.1.1.27.</t>
  </si>
  <si>
    <t>Endriejavo seniūnijos kelių, gatvių priežiūra ir remontas</t>
  </si>
  <si>
    <t>6.1.1.1.28.</t>
  </si>
  <si>
    <t>Gargždų  seniūnijos kelių, gatvių priežiūra ir remontas</t>
  </si>
  <si>
    <t>6.1.1.1.29.</t>
  </si>
  <si>
    <t>Judrėnų  seniūnijos kelių, gatvių priežiūra ir remontas</t>
  </si>
  <si>
    <t>6.1.1.1.30.</t>
  </si>
  <si>
    <t>Kretingalės  seniūnijos kelių, gatvių priežiūra ir remontas</t>
  </si>
  <si>
    <t>6.1.1.1.31.</t>
  </si>
  <si>
    <t>Priekulės seniūnijos kelių, gatvių priežiūra ir remontas</t>
  </si>
  <si>
    <t>6.1.1.1.32.</t>
  </si>
  <si>
    <t>Sendvario seniūnijos kelių, gatvių priežiūra ir remontas</t>
  </si>
  <si>
    <t>6.1.1.1.33.</t>
  </si>
  <si>
    <t>Veiviržėnų seniūnijos kelių, gatvių priežiūra ir remontas</t>
  </si>
  <si>
    <t>6.1.1.1.34.</t>
  </si>
  <si>
    <t>Vėžaičių seniūnijos kelių, gatvių priežiūra ir remontas</t>
  </si>
  <si>
    <t>6.1.1.1.35.</t>
  </si>
  <si>
    <t>Rezervas skiriamas apmokėti už nenumatytus darbus, atsirandančius sutartyse numatytų darbų vykdymo metu</t>
  </si>
  <si>
    <t>6.1.1.1.</t>
  </si>
  <si>
    <t>Iš viso SB lėšos</t>
  </si>
  <si>
    <t>Iš viso KPPP lėšos</t>
  </si>
  <si>
    <t>1</t>
  </si>
  <si>
    <t>Iš viso uždaviniui:</t>
  </si>
  <si>
    <t>Užtikrinti kokybišką darbų atlikimą modernizuojant susisiekimo viešąją infrastruktūrą</t>
  </si>
  <si>
    <t>Techninės priežiūros paslaugų įsigijimas</t>
  </si>
  <si>
    <t>6.1.2.4.</t>
  </si>
  <si>
    <t>Kelių (gatvių) duomenų bazės aptarnavimas</t>
  </si>
  <si>
    <t>6.1.2.5.</t>
  </si>
  <si>
    <t>Susisiekimo komunikacijų ir ją sudarančių objektų duomenų struktūros administravimo ir viešinimo sistemos projektavimas bei įgyvendinimas informacinėje sistemoje</t>
  </si>
  <si>
    <t>6.1.2.8.</t>
  </si>
  <si>
    <t>Vietinės reikšmės kelių ir gatvių inventorizavimas ir įteisinimas</t>
  </si>
  <si>
    <t>6.1.1.30.</t>
  </si>
  <si>
    <t>Techninių projektų bendroji ekspertizė</t>
  </si>
  <si>
    <t>6.1.2.11.</t>
  </si>
  <si>
    <t>2</t>
  </si>
  <si>
    <t>Modernizuoti Klaipėdos rajono savivaldybės gyvenviečių gatves</t>
  </si>
  <si>
    <t>Gargždų m. Užuovėjos gatvės techninio-darbo projekto parengimas ir rekonstravimas</t>
  </si>
  <si>
    <t>6.1.1.2.</t>
  </si>
  <si>
    <t>Sendvario sen. Jakų k. Pašto gatvės Nr. KL8755 techninio-darbo projekto parengimas</t>
  </si>
  <si>
    <t>6.1.2.22.</t>
  </si>
  <si>
    <t>Endriejavo mstl. Veiviržėnų g. šaligatvių tiesimo techninio-darbo projekto parengimas</t>
  </si>
  <si>
    <t>6.1.2.17.</t>
  </si>
  <si>
    <t>Ąžuolų g. Endriejave rekonstrukcijos II etapo techninio projekto parengimas ir visos gatvės rekonstravimas</t>
  </si>
  <si>
    <t>6.1.1.36.</t>
  </si>
  <si>
    <t>Gargždų miesto Kvietinių gatvės vystymo galimybių studijos ir techninio projekto parengimas</t>
  </si>
  <si>
    <t>6.1.1.24.</t>
  </si>
  <si>
    <t>Kt</t>
  </si>
  <si>
    <t>Suprojektuotų Gargždų miesto gyvenamųjų kvartalų (atlyginant piliečiams už nuosavybę turėtą žemės ir kitą turtą Gargždų mieste) techninio projekto rengimas</t>
  </si>
  <si>
    <t>04.09.01.03</t>
  </si>
  <si>
    <t>6.1.1.3.</t>
  </si>
  <si>
    <t>Tilto Veiviržėnų sen. Sausių k. per Upytos upę techninio projekto rengimas ir statyba (kelio inventorinis Nr. KL1620)</t>
  </si>
  <si>
    <t>6.1.2.6.</t>
  </si>
  <si>
    <t>04.05.01.03</t>
  </si>
  <si>
    <t xml:space="preserve">Gargždų m. Ramunių, Laukų, Vyšnių, Alyvų, Pievų, Gluosnių gatvių projektavimas ir rekonstravimas </t>
  </si>
  <si>
    <t>6.1.2.7.</t>
  </si>
  <si>
    <t xml:space="preserve">Gargždų m. J. Janonio gatvės atkarpos kapitalinis remontas </t>
  </si>
  <si>
    <t>6.1.2.14.</t>
  </si>
  <si>
    <t>6.1.2.15.</t>
  </si>
  <si>
    <t>Olandų kepurės automobilių stovėjimo aikštelė statyba</t>
  </si>
  <si>
    <t>6.1.2.16.</t>
  </si>
  <si>
    <t>Gargždų miesto 176 gyvenamųjų namų kvartalo elektros sistemos sutvarkymas ir privažiavimo kelių įrengimas</t>
  </si>
  <si>
    <t>6.1.1.34.</t>
  </si>
  <si>
    <t>Kelio prie Gargždų socialinių paslaugų centro nakvynės namų remontas</t>
  </si>
  <si>
    <t>6.1.2.19.</t>
  </si>
  <si>
    <t>Kiemo prie Priekulės socialinio paslaugų centro asfaltavimas</t>
  </si>
  <si>
    <t>6.1.2.20.</t>
  </si>
  <si>
    <t>Gargždų miesto centrinės ir pietinės dalies daugiabučių gyvenamųjų namų viešųjų erdvių tvarkymo darbai</t>
  </si>
  <si>
    <t>6.1.2.21.</t>
  </si>
  <si>
    <t>Gargždų miesto Klaipėdos g.  centrinės  dalies viešųjų erdvių tvarkymo darbai</t>
  </si>
  <si>
    <t>Krašto kelio Nr 227 žiedinės sankryžos (Gargždų miesto Gamyklos g.) projektavimo ir įrengimo dalinis finansavimas</t>
  </si>
  <si>
    <t>3</t>
  </si>
  <si>
    <t>Modernizuoti Klaipėdos rajono savivaldybės kelius</t>
  </si>
  <si>
    <t>Dovilų seniūnijos vietinės reikšmės kelio Nr. KL0401 Rimkai–Lėbartai–Dovilai techninio projekto parengimas</t>
  </si>
  <si>
    <t>6.1.2.10.</t>
  </si>
  <si>
    <t xml:space="preserve">Kelio Ežaičiai-Maciuičiai rekonstravimas </t>
  </si>
  <si>
    <t>6.1.2.13.</t>
  </si>
  <si>
    <t>Gargždų m. Aušros gatvės rekonstrukcija</t>
  </si>
  <si>
    <t>6.1.1.29.</t>
  </si>
  <si>
    <t>SL</t>
  </si>
  <si>
    <t>ES</t>
  </si>
  <si>
    <t>BFL</t>
  </si>
  <si>
    <t>Agluonėnų sen. kelio Agluonėnai - Vanagai paprastasis remontas</t>
  </si>
  <si>
    <t>4</t>
  </si>
  <si>
    <t>Modernizuoti Klaipėdos rajono savivaldybės atskirus pėsčiųjų ir dviračių takus</t>
  </si>
  <si>
    <t>Dviračių tako Basanavičiaus g., Gargždai - Dovilai techninio projekto parengimas ir įrengimas</t>
  </si>
  <si>
    <t>6.1.1.28.</t>
  </si>
  <si>
    <t xml:space="preserve">Pėsčiųjų ir dviračių takų tiesimas palei Gargždų miesto Vyturių gatve (Nr. KL7003) </t>
  </si>
  <si>
    <t>6.1.2.12.</t>
  </si>
  <si>
    <t>Priėjimo tako prie jūros Karklės kaime techninio projekto parengimas ir darbų vykdymas</t>
  </si>
  <si>
    <t>6.1.2.9.</t>
  </si>
  <si>
    <t xml:space="preserve">Dviračio tako statyba palei Kretingos plentą (II etapas nuo Kęstučio g. iki Užuovėjos g.) </t>
  </si>
  <si>
    <t>Kabančio tilto (Lankupiai) remontas</t>
  </si>
  <si>
    <t>6.1.1.35.</t>
  </si>
  <si>
    <t>Gargždų m. Jaunimo, Paupio, Žvejų, Beržų gatvių šaligatvių tiesimas</t>
  </si>
  <si>
    <t>Įgyvendinti atskiras eismo saugumo priemones</t>
  </si>
  <si>
    <t>Eismo organizavimo ir transporto vystymo galimybių studijos parengimas</t>
  </si>
  <si>
    <t>6.1.1.33.</t>
  </si>
  <si>
    <t>Šviesoforų, esančių Klaipėdos g.-Kretingos pl.-Dariaus ir Girėno g. sankryžoje, Gargžduose, pertvarkymas įrengiant papildomas šviesoforų sekcijas</t>
  </si>
  <si>
    <t>6.1.1.25.</t>
  </si>
  <si>
    <t>Saugaus eismo priemonių užtikrinimas (pagal Saugaus eismo komisijos sprendimus)</t>
  </si>
  <si>
    <t>6.1.1.9.</t>
  </si>
  <si>
    <t>Gargždų miesto šviesoforų techninė priežiūra</t>
  </si>
  <si>
    <t>6.1.1.37.</t>
  </si>
  <si>
    <t>Prižiūrėti ir modernizuoti vidaus vandens kelius</t>
  </si>
  <si>
    <t>Vandens kelio Dreverna-Juodkrantė  nužymėjimas ir priežiūra navigacijos laikotarpiu</t>
  </si>
  <si>
    <t>6.1.2.2.</t>
  </si>
  <si>
    <t>Drevernos prieplaukos kanalo valymas, poveikio aplinkai vertinimo dokumentų ir darbų plano parengimas</t>
  </si>
  <si>
    <t>6.1.2.3.</t>
  </si>
  <si>
    <t>Iš viso tikslui:</t>
  </si>
  <si>
    <t>Modernizuoti apšvietimo sistemą Klaipėdos rajone</t>
  </si>
  <si>
    <t>Atnaujinti ir įrengti apšvietimo sistemą Gargžduose ir Klaipėdos rajono gyvenvietėse</t>
  </si>
  <si>
    <t xml:space="preserve">Apšvietimo linijos projektavimas ir įrengimas Endriejavo miestelio Žemaičių g. </t>
  </si>
  <si>
    <t>06.04.01.01</t>
  </si>
  <si>
    <t>6.2.1.1.</t>
  </si>
  <si>
    <t xml:space="preserve">Apšvietimo linijos projektavimas ir įrengimas Kretingalės seniūnijos Kunkių k. </t>
  </si>
  <si>
    <t>6.2.1.3.</t>
  </si>
  <si>
    <t>Gatvių apšvietimo linijų projektavimas ir įrengimas Dovilų (Ketvergių k.), Dauparų-Kvietinių (Jonušų k. Durpyno g., Gėlynų g.) ir Vėžaičių (Sodų g.,  Mokyklos g.) seniūnijose bei Gargždų mieste (Kretingos plento g.)</t>
  </si>
  <si>
    <t>6.2.1.5.</t>
  </si>
  <si>
    <t xml:space="preserve">AB „LESTO“ orinių elektros linijų keičiant kabelinėmis linijomis apšvietimo sistemos įrengimas Gargždų m. Vyturių gatvėje </t>
  </si>
  <si>
    <t>6.2.1.6.</t>
  </si>
  <si>
    <t>AB „LESTO“ orinių elektros linijų keičiant kabelinėmis linijomis apšvietimo sistemos įrengimas  Priekulės aikštėje</t>
  </si>
  <si>
    <t>Naujų vartotojų elektros įrenginių prijungimas prie operatoriaus tinklų</t>
  </si>
  <si>
    <t>6.2.1.7.</t>
  </si>
  <si>
    <t>Gargždų miesto gatvių apšvietimo sistemos modernizavimas</t>
  </si>
  <si>
    <t>6.2.1.8.</t>
  </si>
  <si>
    <t>Užtikrinti gatvių apšvietimą Klaipėdos rajono seniūnijose</t>
  </si>
  <si>
    <t>Agluonėnų seniūnijos gatvių apšvietimas</t>
  </si>
  <si>
    <t>6.2.2.1.25.</t>
  </si>
  <si>
    <t>Dauparų-Kvietinių seniūnijos gatvių apšvietimas</t>
  </si>
  <si>
    <t>6.2.2.2.26.</t>
  </si>
  <si>
    <t>Dovilų seniūnijos gatvių apšvietimas</t>
  </si>
  <si>
    <t>6.2.2.3.27.</t>
  </si>
  <si>
    <t>Endriejavo seniūnijos gatvių apšvietimas</t>
  </si>
  <si>
    <t>6.2.2.4.28.</t>
  </si>
  <si>
    <t>Gargždų seniūnijos gatvių apšvietimas</t>
  </si>
  <si>
    <t>6.2.2.5.29.</t>
  </si>
  <si>
    <t>Judrėnų seniūnijos gatvių apšvietimas</t>
  </si>
  <si>
    <t>6.2.2.6.30.</t>
  </si>
  <si>
    <t>Kretingalės seniūnijos gatvių apšvietimas</t>
  </si>
  <si>
    <t>6.2.2.7.31.</t>
  </si>
  <si>
    <t>Priekulės seniūnijos gatvių apšvietimas</t>
  </si>
  <si>
    <t>6.2.2.8.32.</t>
  </si>
  <si>
    <t>Sendvario seniūnijos gatvių apšvietimas</t>
  </si>
  <si>
    <t>6.2.2.9.33.</t>
  </si>
  <si>
    <t>Veiviržėnų seniūnijos gatvių apšvietimas</t>
  </si>
  <si>
    <t>6.2.2.10.34</t>
  </si>
  <si>
    <t>Vėžaičių seniūnijos gatvių apšvietimas</t>
  </si>
  <si>
    <t>6.2.2.11.35.</t>
  </si>
  <si>
    <t>Prižiūrėti ir gerinti Klaipėdos rajono inžinerinę infrastruktūrą</t>
  </si>
  <si>
    <t>Gerinti sodų bendrijų viešąją infrastruktūrą</t>
  </si>
  <si>
    <t>Klaipėdos rajono sodininkų bendrijų specialiosios programos įgyvendinimas</t>
  </si>
  <si>
    <t>06.02.01.01</t>
  </si>
  <si>
    <t>6.3.1.1.</t>
  </si>
  <si>
    <t>Gerinti keleivių pervežimą</t>
  </si>
  <si>
    <t>Subsidija vežėjų nuostoliams kompensuoti (dotacija)</t>
  </si>
  <si>
    <t>04.05.01.01</t>
  </si>
  <si>
    <t>6.3.3.1.</t>
  </si>
  <si>
    <t>Sutvarkyti ir praplėsti kapines</t>
  </si>
  <si>
    <t>28 Endr</t>
  </si>
  <si>
    <t>6.3.4.1.28.</t>
  </si>
  <si>
    <t>34 Veiv</t>
  </si>
  <si>
    <t>6.3.4.1.34.</t>
  </si>
  <si>
    <t>29 Grg</t>
  </si>
  <si>
    <t>6.3.4.1.29.</t>
  </si>
  <si>
    <t>32 Prkl</t>
  </si>
  <si>
    <t>6.3.4.1.32.</t>
  </si>
  <si>
    <t>35 Vėž</t>
  </si>
  <si>
    <t>6.3.4.1.35.</t>
  </si>
  <si>
    <t>30 Judr</t>
  </si>
  <si>
    <t>31 Kret</t>
  </si>
  <si>
    <t>33 Send</t>
  </si>
  <si>
    <t>Prisidėjimas įamžinant Rainių žudynių nukentėjusiuosius</t>
  </si>
  <si>
    <t>06.02.01.01.</t>
  </si>
  <si>
    <t>6.3.4.3.</t>
  </si>
  <si>
    <t>Iš viso programai:</t>
  </si>
  <si>
    <t>IŠ VISO:</t>
  </si>
  <si>
    <t>eurais</t>
  </si>
  <si>
    <r>
      <t xml:space="preserve">Savivaldybės pajamos iš surenkamų mokesčių </t>
    </r>
    <r>
      <rPr>
        <b/>
        <sz val="7"/>
        <rFont val="Arial"/>
        <family val="2"/>
      </rPr>
      <t>SB</t>
    </r>
  </si>
  <si>
    <r>
      <t xml:space="preserve">Kelių priežiūros ir plėtros programos lėšos </t>
    </r>
    <r>
      <rPr>
        <b/>
        <sz val="7"/>
        <rFont val="Arial"/>
        <family val="2"/>
      </rPr>
      <t>KPPP</t>
    </r>
  </si>
  <si>
    <r>
      <t xml:space="preserve">Skolintos lėšos </t>
    </r>
    <r>
      <rPr>
        <b/>
        <sz val="7"/>
        <rFont val="Arial"/>
        <family val="2"/>
      </rPr>
      <t>SL</t>
    </r>
  </si>
  <si>
    <r>
      <t xml:space="preserve">Europos Sąjungos struktūrinių fondų lėšos </t>
    </r>
    <r>
      <rPr>
        <b/>
        <sz val="7"/>
        <rFont val="Arial"/>
        <family val="2"/>
      </rPr>
      <t>ES</t>
    </r>
  </si>
  <si>
    <r>
      <t xml:space="preserve">Bendrojo finansavimo lėšos </t>
    </r>
    <r>
      <rPr>
        <b/>
        <sz val="7"/>
        <rFont val="Arial"/>
        <family val="2"/>
      </rPr>
      <t>BFL</t>
    </r>
  </si>
  <si>
    <r>
      <t xml:space="preserve">Kiti finansavimo šaltiniai </t>
    </r>
    <r>
      <rPr>
        <b/>
        <sz val="7"/>
        <rFont val="Arial"/>
        <family val="2"/>
      </rPr>
      <t>Kt</t>
    </r>
  </si>
  <si>
    <t>6.2.1.4.</t>
  </si>
  <si>
    <t>6.3.4.1.30.</t>
  </si>
  <si>
    <t>6.3.4.1.31.</t>
  </si>
  <si>
    <t>6.3.4.1.33.</t>
  </si>
  <si>
    <t>6.1.3.1.</t>
  </si>
  <si>
    <t>6.1.4.1.</t>
  </si>
  <si>
    <t>6.1.5.1.</t>
  </si>
  <si>
    <t>Gargždų, Priekulės, Vėžaičių, Veiviržėnų, Endriejavo, Judrėnų, Kretingalės, Sendvario kapinių projektavimas, sutvarkymas, praplėtimas</t>
  </si>
  <si>
    <t>Tilto, esančio kelyje į Jokšus (kelio Nr. KL1238), ekspertizė</t>
  </si>
  <si>
    <t>6.1.4.2.</t>
  </si>
  <si>
    <t>6.1.1.12.</t>
  </si>
  <si>
    <t xml:space="preserve">Sendvario gatvės (Nr. KL8775) ir kelio Nr. KL1409, esančių Sudmantuose, rekonstravimas </t>
  </si>
  <si>
    <t>AB „LESTO“ orinių elektros linijų pakeitimas kabelinėmis linijomis Gargždų m. Vyšnių g.</t>
  </si>
  <si>
    <t>6.2.1.9.</t>
  </si>
  <si>
    <t>Gargždų karjerų teritorijos susisiekimo ir inžinerinės infrastruktūros vystymo projektavimas ir darbai</t>
  </si>
  <si>
    <t>6.1.3.2.</t>
  </si>
  <si>
    <t>Apšvietimo linijos Klaipėdos g. nuo Kretingos plento gatvės iki V. Gaigalaičio globos namų Gargžduose keitimas</t>
  </si>
  <si>
    <t>6.2.1.10.</t>
  </si>
  <si>
    <t>Dalies apšvietimo linijos Gargždų g. Vėžaičiuose atstatymas</t>
  </si>
  <si>
    <t>6.2.1.11.</t>
  </si>
  <si>
    <t>Keleivinio viešojo transporto kontrolės rajone organizavimas</t>
  </si>
  <si>
    <t>6.3.3.2.</t>
  </si>
  <si>
    <t>6.2.1.12.</t>
  </si>
  <si>
    <t>Elektros atramų įsigijimas Veiviržėnų mstl., Daukšaičių k., Pėžaičių k., Ežaičių k. gatvių apšvietimo linijoms</t>
  </si>
  <si>
    <t>Durpynų g., Dauparų k. tilto rekonstravimo techniniam darbo projektui parengimas</t>
  </si>
  <si>
    <t>6.1.3.3.</t>
  </si>
  <si>
    <t>Gargždai-Kretinga jungties į Rasos g., Gargžduose projektavimas</t>
  </si>
  <si>
    <t>6.1.3.4.</t>
  </si>
  <si>
    <t>Elektros perdavimo linijos įsigyjimas Laisvės g., Maciuičių k.</t>
  </si>
  <si>
    <t>6.2.1.13.</t>
  </si>
  <si>
    <t>Kunigo kapo sutvarkymo Judrėnų kapinėse dalinis finansavimas</t>
  </si>
  <si>
    <t>6.3.4.4.</t>
  </si>
  <si>
    <t>Elektros įrenginių iškėlimas Gargždų m. Minijos g. 2</t>
  </si>
  <si>
    <t>6.2.1.14.</t>
  </si>
  <si>
    <t>Lakštingalų g. Gargžduose asfaltavimas</t>
  </si>
  <si>
    <t>6.1.3.5.</t>
  </si>
  <si>
    <t>Kolumbariumo įrengimo kapinėse Lėbartų kaime galimybių studijos ir investicinio plano parengimas</t>
  </si>
  <si>
    <t>Kolumbariumo įrengimo kapinėse Slengiuose galimybių studijos ir investicinio plano parengimas</t>
  </si>
  <si>
    <t>6.3.4.5.</t>
  </si>
  <si>
    <t>6.3.4.6.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</si>
</sst>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[$-427]yyyy\ &quot;m.&quot;\ mmmm\ d\ &quot;d.&quot;"/>
    <numFmt numFmtId="189" formatCode="#,##0.0"/>
  </numFmts>
  <fonts count="46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8" fillId="9" borderId="0" applyNumberFormat="0" applyBorder="0" applyAlignment="0" applyProtection="0"/>
    <xf numFmtId="0" fontId="32" fillId="41" borderId="4" applyNumberFormat="0" applyAlignment="0" applyProtection="0"/>
    <xf numFmtId="0" fontId="33" fillId="42" borderId="5" applyNumberFormat="0" applyAlignment="0" applyProtection="0"/>
    <xf numFmtId="0" fontId="3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5" fillId="43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44" borderId="4" applyNumberFormat="0" applyAlignment="0" applyProtection="0"/>
    <xf numFmtId="0" fontId="12" fillId="45" borderId="9" applyNumberFormat="0" applyAlignment="0" applyProtection="0"/>
    <xf numFmtId="0" fontId="11" fillId="0" borderId="0" applyNumberFormat="0" applyFill="0" applyBorder="0" applyAlignment="0" applyProtection="0"/>
    <xf numFmtId="0" fontId="13" fillId="1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46" borderId="0" applyNumberFormat="0" applyBorder="0" applyAlignment="0" applyProtection="0"/>
    <xf numFmtId="0" fontId="14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42" fillId="41" borderId="13" applyNumberFormat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52" borderId="0" applyNumberFormat="0" applyBorder="0" applyAlignment="0" applyProtection="0"/>
    <xf numFmtId="0" fontId="0" fillId="53" borderId="14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45" borderId="10" applyNumberFormat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54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Border="1" applyAlignment="1">
      <alignment/>
    </xf>
    <xf numFmtId="22" fontId="0" fillId="0" borderId="0" xfId="0" applyNumberForma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19" xfId="0" applyBorder="1" applyAlignment="1">
      <alignment/>
    </xf>
    <xf numFmtId="0" fontId="27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textRotation="90"/>
    </xf>
    <xf numFmtId="3" fontId="20" fillId="0" borderId="20" xfId="0" applyNumberFormat="1" applyFont="1" applyBorder="1" applyAlignment="1">
      <alignment horizontal="center" vertical="center" textRotation="90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55" borderId="24" xfId="0" applyNumberFormat="1" applyFont="1" applyFill="1" applyBorder="1" applyAlignment="1">
      <alignment horizontal="center" vertical="center"/>
    </xf>
    <xf numFmtId="3" fontId="20" fillId="55" borderId="24" xfId="0" applyNumberFormat="1" applyFont="1" applyFill="1" applyBorder="1" applyAlignment="1">
      <alignment horizontal="center" vertical="center" wrapText="1"/>
    </xf>
    <xf numFmtId="3" fontId="20" fillId="23" borderId="24" xfId="0" applyNumberFormat="1" applyFont="1" applyFill="1" applyBorder="1" applyAlignment="1">
      <alignment horizontal="center" vertical="center"/>
    </xf>
    <xf numFmtId="3" fontId="20" fillId="23" borderId="22" xfId="0" applyNumberFormat="1" applyFont="1" applyFill="1" applyBorder="1" applyAlignment="1">
      <alignment horizontal="center" vertical="center"/>
    </xf>
    <xf numFmtId="3" fontId="25" fillId="55" borderId="25" xfId="0" applyNumberFormat="1" applyFont="1" applyFill="1" applyBorder="1" applyAlignment="1">
      <alignment horizontal="center" vertical="center"/>
    </xf>
    <xf numFmtId="3" fontId="20" fillId="23" borderId="25" xfId="0" applyNumberFormat="1" applyFont="1" applyFill="1" applyBorder="1" applyAlignment="1">
      <alignment horizontal="center" vertical="center"/>
    </xf>
    <xf numFmtId="3" fontId="20" fillId="23" borderId="26" xfId="0" applyNumberFormat="1" applyFont="1" applyFill="1" applyBorder="1" applyAlignment="1">
      <alignment horizontal="center" vertical="center"/>
    </xf>
    <xf numFmtId="3" fontId="20" fillId="23" borderId="27" xfId="0" applyNumberFormat="1" applyFont="1" applyFill="1" applyBorder="1" applyAlignment="1">
      <alignment horizontal="center" vertical="center"/>
    </xf>
    <xf numFmtId="3" fontId="20" fillId="56" borderId="24" xfId="0" applyNumberFormat="1" applyFont="1" applyFill="1" applyBorder="1" applyAlignment="1">
      <alignment horizontal="center" vertical="center"/>
    </xf>
    <xf numFmtId="3" fontId="20" fillId="56" borderId="27" xfId="0" applyNumberFormat="1" applyFont="1" applyFill="1" applyBorder="1" applyAlignment="1">
      <alignment horizontal="center" vertical="center"/>
    </xf>
    <xf numFmtId="3" fontId="20" fillId="23" borderId="23" xfId="0" applyNumberFormat="1" applyFont="1" applyFill="1" applyBorder="1" applyAlignment="1">
      <alignment horizontal="center" vertical="center"/>
    </xf>
    <xf numFmtId="3" fontId="23" fillId="52" borderId="28" xfId="0" applyNumberFormat="1" applyFont="1" applyFill="1" applyBorder="1" applyAlignment="1">
      <alignment horizontal="center" vertical="center"/>
    </xf>
    <xf numFmtId="3" fontId="23" fillId="52" borderId="22" xfId="0" applyNumberFormat="1" applyFont="1" applyFill="1" applyBorder="1" applyAlignment="1">
      <alignment horizontal="center" vertical="center"/>
    </xf>
    <xf numFmtId="3" fontId="23" fillId="52" borderId="29" xfId="0" applyNumberFormat="1" applyFont="1" applyFill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55" borderId="26" xfId="0" applyNumberFormat="1" applyFont="1" applyFill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 textRotation="90"/>
    </xf>
    <xf numFmtId="3" fontId="25" fillId="0" borderId="20" xfId="0" applyNumberFormat="1" applyFont="1" applyBorder="1" applyAlignment="1">
      <alignment horizontal="center" vertical="center" textRotation="90" wrapText="1"/>
    </xf>
    <xf numFmtId="1" fontId="25" fillId="56" borderId="33" xfId="0" applyNumberFormat="1" applyFont="1" applyFill="1" applyBorder="1" applyAlignment="1">
      <alignment horizontal="center" vertical="center" wrapText="1"/>
    </xf>
    <xf numFmtId="1" fontId="25" fillId="56" borderId="31" xfId="0" applyNumberFormat="1" applyFont="1" applyFill="1" applyBorder="1" applyAlignment="1">
      <alignment horizontal="center" vertical="center" wrapText="1"/>
    </xf>
    <xf numFmtId="1" fontId="25" fillId="23" borderId="29" xfId="0" applyNumberFormat="1" applyFont="1" applyFill="1" applyBorder="1" applyAlignment="1">
      <alignment horizontal="center" vertical="center" wrapText="1"/>
    </xf>
    <xf numFmtId="189" fontId="25" fillId="0" borderId="21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55" borderId="24" xfId="0" applyNumberFormat="1" applyFont="1" applyFill="1" applyBorder="1" applyAlignment="1">
      <alignment horizontal="center" vertical="center"/>
    </xf>
    <xf numFmtId="3" fontId="25" fillId="55" borderId="2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 wrapText="1"/>
    </xf>
    <xf numFmtId="3" fontId="25" fillId="55" borderId="24" xfId="0" applyNumberFormat="1" applyFont="1" applyFill="1" applyBorder="1" applyAlignment="1">
      <alignment horizontal="center" vertical="center" wrapText="1"/>
    </xf>
    <xf numFmtId="3" fontId="25" fillId="55" borderId="27" xfId="0" applyNumberFormat="1" applyFont="1" applyFill="1" applyBorder="1" applyAlignment="1">
      <alignment horizontal="center" vertical="center" wrapText="1"/>
    </xf>
    <xf numFmtId="1" fontId="25" fillId="56" borderId="34" xfId="0" applyNumberFormat="1" applyFont="1" applyFill="1" applyBorder="1" applyAlignment="1">
      <alignment horizontal="center" vertical="center" wrapText="1"/>
    </xf>
    <xf numFmtId="3" fontId="25" fillId="23" borderId="24" xfId="0" applyNumberFormat="1" applyFont="1" applyFill="1" applyBorder="1" applyAlignment="1">
      <alignment horizontal="center" vertical="center"/>
    </xf>
    <xf numFmtId="3" fontId="25" fillId="23" borderId="27" xfId="0" applyNumberFormat="1" applyFont="1" applyFill="1" applyBorder="1" applyAlignment="1">
      <alignment horizontal="center" vertical="center"/>
    </xf>
    <xf numFmtId="1" fontId="25" fillId="0" borderId="35" xfId="0" applyNumberFormat="1" applyFont="1" applyFill="1" applyBorder="1" applyAlignment="1">
      <alignment horizontal="center" vertical="center" wrapText="1"/>
    </xf>
    <xf numFmtId="1" fontId="25" fillId="56" borderId="31" xfId="0" applyNumberFormat="1" applyFont="1" applyFill="1" applyBorder="1" applyAlignment="1">
      <alignment horizontal="center" vertical="center"/>
    </xf>
    <xf numFmtId="3" fontId="25" fillId="23" borderId="22" xfId="0" applyNumberFormat="1" applyFont="1" applyFill="1" applyBorder="1" applyAlignment="1">
      <alignment horizontal="center" vertical="center"/>
    </xf>
    <xf numFmtId="3" fontId="25" fillId="23" borderId="23" xfId="0" applyNumberFormat="1" applyFont="1" applyFill="1" applyBorder="1" applyAlignment="1">
      <alignment horizontal="center" vertical="center"/>
    </xf>
    <xf numFmtId="189" fontId="25" fillId="57" borderId="21" xfId="0" applyNumberFormat="1" applyFont="1" applyFill="1" applyBorder="1" applyAlignment="1">
      <alignment horizontal="center" vertical="center" wrapText="1"/>
    </xf>
    <xf numFmtId="189" fontId="25" fillId="0" borderId="21" xfId="0" applyNumberFormat="1" applyFont="1" applyBorder="1" applyAlignment="1">
      <alignment horizontal="center" vertical="center"/>
    </xf>
    <xf numFmtId="189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/>
    </xf>
    <xf numFmtId="1" fontId="25" fillId="56" borderId="36" xfId="0" applyNumberFormat="1" applyFont="1" applyFill="1" applyBorder="1" applyAlignment="1">
      <alignment horizontal="center" vertical="center" wrapText="1"/>
    </xf>
    <xf numFmtId="1" fontId="25" fillId="56" borderId="36" xfId="0" applyNumberFormat="1" applyFont="1" applyFill="1" applyBorder="1" applyAlignment="1">
      <alignment horizontal="center" vertical="center"/>
    </xf>
    <xf numFmtId="1" fontId="25" fillId="23" borderId="35" xfId="0" applyNumberFormat="1" applyFont="1" applyFill="1" applyBorder="1" applyAlignment="1">
      <alignment horizontal="center" vertical="center"/>
    </xf>
    <xf numFmtId="3" fontId="25" fillId="23" borderId="25" xfId="0" applyNumberFormat="1" applyFont="1" applyFill="1" applyBorder="1" applyAlignment="1">
      <alignment horizontal="center" vertical="center"/>
    </xf>
    <xf numFmtId="3" fontId="25" fillId="23" borderId="26" xfId="0" applyNumberFormat="1" applyFont="1" applyFill="1" applyBorder="1" applyAlignment="1">
      <alignment horizontal="center" vertical="center"/>
    </xf>
    <xf numFmtId="1" fontId="25" fillId="23" borderId="37" xfId="0" applyNumberFormat="1" applyFont="1" applyFill="1" applyBorder="1" applyAlignment="1">
      <alignment horizontal="center" vertical="center" wrapText="1"/>
    </xf>
    <xf numFmtId="1" fontId="25" fillId="56" borderId="28" xfId="0" applyNumberFormat="1" applyFont="1" applyFill="1" applyBorder="1" applyAlignment="1">
      <alignment horizontal="center" vertical="center"/>
    </xf>
    <xf numFmtId="1" fontId="25" fillId="23" borderId="29" xfId="0" applyNumberFormat="1" applyFont="1" applyFill="1" applyBorder="1" applyAlignment="1">
      <alignment horizontal="center" vertical="center"/>
    </xf>
    <xf numFmtId="1" fontId="25" fillId="56" borderId="38" xfId="0" applyNumberFormat="1" applyFont="1" applyFill="1" applyBorder="1" applyAlignment="1">
      <alignment horizontal="center" vertical="center"/>
    </xf>
    <xf numFmtId="3" fontId="25" fillId="56" borderId="24" xfId="0" applyNumberFormat="1" applyFont="1" applyFill="1" applyBorder="1" applyAlignment="1">
      <alignment horizontal="center" vertical="center"/>
    </xf>
    <xf numFmtId="3" fontId="25" fillId="56" borderId="27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 wrapText="1"/>
    </xf>
    <xf numFmtId="189" fontId="25" fillId="0" borderId="22" xfId="0" applyNumberFormat="1" applyFont="1" applyFill="1" applyBorder="1" applyAlignment="1">
      <alignment horizontal="center" vertical="center" wrapText="1"/>
    </xf>
    <xf numFmtId="189" fontId="25" fillId="0" borderId="19" xfId="0" applyNumberFormat="1" applyFont="1" applyFill="1" applyBorder="1" applyAlignment="1">
      <alignment horizontal="center" vertical="center" wrapText="1"/>
    </xf>
    <xf numFmtId="189" fontId="25" fillId="0" borderId="22" xfId="0" applyNumberFormat="1" applyFont="1" applyBorder="1" applyAlignment="1">
      <alignment horizontal="center" vertical="center"/>
    </xf>
    <xf numFmtId="1" fontId="25" fillId="23" borderId="39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 shrinkToFit="1"/>
    </xf>
    <xf numFmtId="189" fontId="25" fillId="57" borderId="22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 wrapText="1" shrinkToFit="1"/>
    </xf>
    <xf numFmtId="189" fontId="25" fillId="57" borderId="19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 vertical="center" wrapText="1" shrinkToFit="1"/>
    </xf>
    <xf numFmtId="3" fontId="26" fillId="52" borderId="28" xfId="0" applyNumberFormat="1" applyFont="1" applyFill="1" applyBorder="1" applyAlignment="1">
      <alignment horizontal="center" vertical="center"/>
    </xf>
    <xf numFmtId="3" fontId="26" fillId="52" borderId="22" xfId="0" applyNumberFormat="1" applyFont="1" applyFill="1" applyBorder="1" applyAlignment="1">
      <alignment horizontal="center" vertical="center"/>
    </xf>
    <xf numFmtId="3" fontId="26" fillId="52" borderId="23" xfId="0" applyNumberFormat="1" applyFont="1" applyFill="1" applyBorder="1" applyAlignment="1">
      <alignment horizontal="center" vertical="center"/>
    </xf>
    <xf numFmtId="3" fontId="26" fillId="0" borderId="30" xfId="0" applyNumberFormat="1" applyFont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3" fontId="26" fillId="0" borderId="32" xfId="0" applyNumberFormat="1" applyFont="1" applyFill="1" applyBorder="1" applyAlignment="1">
      <alignment horizontal="center" vertical="center"/>
    </xf>
    <xf numFmtId="3" fontId="26" fillId="0" borderId="2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0" fillId="55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9" fontId="25" fillId="0" borderId="40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189" fontId="25" fillId="0" borderId="35" xfId="0" applyNumberFormat="1" applyFont="1" applyFill="1" applyBorder="1" applyAlignment="1">
      <alignment horizontal="center" vertical="center" wrapText="1"/>
    </xf>
    <xf numFmtId="3" fontId="25" fillId="55" borderId="41" xfId="0" applyNumberFormat="1" applyFont="1" applyFill="1" applyBorder="1" applyAlignment="1">
      <alignment horizontal="center" vertical="center"/>
    </xf>
    <xf numFmtId="3" fontId="20" fillId="55" borderId="41" xfId="0" applyNumberFormat="1" applyFont="1" applyFill="1" applyBorder="1" applyAlignment="1">
      <alignment horizontal="center" vertical="center"/>
    </xf>
    <xf numFmtId="3" fontId="25" fillId="55" borderId="41" xfId="0" applyNumberFormat="1" applyFont="1" applyFill="1" applyBorder="1" applyAlignment="1">
      <alignment horizontal="center" vertical="center" wrapText="1"/>
    </xf>
    <xf numFmtId="3" fontId="20" fillId="55" borderId="41" xfId="0" applyNumberFormat="1" applyFont="1" applyFill="1" applyBorder="1" applyAlignment="1">
      <alignment horizontal="center" vertical="center" wrapText="1"/>
    </xf>
    <xf numFmtId="3" fontId="25" fillId="23" borderId="41" xfId="0" applyNumberFormat="1" applyFont="1" applyFill="1" applyBorder="1" applyAlignment="1">
      <alignment horizontal="center" vertical="center"/>
    </xf>
    <xf numFmtId="3" fontId="20" fillId="23" borderId="41" xfId="0" applyNumberFormat="1" applyFont="1" applyFill="1" applyBorder="1" applyAlignment="1">
      <alignment horizontal="center" vertical="center"/>
    </xf>
    <xf numFmtId="3" fontId="25" fillId="23" borderId="28" xfId="0" applyNumberFormat="1" applyFont="1" applyFill="1" applyBorder="1" applyAlignment="1">
      <alignment horizontal="center" vertical="center"/>
    </xf>
    <xf numFmtId="3" fontId="20" fillId="23" borderId="28" xfId="0" applyNumberFormat="1" applyFont="1" applyFill="1" applyBorder="1" applyAlignment="1">
      <alignment horizontal="center" vertical="center"/>
    </xf>
    <xf numFmtId="189" fontId="25" fillId="57" borderId="40" xfId="0" applyNumberFormat="1" applyFont="1" applyFill="1" applyBorder="1" applyAlignment="1">
      <alignment horizontal="center" vertical="center" wrapText="1"/>
    </xf>
    <xf numFmtId="189" fontId="25" fillId="57" borderId="35" xfId="0" applyNumberFormat="1" applyFont="1" applyFill="1" applyBorder="1" applyAlignment="1">
      <alignment horizontal="center" vertical="center" wrapText="1"/>
    </xf>
    <xf numFmtId="189" fontId="25" fillId="0" borderId="40" xfId="0" applyNumberFormat="1" applyFont="1" applyBorder="1" applyAlignment="1">
      <alignment horizontal="center" vertical="center"/>
    </xf>
    <xf numFmtId="189" fontId="25" fillId="0" borderId="35" xfId="0" applyNumberFormat="1" applyFont="1" applyBorder="1" applyAlignment="1">
      <alignment horizontal="center" vertical="center"/>
    </xf>
    <xf numFmtId="189" fontId="25" fillId="0" borderId="42" xfId="0" applyNumberFormat="1" applyFont="1" applyFill="1" applyBorder="1" applyAlignment="1">
      <alignment horizontal="center" vertical="center" wrapText="1"/>
    </xf>
    <xf numFmtId="189" fontId="25" fillId="0" borderId="37" xfId="0" applyNumberFormat="1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3" fontId="25" fillId="55" borderId="32" xfId="0" applyNumberFormat="1" applyFont="1" applyFill="1" applyBorder="1" applyAlignment="1">
      <alignment horizontal="center" vertical="center"/>
    </xf>
    <xf numFmtId="3" fontId="20" fillId="55" borderId="32" xfId="0" applyNumberFormat="1" applyFont="1" applyFill="1" applyBorder="1" applyAlignment="1">
      <alignment horizontal="center" vertical="center"/>
    </xf>
    <xf numFmtId="3" fontId="25" fillId="23" borderId="32" xfId="0" applyNumberFormat="1" applyFont="1" applyFill="1" applyBorder="1" applyAlignment="1">
      <alignment horizontal="center" vertical="center"/>
    </xf>
    <xf numFmtId="3" fontId="20" fillId="23" borderId="3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3" fontId="25" fillId="56" borderId="41" xfId="0" applyNumberFormat="1" applyFont="1" applyFill="1" applyBorder="1" applyAlignment="1">
      <alignment horizontal="center" vertical="center"/>
    </xf>
    <xf numFmtId="3" fontId="20" fillId="56" borderId="41" xfId="0" applyNumberFormat="1" applyFont="1" applyFill="1" applyBorder="1" applyAlignment="1">
      <alignment horizontal="center" vertical="center"/>
    </xf>
    <xf numFmtId="189" fontId="25" fillId="0" borderId="29" xfId="0" applyNumberFormat="1" applyFont="1" applyBorder="1" applyAlignment="1">
      <alignment horizontal="center" vertical="center"/>
    </xf>
    <xf numFmtId="189" fontId="25" fillId="0" borderId="29" xfId="0" applyNumberFormat="1" applyFont="1" applyFill="1" applyBorder="1" applyAlignment="1">
      <alignment horizontal="center" vertical="center" wrapText="1"/>
    </xf>
    <xf numFmtId="3" fontId="25" fillId="55" borderId="43" xfId="0" applyNumberFormat="1" applyFont="1" applyFill="1" applyBorder="1" applyAlignment="1">
      <alignment horizontal="center" vertical="center"/>
    </xf>
    <xf numFmtId="3" fontId="25" fillId="55" borderId="21" xfId="0" applyNumberFormat="1" applyFont="1" applyFill="1" applyBorder="1" applyAlignment="1">
      <alignment horizontal="center" vertical="center"/>
    </xf>
    <xf numFmtId="3" fontId="20" fillId="55" borderId="43" xfId="0" applyNumberFormat="1" applyFont="1" applyFill="1" applyBorder="1" applyAlignment="1">
      <alignment horizontal="center" vertical="center"/>
    </xf>
    <xf numFmtId="3" fontId="20" fillId="55" borderId="21" xfId="0" applyNumberFormat="1" applyFont="1" applyFill="1" applyBorder="1" applyAlignment="1">
      <alignment horizontal="center" vertical="center"/>
    </xf>
    <xf numFmtId="3" fontId="25" fillId="55" borderId="40" xfId="0" applyNumberFormat="1" applyFont="1" applyFill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44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44" xfId="0" applyNumberFormat="1" applyFont="1" applyFill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1" fontId="25" fillId="56" borderId="45" xfId="0" applyNumberFormat="1" applyFont="1" applyFill="1" applyBorder="1" applyAlignment="1">
      <alignment horizontal="center" vertical="center"/>
    </xf>
    <xf numFmtId="1" fontId="25" fillId="23" borderId="37" xfId="0" applyNumberFormat="1" applyFont="1" applyFill="1" applyBorder="1" applyAlignment="1">
      <alignment horizontal="center" vertical="center"/>
    </xf>
    <xf numFmtId="3" fontId="25" fillId="23" borderId="43" xfId="0" applyNumberFormat="1" applyFont="1" applyFill="1" applyBorder="1" applyAlignment="1">
      <alignment horizontal="center" vertical="center"/>
    </xf>
    <xf numFmtId="3" fontId="25" fillId="23" borderId="21" xfId="0" applyNumberFormat="1" applyFont="1" applyFill="1" applyBorder="1" applyAlignment="1">
      <alignment horizontal="center" vertical="center"/>
    </xf>
    <xf numFmtId="3" fontId="20" fillId="23" borderId="43" xfId="0" applyNumberFormat="1" applyFont="1" applyFill="1" applyBorder="1" applyAlignment="1">
      <alignment horizontal="center" vertical="center"/>
    </xf>
    <xf numFmtId="3" fontId="20" fillId="23" borderId="21" xfId="0" applyNumberFormat="1" applyFont="1" applyFill="1" applyBorder="1" applyAlignment="1">
      <alignment horizontal="center" vertical="center"/>
    </xf>
    <xf numFmtId="3" fontId="25" fillId="56" borderId="32" xfId="0" applyNumberFormat="1" applyFont="1" applyFill="1" applyBorder="1" applyAlignment="1">
      <alignment horizontal="center" vertical="center"/>
    </xf>
    <xf numFmtId="3" fontId="25" fillId="56" borderId="25" xfId="0" applyNumberFormat="1" applyFont="1" applyFill="1" applyBorder="1" applyAlignment="1">
      <alignment horizontal="center" vertical="center"/>
    </xf>
    <xf numFmtId="3" fontId="25" fillId="56" borderId="26" xfId="0" applyNumberFormat="1" applyFont="1" applyFill="1" applyBorder="1" applyAlignment="1">
      <alignment horizontal="center" vertical="center"/>
    </xf>
    <xf numFmtId="3" fontId="20" fillId="56" borderId="32" xfId="0" applyNumberFormat="1" applyFont="1" applyFill="1" applyBorder="1" applyAlignment="1">
      <alignment horizontal="center" vertical="center"/>
    </xf>
    <xf numFmtId="3" fontId="20" fillId="56" borderId="25" xfId="0" applyNumberFormat="1" applyFont="1" applyFill="1" applyBorder="1" applyAlignment="1">
      <alignment horizontal="center" vertical="center"/>
    </xf>
    <xf numFmtId="3" fontId="20" fillId="56" borderId="46" xfId="0" applyNumberFormat="1" applyFont="1" applyFill="1" applyBorder="1" applyAlignment="1">
      <alignment horizontal="center" vertical="center"/>
    </xf>
    <xf numFmtId="1" fontId="25" fillId="56" borderId="28" xfId="0" applyNumberFormat="1" applyFont="1" applyFill="1" applyBorder="1" applyAlignment="1">
      <alignment horizontal="center" vertical="center" wrapText="1"/>
    </xf>
    <xf numFmtId="189" fontId="25" fillId="23" borderId="23" xfId="0" applyNumberFormat="1" applyFont="1" applyFill="1" applyBorder="1" applyAlignment="1" quotePrefix="1">
      <alignment horizontal="center" vertical="center" wrapText="1"/>
    </xf>
    <xf numFmtId="189" fontId="25" fillId="23" borderId="44" xfId="0" applyNumberFormat="1" applyFont="1" applyFill="1" applyBorder="1" applyAlignment="1" quotePrefix="1">
      <alignment horizontal="center" vertical="center" wrapText="1"/>
    </xf>
    <xf numFmtId="189" fontId="25" fillId="0" borderId="47" xfId="0" applyNumberFormat="1" applyFont="1" applyFill="1" applyBorder="1" applyAlignment="1">
      <alignment horizontal="center" vertical="center" wrapText="1"/>
    </xf>
    <xf numFmtId="189" fontId="25" fillId="0" borderId="27" xfId="0" applyNumberFormat="1" applyFont="1" applyFill="1" applyBorder="1" applyAlignment="1">
      <alignment horizontal="center" vertical="center" wrapText="1"/>
    </xf>
    <xf numFmtId="3" fontId="26" fillId="0" borderId="48" xfId="0" applyNumberFormat="1" applyFont="1" applyBorder="1" applyAlignment="1">
      <alignment horizontal="center" vertical="center"/>
    </xf>
    <xf numFmtId="3" fontId="26" fillId="0" borderId="49" xfId="0" applyNumberFormat="1" applyFont="1" applyBorder="1" applyAlignment="1">
      <alignment horizontal="center" vertical="center"/>
    </xf>
    <xf numFmtId="3" fontId="26" fillId="0" borderId="50" xfId="0" applyNumberFormat="1" applyFont="1" applyBorder="1" applyAlignment="1">
      <alignment horizontal="center" vertical="center"/>
    </xf>
    <xf numFmtId="3" fontId="20" fillId="57" borderId="19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55" borderId="46" xfId="0" applyNumberFormat="1" applyFont="1" applyFill="1" applyBorder="1" applyAlignment="1">
      <alignment horizontal="center" vertical="center"/>
    </xf>
    <xf numFmtId="3" fontId="25" fillId="55" borderId="51" xfId="0" applyNumberFormat="1" applyFont="1" applyFill="1" applyBorder="1" applyAlignment="1">
      <alignment horizontal="center" vertical="center"/>
    </xf>
    <xf numFmtId="3" fontId="20" fillId="0" borderId="41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55" borderId="26" xfId="0" applyNumberFormat="1" applyFont="1" applyFill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 wrapText="1"/>
    </xf>
    <xf numFmtId="3" fontId="25" fillId="23" borderId="52" xfId="0" applyNumberFormat="1" applyFont="1" applyFill="1" applyBorder="1" applyAlignment="1">
      <alignment horizontal="center" vertical="center"/>
    </xf>
    <xf numFmtId="3" fontId="20" fillId="23" borderId="52" xfId="0" applyNumberFormat="1" applyFont="1" applyFill="1" applyBorder="1" applyAlignment="1">
      <alignment horizontal="center" vertical="center"/>
    </xf>
    <xf numFmtId="1" fontId="25" fillId="23" borderId="44" xfId="0" applyNumberFormat="1" applyFont="1" applyFill="1" applyBorder="1" applyAlignment="1">
      <alignment horizontal="center" vertical="center"/>
    </xf>
    <xf numFmtId="189" fontId="25" fillId="0" borderId="53" xfId="0" applyNumberFormat="1" applyFont="1" applyFill="1" applyBorder="1" applyAlignment="1">
      <alignment horizontal="center" vertical="center" wrapText="1"/>
    </xf>
    <xf numFmtId="189" fontId="25" fillId="57" borderId="53" xfId="0" applyNumberFormat="1" applyFont="1" applyFill="1" applyBorder="1" applyAlignment="1">
      <alignment horizontal="center" vertical="center" wrapText="1"/>
    </xf>
    <xf numFmtId="189" fontId="25" fillId="0" borderId="47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1" fontId="25" fillId="56" borderId="31" xfId="0" applyNumberFormat="1" applyFont="1" applyFill="1" applyBorder="1" applyAlignment="1">
      <alignment horizontal="center" vertical="center" wrapText="1"/>
    </xf>
    <xf numFmtId="1" fontId="25" fillId="23" borderId="19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89" fontId="25" fillId="0" borderId="19" xfId="0" applyNumberFormat="1" applyFont="1" applyFill="1" applyBorder="1" applyAlignment="1">
      <alignment horizontal="left" vertical="center" wrapText="1"/>
    </xf>
    <xf numFmtId="1" fontId="25" fillId="0" borderId="39" xfId="0" applyNumberFormat="1" applyFont="1" applyFill="1" applyBorder="1" applyAlignment="1">
      <alignment horizontal="center" vertical="center" wrapText="1"/>
    </xf>
    <xf numFmtId="189" fontId="25" fillId="55" borderId="32" xfId="0" applyNumberFormat="1" applyFont="1" applyFill="1" applyBorder="1" applyAlignment="1">
      <alignment horizontal="right" vertical="center" wrapText="1"/>
    </xf>
    <xf numFmtId="189" fontId="25" fillId="55" borderId="25" xfId="0" applyNumberFormat="1" applyFont="1" applyFill="1" applyBorder="1" applyAlignment="1">
      <alignment horizontal="right" vertical="center" wrapText="1"/>
    </xf>
    <xf numFmtId="189" fontId="25" fillId="55" borderId="52" xfId="0" applyNumberFormat="1" applyFont="1" applyFill="1" applyBorder="1" applyAlignment="1">
      <alignment horizontal="right" vertical="center" wrapText="1"/>
    </xf>
    <xf numFmtId="189" fontId="25" fillId="55" borderId="54" xfId="0" applyNumberFormat="1" applyFont="1" applyFill="1" applyBorder="1" applyAlignment="1">
      <alignment horizontal="right" vertical="center" wrapText="1"/>
    </xf>
    <xf numFmtId="189" fontId="25" fillId="55" borderId="55" xfId="0" applyNumberFormat="1" applyFont="1" applyFill="1" applyBorder="1" applyAlignment="1">
      <alignment horizontal="right" vertical="center" wrapText="1"/>
    </xf>
    <xf numFmtId="1" fontId="25" fillId="23" borderId="19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 vertical="center"/>
    </xf>
    <xf numFmtId="189" fontId="25" fillId="55" borderId="26" xfId="0" applyNumberFormat="1" applyFont="1" applyFill="1" applyBorder="1" applyAlignment="1">
      <alignment horizontal="right" vertical="center" wrapText="1"/>
    </xf>
    <xf numFmtId="1" fontId="25" fillId="56" borderId="36" xfId="0" applyNumberFormat="1" applyFont="1" applyFill="1" applyBorder="1" applyAlignment="1">
      <alignment horizontal="center" vertical="center" wrapText="1"/>
    </xf>
    <xf numFmtId="1" fontId="25" fillId="56" borderId="28" xfId="0" applyNumberFormat="1" applyFont="1" applyFill="1" applyBorder="1" applyAlignment="1">
      <alignment horizontal="center" vertical="center" wrapText="1"/>
    </xf>
    <xf numFmtId="1" fontId="25" fillId="23" borderId="20" xfId="0" applyNumberFormat="1" applyFont="1" applyFill="1" applyBorder="1" applyAlignment="1">
      <alignment horizontal="center" vertical="center" wrapText="1"/>
    </xf>
    <xf numFmtId="1" fontId="25" fillId="23" borderId="22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53" xfId="0" applyNumberFormat="1" applyFont="1" applyBorder="1" applyAlignment="1">
      <alignment horizontal="center" vertical="center" wrapText="1"/>
    </xf>
    <xf numFmtId="189" fontId="25" fillId="0" borderId="20" xfId="0" applyNumberFormat="1" applyFont="1" applyFill="1" applyBorder="1" applyAlignment="1">
      <alignment horizontal="left" vertical="center" wrapText="1"/>
    </xf>
    <xf numFmtId="189" fontId="25" fillId="0" borderId="53" xfId="0" applyNumberFormat="1" applyFont="1" applyFill="1" applyBorder="1" applyAlignment="1">
      <alignment horizontal="left" vertical="center" wrapText="1"/>
    </xf>
    <xf numFmtId="1" fontId="25" fillId="0" borderId="37" xfId="0" applyNumberFormat="1" applyFont="1" applyFill="1" applyBorder="1" applyAlignment="1">
      <alignment horizontal="center" vertical="center" wrapText="1"/>
    </xf>
    <xf numFmtId="1" fontId="25" fillId="0" borderId="56" xfId="0" applyNumberFormat="1" applyFont="1" applyFill="1" applyBorder="1" applyAlignment="1">
      <alignment horizontal="center" vertical="center" wrapText="1"/>
    </xf>
    <xf numFmtId="189" fontId="25" fillId="0" borderId="22" xfId="0" applyNumberFormat="1" applyFont="1" applyFill="1" applyBorder="1" applyAlignment="1">
      <alignment horizontal="center" vertical="center" wrapText="1"/>
    </xf>
    <xf numFmtId="189" fontId="25" fillId="0" borderId="19" xfId="0" applyNumberFormat="1" applyFont="1" applyFill="1" applyBorder="1" applyAlignment="1">
      <alignment horizontal="center" vertical="center" wrapText="1"/>
    </xf>
    <xf numFmtId="189" fontId="25" fillId="23" borderId="41" xfId="0" applyNumberFormat="1" applyFont="1" applyFill="1" applyBorder="1" applyAlignment="1">
      <alignment horizontal="right" vertical="center"/>
    </xf>
    <xf numFmtId="189" fontId="25" fillId="23" borderId="24" xfId="0" applyNumberFormat="1" applyFont="1" applyFill="1" applyBorder="1" applyAlignment="1">
      <alignment horizontal="right" vertical="center"/>
    </xf>
    <xf numFmtId="189" fontId="25" fillId="23" borderId="22" xfId="0" applyNumberFormat="1" applyFont="1" applyFill="1" applyBorder="1" applyAlignment="1">
      <alignment horizontal="right" vertical="center"/>
    </xf>
    <xf numFmtId="189" fontId="25" fillId="23" borderId="29" xfId="0" applyNumberFormat="1" applyFont="1" applyFill="1" applyBorder="1" applyAlignment="1">
      <alignment horizontal="right" vertical="center"/>
    </xf>
    <xf numFmtId="1" fontId="25" fillId="56" borderId="31" xfId="0" applyNumberFormat="1" applyFont="1" applyFill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89" fontId="25" fillId="0" borderId="22" xfId="0" applyNumberFormat="1" applyFont="1" applyFill="1" applyBorder="1" applyAlignment="1">
      <alignment horizontal="left" vertical="center" wrapText="1" shrinkToFit="1"/>
    </xf>
    <xf numFmtId="189" fontId="25" fillId="0" borderId="19" xfId="0" applyNumberFormat="1" applyFont="1" applyFill="1" applyBorder="1" applyAlignment="1">
      <alignment horizontal="left" vertical="center" wrapText="1" shrinkToFit="1"/>
    </xf>
    <xf numFmtId="1" fontId="25" fillId="0" borderId="22" xfId="0" applyNumberFormat="1" applyFont="1" applyFill="1" applyBorder="1" applyAlignment="1">
      <alignment horizontal="center" vertical="center"/>
    </xf>
    <xf numFmtId="189" fontId="25" fillId="55" borderId="41" xfId="0" applyNumberFormat="1" applyFont="1" applyFill="1" applyBorder="1" applyAlignment="1">
      <alignment horizontal="right" vertical="center" wrapText="1"/>
    </xf>
    <xf numFmtId="189" fontId="25" fillId="55" borderId="24" xfId="0" applyNumberFormat="1" applyFont="1" applyFill="1" applyBorder="1" applyAlignment="1">
      <alignment horizontal="right" vertical="center" wrapText="1"/>
    </xf>
    <xf numFmtId="189" fontId="25" fillId="55" borderId="57" xfId="0" applyNumberFormat="1" applyFont="1" applyFill="1" applyBorder="1" applyAlignment="1">
      <alignment horizontal="right" vertical="center" wrapText="1"/>
    </xf>
    <xf numFmtId="189" fontId="25" fillId="55" borderId="58" xfId="0" applyNumberFormat="1" applyFont="1" applyFill="1" applyBorder="1" applyAlignment="1">
      <alignment horizontal="right" vertical="center" wrapText="1"/>
    </xf>
    <xf numFmtId="189" fontId="25" fillId="55" borderId="59" xfId="0" applyNumberFormat="1" applyFont="1" applyFill="1" applyBorder="1" applyAlignment="1">
      <alignment horizontal="right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9" fontId="25" fillId="0" borderId="21" xfId="0" applyNumberFormat="1" applyFont="1" applyFill="1" applyBorder="1" applyAlignment="1">
      <alignment horizontal="center" vertical="center" wrapText="1"/>
    </xf>
    <xf numFmtId="189" fontId="25" fillId="0" borderId="60" xfId="0" applyNumberFormat="1" applyFont="1" applyFill="1" applyBorder="1" applyAlignment="1">
      <alignment horizontal="center" vertical="center" wrapText="1"/>
    </xf>
    <xf numFmtId="189" fontId="25" fillId="23" borderId="52" xfId="0" applyNumberFormat="1" applyFont="1" applyFill="1" applyBorder="1" applyAlignment="1">
      <alignment horizontal="right" vertical="center" wrapText="1"/>
    </xf>
    <xf numFmtId="189" fontId="25" fillId="23" borderId="54" xfId="0" applyNumberFormat="1" applyFont="1" applyFill="1" applyBorder="1" applyAlignment="1">
      <alignment horizontal="right" vertical="center" wrapText="1"/>
    </xf>
    <xf numFmtId="189" fontId="25" fillId="23" borderId="55" xfId="0" applyNumberFormat="1" applyFont="1" applyFill="1" applyBorder="1" applyAlignment="1">
      <alignment horizontal="right" vertical="center" wrapText="1"/>
    </xf>
    <xf numFmtId="189" fontId="25" fillId="23" borderId="52" xfId="0" applyNumberFormat="1" applyFont="1" applyFill="1" applyBorder="1" applyAlignment="1">
      <alignment horizontal="left" vertical="center" wrapText="1"/>
    </xf>
    <xf numFmtId="189" fontId="25" fillId="23" borderId="54" xfId="0" applyNumberFormat="1" applyFont="1" applyFill="1" applyBorder="1" applyAlignment="1">
      <alignment horizontal="left" vertical="center" wrapText="1"/>
    </xf>
    <xf numFmtId="189" fontId="25" fillId="23" borderId="55" xfId="0" applyNumberFormat="1" applyFont="1" applyFill="1" applyBorder="1" applyAlignment="1">
      <alignment horizontal="left" vertical="center" wrapText="1"/>
    </xf>
    <xf numFmtId="0" fontId="25" fillId="56" borderId="36" xfId="0" applyFont="1" applyFill="1" applyBorder="1" applyAlignment="1">
      <alignment horizontal="center" vertical="center" wrapText="1"/>
    </xf>
    <xf numFmtId="0" fontId="25" fillId="56" borderId="61" xfId="0" applyFont="1" applyFill="1" applyBorder="1" applyAlignment="1">
      <alignment horizontal="center" vertical="center" wrapText="1"/>
    </xf>
    <xf numFmtId="0" fontId="25" fillId="23" borderId="20" xfId="0" applyFont="1" applyFill="1" applyBorder="1" applyAlignment="1">
      <alignment horizontal="center" vertical="center" wrapText="1"/>
    </xf>
    <xf numFmtId="0" fontId="25" fillId="23" borderId="5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189" fontId="25" fillId="0" borderId="21" xfId="0" applyNumberFormat="1" applyFont="1" applyBorder="1" applyAlignment="1">
      <alignment horizontal="center" vertical="center"/>
    </xf>
    <xf numFmtId="189" fontId="25" fillId="0" borderId="53" xfId="0" applyNumberFormat="1" applyFont="1" applyBorder="1" applyAlignment="1">
      <alignment horizontal="center" vertical="center"/>
    </xf>
    <xf numFmtId="1" fontId="25" fillId="23" borderId="53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>
      <alignment horizontal="center" vertical="center" wrapText="1"/>
    </xf>
    <xf numFmtId="189" fontId="25" fillId="55" borderId="46" xfId="0" applyNumberFormat="1" applyFont="1" applyFill="1" applyBorder="1" applyAlignment="1">
      <alignment horizontal="right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5" fillId="56" borderId="36" xfId="0" applyNumberFormat="1" applyFont="1" applyFill="1" applyBorder="1" applyAlignment="1">
      <alignment horizontal="center" vertical="center"/>
    </xf>
    <xf numFmtId="1" fontId="25" fillId="56" borderId="61" xfId="0" applyNumberFormat="1" applyFont="1" applyFill="1" applyBorder="1" applyAlignment="1">
      <alignment horizontal="center" vertical="center"/>
    </xf>
    <xf numFmtId="1" fontId="25" fillId="23" borderId="20" xfId="0" applyNumberFormat="1" applyFont="1" applyFill="1" applyBorder="1" applyAlignment="1">
      <alignment horizontal="center" vertical="center"/>
    </xf>
    <xf numFmtId="1" fontId="25" fillId="23" borderId="53" xfId="0" applyNumberFormat="1" applyFont="1" applyFill="1" applyBorder="1" applyAlignment="1">
      <alignment horizontal="center" vertical="center"/>
    </xf>
    <xf numFmtId="1" fontId="25" fillId="0" borderId="42" xfId="0" applyNumberFormat="1" applyFont="1" applyFill="1" applyBorder="1" applyAlignment="1">
      <alignment horizontal="center" vertical="center" wrapText="1"/>
    </xf>
    <xf numFmtId="0" fontId="25" fillId="55" borderId="57" xfId="0" applyFont="1" applyFill="1" applyBorder="1" applyAlignment="1">
      <alignment horizontal="right" vertical="center" wrapText="1"/>
    </xf>
    <xf numFmtId="0" fontId="25" fillId="55" borderId="58" xfId="0" applyFont="1" applyFill="1" applyBorder="1" applyAlignment="1">
      <alignment horizontal="right" vertical="center" wrapText="1"/>
    </xf>
    <xf numFmtId="0" fontId="25" fillId="55" borderId="59" xfId="0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189" fontId="25" fillId="0" borderId="53" xfId="0" applyNumberFormat="1" applyFont="1" applyFill="1" applyBorder="1" applyAlignment="1">
      <alignment horizontal="center" vertical="center" wrapText="1"/>
    </xf>
    <xf numFmtId="1" fontId="25" fillId="56" borderId="61" xfId="0" applyNumberFormat="1" applyFont="1" applyFill="1" applyBorder="1" applyAlignment="1">
      <alignment horizontal="center" vertical="center" wrapText="1"/>
    </xf>
    <xf numFmtId="189" fontId="25" fillId="57" borderId="21" xfId="0" applyNumberFormat="1" applyFont="1" applyFill="1" applyBorder="1" applyAlignment="1">
      <alignment horizontal="center" vertical="center" wrapText="1"/>
    </xf>
    <xf numFmtId="189" fontId="25" fillId="57" borderId="53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/>
    </xf>
    <xf numFmtId="1" fontId="25" fillId="0" borderId="53" xfId="0" applyNumberFormat="1" applyFont="1" applyBorder="1" applyAlignment="1">
      <alignment horizontal="center" vertical="center"/>
    </xf>
    <xf numFmtId="189" fontId="25" fillId="0" borderId="21" xfId="0" applyNumberFormat="1" applyFont="1" applyFill="1" applyBorder="1" applyAlignment="1">
      <alignment horizontal="left" vertical="center" wrapText="1"/>
    </xf>
    <xf numFmtId="189" fontId="25" fillId="0" borderId="20" xfId="0" applyNumberFormat="1" applyFont="1" applyFill="1" applyBorder="1" applyAlignment="1">
      <alignment horizontal="left" vertical="center" wrapText="1" shrinkToFit="1"/>
    </xf>
    <xf numFmtId="189" fontId="25" fillId="0" borderId="53" xfId="0" applyNumberFormat="1" applyFont="1" applyFill="1" applyBorder="1" applyAlignment="1">
      <alignment horizontal="left" vertical="center" wrapText="1" shrinkToFit="1"/>
    </xf>
    <xf numFmtId="1" fontId="25" fillId="0" borderId="20" xfId="0" applyNumberFormat="1" applyFont="1" applyBorder="1" applyAlignment="1">
      <alignment horizontal="center" vertical="center"/>
    </xf>
    <xf numFmtId="189" fontId="25" fillId="23" borderId="57" xfId="0" applyNumberFormat="1" applyFont="1" applyFill="1" applyBorder="1" applyAlignment="1">
      <alignment horizontal="right" vertical="center" wrapText="1"/>
    </xf>
    <xf numFmtId="189" fontId="25" fillId="23" borderId="58" xfId="0" applyNumberFormat="1" applyFont="1" applyFill="1" applyBorder="1" applyAlignment="1">
      <alignment horizontal="right" vertical="center" wrapText="1"/>
    </xf>
    <xf numFmtId="189" fontId="25" fillId="23" borderId="59" xfId="0" applyNumberFormat="1" applyFont="1" applyFill="1" applyBorder="1" applyAlignment="1">
      <alignment horizontal="right" vertical="center" wrapText="1"/>
    </xf>
    <xf numFmtId="1" fontId="25" fillId="56" borderId="45" xfId="0" applyNumberFormat="1" applyFont="1" applyFill="1" applyBorder="1" applyAlignment="1">
      <alignment horizontal="center" vertical="center" wrapText="1"/>
    </xf>
    <xf numFmtId="1" fontId="25" fillId="56" borderId="33" xfId="0" applyNumberFormat="1" applyFont="1" applyFill="1" applyBorder="1" applyAlignment="1">
      <alignment horizontal="center" vertical="center" wrapText="1"/>
    </xf>
    <xf numFmtId="1" fontId="25" fillId="23" borderId="35" xfId="0" applyNumberFormat="1" applyFont="1" applyFill="1" applyBorder="1" applyAlignment="1">
      <alignment horizontal="center" vertical="center" wrapText="1"/>
    </xf>
    <xf numFmtId="1" fontId="25" fillId="23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textRotation="90" wrapText="1"/>
    </xf>
    <xf numFmtId="3" fontId="25" fillId="0" borderId="2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1" fontId="25" fillId="0" borderId="41" xfId="0" applyNumberFormat="1" applyFont="1" applyBorder="1" applyAlignment="1">
      <alignment horizontal="center" vertical="center" textRotation="90" wrapText="1"/>
    </xf>
    <xf numFmtId="1" fontId="25" fillId="0" borderId="31" xfId="0" applyNumberFormat="1" applyFont="1" applyBorder="1" applyAlignment="1">
      <alignment horizontal="center" vertical="center" textRotation="90" wrapText="1"/>
    </xf>
    <xf numFmtId="1" fontId="25" fillId="0" borderId="36" xfId="0" applyNumberFormat="1" applyFont="1" applyBorder="1" applyAlignment="1">
      <alignment horizontal="center" vertical="center" textRotation="90" wrapText="1"/>
    </xf>
    <xf numFmtId="1" fontId="25" fillId="0" borderId="24" xfId="0" applyNumberFormat="1" applyFont="1" applyBorder="1" applyAlignment="1">
      <alignment horizontal="center" vertical="center" textRotation="90" wrapText="1"/>
    </xf>
    <xf numFmtId="1" fontId="25" fillId="0" borderId="19" xfId="0" applyNumberFormat="1" applyFont="1" applyBorder="1" applyAlignment="1">
      <alignment horizontal="center" vertical="center" textRotation="90" wrapText="1"/>
    </xf>
    <xf numFmtId="1" fontId="25" fillId="0" borderId="20" xfId="0" applyNumberFormat="1" applyFont="1" applyBorder="1" applyAlignment="1">
      <alignment horizontal="center" vertical="center" textRotation="90" wrapText="1"/>
    </xf>
    <xf numFmtId="1" fontId="25" fillId="0" borderId="24" xfId="0" applyNumberFormat="1" applyFont="1" applyFill="1" applyBorder="1" applyAlignment="1">
      <alignment horizontal="center" vertical="center" textRotation="90" wrapText="1"/>
    </xf>
    <xf numFmtId="1" fontId="25" fillId="0" borderId="19" xfId="0" applyNumberFormat="1" applyFont="1" applyFill="1" applyBorder="1" applyAlignment="1">
      <alignment horizontal="center" vertical="center" textRotation="90" wrapText="1"/>
    </xf>
    <xf numFmtId="1" fontId="25" fillId="0" borderId="20" xfId="0" applyNumberFormat="1" applyFont="1" applyFill="1" applyBorder="1" applyAlignment="1">
      <alignment horizontal="center" vertical="center" textRotation="90" wrapText="1"/>
    </xf>
    <xf numFmtId="189" fontId="25" fillId="0" borderId="24" xfId="0" applyNumberFormat="1" applyFont="1" applyBorder="1" applyAlignment="1">
      <alignment horizontal="center" vertical="center" textRotation="90" wrapText="1"/>
    </xf>
    <xf numFmtId="189" fontId="25" fillId="0" borderId="19" xfId="0" applyNumberFormat="1" applyFont="1" applyBorder="1" applyAlignment="1">
      <alignment horizontal="center" vertical="center" textRotation="90" wrapText="1"/>
    </xf>
    <xf numFmtId="189" fontId="25" fillId="0" borderId="20" xfId="0" applyNumberFormat="1" applyFont="1" applyBorder="1" applyAlignment="1">
      <alignment horizontal="center" vertical="center" textRotation="90" wrapText="1"/>
    </xf>
    <xf numFmtId="3" fontId="25" fillId="0" borderId="44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textRotation="90"/>
    </xf>
    <xf numFmtId="3" fontId="25" fillId="0" borderId="20" xfId="0" applyNumberFormat="1" applyFont="1" applyBorder="1" applyAlignment="1">
      <alignment horizontal="center" vertical="center" textRotation="90"/>
    </xf>
    <xf numFmtId="3" fontId="25" fillId="0" borderId="24" xfId="0" applyNumberFormat="1" applyFont="1" applyBorder="1" applyAlignment="1">
      <alignment horizontal="center" vertical="center" wrapText="1"/>
    </xf>
    <xf numFmtId="189" fontId="25" fillId="0" borderId="24" xfId="0" applyNumberFormat="1" applyFont="1" applyFill="1" applyBorder="1" applyAlignment="1">
      <alignment horizontal="left" vertical="center" wrapText="1"/>
    </xf>
    <xf numFmtId="189" fontId="25" fillId="11" borderId="32" xfId="0" applyNumberFormat="1" applyFont="1" applyFill="1" applyBorder="1" applyAlignment="1">
      <alignment horizontal="left" vertical="center" wrapText="1"/>
    </xf>
    <xf numFmtId="189" fontId="25" fillId="11" borderId="25" xfId="0" applyNumberFormat="1" applyFont="1" applyFill="1" applyBorder="1" applyAlignment="1">
      <alignment horizontal="left" vertical="center" wrapText="1"/>
    </xf>
    <xf numFmtId="189" fontId="25" fillId="11" borderId="26" xfId="0" applyNumberFormat="1" applyFont="1" applyFill="1" applyBorder="1" applyAlignment="1">
      <alignment horizontal="left" vertical="center" wrapText="1"/>
    </xf>
    <xf numFmtId="3" fontId="20" fillId="0" borderId="19" xfId="0" applyNumberFormat="1" applyFont="1" applyBorder="1" applyAlignment="1">
      <alignment horizontal="center" vertical="center" textRotation="90" wrapText="1"/>
    </xf>
    <xf numFmtId="3" fontId="20" fillId="0" borderId="20" xfId="0" applyNumberFormat="1" applyFont="1" applyBorder="1" applyAlignment="1">
      <alignment horizontal="center" vertical="center" textRotation="90" wrapText="1"/>
    </xf>
    <xf numFmtId="3" fontId="25" fillId="0" borderId="27" xfId="0" applyNumberFormat="1" applyFont="1" applyBorder="1" applyAlignment="1">
      <alignment horizontal="center" vertical="center" wrapText="1"/>
    </xf>
    <xf numFmtId="189" fontId="25" fillId="56" borderId="32" xfId="0" applyNumberFormat="1" applyFont="1" applyFill="1" applyBorder="1" applyAlignment="1">
      <alignment horizontal="left" vertical="center" wrapText="1"/>
    </xf>
    <xf numFmtId="189" fontId="25" fillId="56" borderId="25" xfId="0" applyNumberFormat="1" applyFont="1" applyFill="1" applyBorder="1" applyAlignment="1">
      <alignment horizontal="left" vertical="center" wrapText="1"/>
    </xf>
    <xf numFmtId="189" fontId="25" fillId="56" borderId="26" xfId="0" applyNumberFormat="1" applyFont="1" applyFill="1" applyBorder="1" applyAlignment="1">
      <alignment horizontal="left" vertical="center" wrapText="1"/>
    </xf>
    <xf numFmtId="189" fontId="25" fillId="33" borderId="32" xfId="0" applyNumberFormat="1" applyFont="1" applyFill="1" applyBorder="1" applyAlignment="1">
      <alignment horizontal="left" vertical="center" wrapText="1"/>
    </xf>
    <xf numFmtId="189" fontId="25" fillId="33" borderId="25" xfId="0" applyNumberFormat="1" applyFont="1" applyFill="1" applyBorder="1" applyAlignment="1">
      <alignment horizontal="left" vertical="center" wrapText="1"/>
    </xf>
    <xf numFmtId="189" fontId="25" fillId="33" borderId="26" xfId="0" applyNumberFormat="1" applyFont="1" applyFill="1" applyBorder="1" applyAlignment="1">
      <alignment horizontal="left" vertical="center" wrapText="1"/>
    </xf>
    <xf numFmtId="3" fontId="25" fillId="0" borderId="44" xfId="0" applyNumberFormat="1" applyFont="1" applyBorder="1" applyAlignment="1">
      <alignment horizontal="center" vertical="center" textRotation="90" wrapText="1"/>
    </xf>
    <xf numFmtId="3" fontId="25" fillId="0" borderId="35" xfId="0" applyNumberFormat="1" applyFont="1" applyBorder="1" applyAlignment="1">
      <alignment horizontal="center" vertical="center" textRotation="90" wrapText="1"/>
    </xf>
    <xf numFmtId="3" fontId="20" fillId="0" borderId="19" xfId="0" applyNumberFormat="1" applyFont="1" applyBorder="1" applyAlignment="1">
      <alignment horizontal="center" vertical="center" textRotation="90"/>
    </xf>
    <xf numFmtId="3" fontId="20" fillId="0" borderId="20" xfId="0" applyNumberFormat="1" applyFont="1" applyBorder="1" applyAlignment="1">
      <alignment horizontal="center" vertical="center" textRotation="90"/>
    </xf>
    <xf numFmtId="189" fontId="25" fillId="23" borderId="0" xfId="0" applyNumberFormat="1" applyFont="1" applyFill="1" applyBorder="1" applyAlignment="1">
      <alignment horizontal="right" vertical="center" wrapText="1"/>
    </xf>
    <xf numFmtId="189" fontId="25" fillId="23" borderId="62" xfId="0" applyNumberFormat="1" applyFont="1" applyFill="1" applyBorder="1" applyAlignment="1">
      <alignment horizontal="right" vertical="center" wrapText="1"/>
    </xf>
    <xf numFmtId="189" fontId="25" fillId="23" borderId="57" xfId="0" applyNumberFormat="1" applyFont="1" applyFill="1" applyBorder="1" applyAlignment="1">
      <alignment horizontal="right" vertical="center"/>
    </xf>
    <xf numFmtId="189" fontId="25" fillId="23" borderId="58" xfId="0" applyNumberFormat="1" applyFont="1" applyFill="1" applyBorder="1" applyAlignment="1">
      <alignment horizontal="right" vertical="center"/>
    </xf>
    <xf numFmtId="189" fontId="25" fillId="23" borderId="59" xfId="0" applyNumberFormat="1" applyFont="1" applyFill="1" applyBorder="1" applyAlignment="1">
      <alignment horizontal="right" vertical="center"/>
    </xf>
    <xf numFmtId="189" fontId="25" fillId="23" borderId="52" xfId="0" applyNumberFormat="1" applyFont="1" applyFill="1" applyBorder="1" applyAlignment="1">
      <alignment horizontal="left" vertical="center"/>
    </xf>
    <xf numFmtId="189" fontId="25" fillId="23" borderId="54" xfId="0" applyNumberFormat="1" applyFont="1" applyFill="1" applyBorder="1" applyAlignment="1">
      <alignment horizontal="left" vertical="center"/>
    </xf>
    <xf numFmtId="189" fontId="25" fillId="23" borderId="55" xfId="0" applyNumberFormat="1" applyFont="1" applyFill="1" applyBorder="1" applyAlignment="1">
      <alignment horizontal="left" vertical="center"/>
    </xf>
    <xf numFmtId="189" fontId="25" fillId="56" borderId="57" xfId="0" applyNumberFormat="1" applyFont="1" applyFill="1" applyBorder="1" applyAlignment="1">
      <alignment horizontal="right" vertical="center"/>
    </xf>
    <xf numFmtId="189" fontId="25" fillId="56" borderId="58" xfId="0" applyNumberFormat="1" applyFont="1" applyFill="1" applyBorder="1" applyAlignment="1">
      <alignment horizontal="right" vertical="center"/>
    </xf>
    <xf numFmtId="189" fontId="25" fillId="56" borderId="59" xfId="0" applyNumberFormat="1" applyFont="1" applyFill="1" applyBorder="1" applyAlignment="1">
      <alignment horizontal="right" vertical="center"/>
    </xf>
    <xf numFmtId="1" fontId="25" fillId="0" borderId="37" xfId="0" applyNumberFormat="1" applyFont="1" applyFill="1" applyBorder="1" applyAlignment="1">
      <alignment horizontal="center" vertical="center"/>
    </xf>
    <xf numFmtId="1" fontId="25" fillId="0" borderId="56" xfId="0" applyNumberFormat="1" applyFont="1" applyFill="1" applyBorder="1" applyAlignment="1">
      <alignment horizontal="center" vertical="center"/>
    </xf>
    <xf numFmtId="1" fontId="25" fillId="0" borderId="42" xfId="0" applyNumberFormat="1" applyFont="1" applyFill="1" applyBorder="1" applyAlignment="1">
      <alignment horizontal="center" vertical="center"/>
    </xf>
    <xf numFmtId="189" fontId="25" fillId="56" borderId="32" xfId="0" applyNumberFormat="1" applyFont="1" applyFill="1" applyBorder="1" applyAlignment="1">
      <alignment horizontal="left" vertical="center"/>
    </xf>
    <xf numFmtId="189" fontId="25" fillId="56" borderId="25" xfId="0" applyNumberFormat="1" applyFont="1" applyFill="1" applyBorder="1" applyAlignment="1">
      <alignment horizontal="left" vertical="center"/>
    </xf>
    <xf numFmtId="189" fontId="25" fillId="56" borderId="26" xfId="0" applyNumberFormat="1" applyFont="1" applyFill="1" applyBorder="1" applyAlignment="1">
      <alignment horizontal="left" vertical="center"/>
    </xf>
    <xf numFmtId="189" fontId="25" fillId="23" borderId="32" xfId="0" applyNumberFormat="1" applyFont="1" applyFill="1" applyBorder="1" applyAlignment="1">
      <alignment horizontal="left" vertical="center"/>
    </xf>
    <xf numFmtId="189" fontId="25" fillId="23" borderId="25" xfId="0" applyNumberFormat="1" applyFont="1" applyFill="1" applyBorder="1" applyAlignment="1">
      <alignment horizontal="left" vertical="center"/>
    </xf>
    <xf numFmtId="189" fontId="25" fillId="23" borderId="26" xfId="0" applyNumberFormat="1" applyFont="1" applyFill="1" applyBorder="1" applyAlignment="1">
      <alignment horizontal="left" vertical="center"/>
    </xf>
    <xf numFmtId="189" fontId="25" fillId="23" borderId="60" xfId="0" applyNumberFormat="1" applyFont="1" applyFill="1" applyBorder="1" applyAlignment="1">
      <alignment horizontal="left" vertical="center"/>
    </xf>
    <xf numFmtId="189" fontId="25" fillId="23" borderId="63" xfId="0" applyNumberFormat="1" applyFont="1" applyFill="1" applyBorder="1" applyAlignment="1">
      <alignment horizontal="left" vertical="center"/>
    </xf>
    <xf numFmtId="189" fontId="25" fillId="0" borderId="22" xfId="0" applyNumberFormat="1" applyFont="1" applyFill="1" applyBorder="1" applyAlignment="1">
      <alignment horizontal="left" vertical="center" wrapText="1"/>
    </xf>
    <xf numFmtId="189" fontId="25" fillId="56" borderId="41" xfId="0" applyNumberFormat="1" applyFont="1" applyFill="1" applyBorder="1" applyAlignment="1">
      <alignment horizontal="right" vertical="center"/>
    </xf>
    <xf numFmtId="189" fontId="25" fillId="56" borderId="24" xfId="0" applyNumberFormat="1" applyFont="1" applyFill="1" applyBorder="1" applyAlignment="1">
      <alignment horizontal="right" vertical="center"/>
    </xf>
    <xf numFmtId="189" fontId="25" fillId="57" borderId="21" xfId="0" applyNumberFormat="1" applyFont="1" applyFill="1" applyBorder="1" applyAlignment="1">
      <alignment horizontal="center" vertical="center"/>
    </xf>
    <xf numFmtId="189" fontId="25" fillId="57" borderId="53" xfId="0" applyNumberFormat="1" applyFont="1" applyFill="1" applyBorder="1" applyAlignment="1">
      <alignment horizontal="center" vertical="center"/>
    </xf>
    <xf numFmtId="189" fontId="25" fillId="57" borderId="60" xfId="0" applyNumberFormat="1" applyFont="1" applyFill="1" applyBorder="1" applyAlignment="1">
      <alignment horizontal="center" vertical="center"/>
    </xf>
    <xf numFmtId="189" fontId="26" fillId="0" borderId="32" xfId="0" applyNumberFormat="1" applyFont="1" applyFill="1" applyBorder="1" applyAlignment="1">
      <alignment horizontal="right" vertical="center"/>
    </xf>
    <xf numFmtId="189" fontId="26" fillId="0" borderId="25" xfId="0" applyNumberFormat="1" applyFont="1" applyFill="1" applyBorder="1" applyAlignment="1">
      <alignment horizontal="right" vertical="center"/>
    </xf>
    <xf numFmtId="189" fontId="26" fillId="0" borderId="46" xfId="0" applyNumberFormat="1" applyFont="1" applyFill="1" applyBorder="1" applyAlignment="1">
      <alignment horizontal="right" vertical="center"/>
    </xf>
    <xf numFmtId="189" fontId="25" fillId="0" borderId="31" xfId="0" applyNumberFormat="1" applyFont="1" applyBorder="1" applyAlignment="1">
      <alignment horizontal="left" vertical="center" wrapText="1"/>
    </xf>
    <xf numFmtId="189" fontId="25" fillId="0" borderId="19" xfId="0" applyNumberFormat="1" applyFont="1" applyBorder="1" applyAlignment="1">
      <alignment horizontal="left" vertical="center" wrapText="1"/>
    </xf>
    <xf numFmtId="189" fontId="25" fillId="0" borderId="39" xfId="0" applyNumberFormat="1" applyFont="1" applyBorder="1" applyAlignment="1">
      <alignment horizontal="left" vertical="center" wrapText="1"/>
    </xf>
    <xf numFmtId="189" fontId="25" fillId="56" borderId="32" xfId="0" applyNumberFormat="1" applyFont="1" applyFill="1" applyBorder="1" applyAlignment="1">
      <alignment horizontal="right" vertical="center"/>
    </xf>
    <xf numFmtId="189" fontId="25" fillId="56" borderId="25" xfId="0" applyNumberFormat="1" applyFont="1" applyFill="1" applyBorder="1" applyAlignment="1">
      <alignment horizontal="right" vertical="center"/>
    </xf>
    <xf numFmtId="189" fontId="26" fillId="52" borderId="32" xfId="0" applyNumberFormat="1" applyFont="1" applyFill="1" applyBorder="1" applyAlignment="1">
      <alignment horizontal="right" vertical="center"/>
    </xf>
    <xf numFmtId="189" fontId="26" fillId="52" borderId="25" xfId="0" applyNumberFormat="1" applyFont="1" applyFill="1" applyBorder="1" applyAlignment="1">
      <alignment horizontal="right" vertical="center"/>
    </xf>
    <xf numFmtId="189" fontId="26" fillId="52" borderId="26" xfId="0" applyNumberFormat="1" applyFont="1" applyFill="1" applyBorder="1" applyAlignment="1">
      <alignment horizontal="right" vertical="center"/>
    </xf>
    <xf numFmtId="189" fontId="25" fillId="0" borderId="28" xfId="0" applyNumberFormat="1" applyFont="1" applyBorder="1" applyAlignment="1">
      <alignment horizontal="left" vertical="center" wrapText="1"/>
    </xf>
    <xf numFmtId="189" fontId="25" fillId="0" borderId="22" xfId="0" applyNumberFormat="1" applyFont="1" applyBorder="1" applyAlignment="1">
      <alignment horizontal="left" vertical="center" wrapText="1"/>
    </xf>
    <xf numFmtId="189" fontId="25" fillId="0" borderId="29" xfId="0" applyNumberFormat="1" applyFont="1" applyBorder="1" applyAlignment="1">
      <alignment horizontal="left" vertical="center" wrapText="1"/>
    </xf>
    <xf numFmtId="189" fontId="25" fillId="0" borderId="45" xfId="0" applyNumberFormat="1" applyFont="1" applyBorder="1" applyAlignment="1">
      <alignment horizontal="left" vertical="center" wrapText="1"/>
    </xf>
    <xf numFmtId="189" fontId="25" fillId="0" borderId="64" xfId="0" applyNumberFormat="1" applyFont="1" applyBorder="1" applyAlignment="1">
      <alignment horizontal="left" vertical="center" wrapText="1"/>
    </xf>
    <xf numFmtId="189" fontId="25" fillId="0" borderId="65" xfId="0" applyNumberFormat="1" applyFont="1" applyBorder="1" applyAlignment="1">
      <alignment horizontal="left" vertical="center" wrapText="1"/>
    </xf>
    <xf numFmtId="189" fontId="25" fillId="23" borderId="43" xfId="0" applyNumberFormat="1" applyFont="1" applyFill="1" applyBorder="1" applyAlignment="1">
      <alignment horizontal="right" vertical="center"/>
    </xf>
    <xf numFmtId="189" fontId="25" fillId="23" borderId="21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189" fontId="25" fillId="23" borderId="66" xfId="0" applyNumberFormat="1" applyFont="1" applyFill="1" applyBorder="1" applyAlignment="1">
      <alignment horizontal="left" vertical="center"/>
    </xf>
    <xf numFmtId="189" fontId="25" fillId="57" borderId="22" xfId="0" applyNumberFormat="1" applyFont="1" applyFill="1" applyBorder="1" applyAlignment="1">
      <alignment horizontal="center" vertical="center"/>
    </xf>
    <xf numFmtId="189" fontId="25" fillId="57" borderId="19" xfId="0" applyNumberFormat="1" applyFont="1" applyFill="1" applyBorder="1" applyAlignment="1">
      <alignment horizontal="center" vertical="center"/>
    </xf>
    <xf numFmtId="189" fontId="25" fillId="23" borderId="32" xfId="0" applyNumberFormat="1" applyFont="1" applyFill="1" applyBorder="1" applyAlignment="1">
      <alignment horizontal="right" vertical="center"/>
    </xf>
    <xf numFmtId="189" fontId="25" fillId="23" borderId="25" xfId="0" applyNumberFormat="1" applyFont="1" applyFill="1" applyBorder="1" applyAlignment="1">
      <alignment horizontal="right" vertical="center"/>
    </xf>
    <xf numFmtId="1" fontId="25" fillId="57" borderId="22" xfId="0" applyNumberFormat="1" applyFont="1" applyFill="1" applyBorder="1" applyAlignment="1">
      <alignment horizontal="center" vertical="center"/>
    </xf>
    <xf numFmtId="1" fontId="25" fillId="57" borderId="19" xfId="0" applyNumberFormat="1" applyFont="1" applyFill="1" applyBorder="1" applyAlignment="1">
      <alignment horizontal="center" vertical="center"/>
    </xf>
    <xf numFmtId="189" fontId="25" fillId="55" borderId="32" xfId="0" applyNumberFormat="1" applyFont="1" applyFill="1" applyBorder="1" applyAlignment="1">
      <alignment horizontal="right" vertical="center"/>
    </xf>
    <xf numFmtId="189" fontId="25" fillId="55" borderId="25" xfId="0" applyNumberFormat="1" applyFont="1" applyFill="1" applyBorder="1" applyAlignment="1">
      <alignment horizontal="right" vertical="center"/>
    </xf>
    <xf numFmtId="189" fontId="25" fillId="55" borderId="26" xfId="0" applyNumberFormat="1" applyFont="1" applyFill="1" applyBorder="1" applyAlignment="1">
      <alignment horizontal="right" vertical="center"/>
    </xf>
    <xf numFmtId="3" fontId="20" fillId="0" borderId="67" xfId="0" applyNumberFormat="1" applyFont="1" applyBorder="1" applyAlignment="1">
      <alignment horizontal="center"/>
    </xf>
    <xf numFmtId="0" fontId="26" fillId="0" borderId="67" xfId="0" applyFont="1" applyBorder="1" applyAlignment="1">
      <alignment horizontal="right"/>
    </xf>
    <xf numFmtId="0" fontId="25" fillId="0" borderId="3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švestis" xfId="76"/>
    <cellStyle name="Įspėjimo teksta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 2" xfId="84"/>
    <cellStyle name="Note" xfId="85"/>
    <cellStyle name="Output" xfId="86"/>
    <cellStyle name="Paryškinimas 1" xfId="87"/>
    <cellStyle name="Paryškinimas 2" xfId="88"/>
    <cellStyle name="Paryškinimas 3" xfId="89"/>
    <cellStyle name="Paryškinimas 4" xfId="90"/>
    <cellStyle name="Paryškinimas 5" xfId="91"/>
    <cellStyle name="Paryškinimas 6" xfId="92"/>
    <cellStyle name="Pastaba" xfId="93"/>
    <cellStyle name="Pavadinimas" xfId="94"/>
    <cellStyle name="Percent" xfId="95"/>
    <cellStyle name="Skaičiavimas" xfId="96"/>
    <cellStyle name="Suma" xfId="97"/>
    <cellStyle name="Susietas langelis" xfId="98"/>
    <cellStyle name="Tikrinimo langelis" xfId="99"/>
    <cellStyle name="Title" xfId="100"/>
    <cellStyle name="Total" xfId="101"/>
    <cellStyle name="Currency" xfId="102"/>
    <cellStyle name="Currency [0]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5"/>
  <sheetViews>
    <sheetView showZeros="0" tabSelected="1" zoomScale="145" zoomScaleNormal="145" zoomScaleSheetLayoutView="70" zoomScalePageLayoutView="0" workbookViewId="0" topLeftCell="A91">
      <selection activeCell="S103" sqref="S103"/>
    </sheetView>
  </sheetViews>
  <sheetFormatPr defaultColWidth="9.140625" defaultRowHeight="12.75"/>
  <cols>
    <col min="1" max="3" width="2.57421875" style="107" customWidth="1"/>
    <col min="4" max="4" width="18.7109375" style="108" customWidth="1"/>
    <col min="5" max="5" width="3.7109375" style="109" customWidth="1"/>
    <col min="6" max="6" width="8.00390625" style="110" customWidth="1"/>
    <col min="7" max="7" width="7.00390625" style="110" customWidth="1"/>
    <col min="8" max="8" width="4.57421875" style="110" customWidth="1"/>
    <col min="9" max="9" width="6.8515625" style="111" bestFit="1" customWidth="1"/>
    <col min="10" max="10" width="6.8515625" style="112" bestFit="1" customWidth="1"/>
    <col min="11" max="11" width="4.57421875" style="112" bestFit="1" customWidth="1"/>
    <col min="12" max="12" width="7.140625" style="112" customWidth="1"/>
    <col min="13" max="13" width="7.8515625" style="118" bestFit="1" customWidth="1"/>
    <col min="14" max="14" width="7.8515625" style="119" bestFit="1" customWidth="1"/>
    <col min="15" max="15" width="4.57421875" style="119" bestFit="1" customWidth="1"/>
    <col min="16" max="16" width="7.8515625" style="119" customWidth="1"/>
    <col min="17" max="17" width="6.8515625" style="111" bestFit="1" customWidth="1"/>
    <col min="18" max="18" width="6.8515625" style="112" bestFit="1" customWidth="1"/>
    <col min="19" max="19" width="4.57421875" style="112" bestFit="1" customWidth="1"/>
    <col min="20" max="20" width="8.28125" style="112" customWidth="1"/>
    <col min="21" max="21" width="6.8515625" style="111" bestFit="1" customWidth="1"/>
    <col min="22" max="22" width="6.8515625" style="112" bestFit="1" customWidth="1"/>
    <col min="23" max="23" width="4.57421875" style="112" bestFit="1" customWidth="1"/>
    <col min="24" max="24" width="7.00390625" style="112" customWidth="1"/>
    <col min="25" max="25" width="16.00390625" style="1" bestFit="1" customWidth="1"/>
    <col min="26" max="33" width="9.140625" style="1" customWidth="1"/>
  </cols>
  <sheetData>
    <row r="1" spans="1:24" ht="37.5" customHeight="1">
      <c r="A1" s="299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5" ht="13.5" thickBo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4" t="s">
        <v>207</v>
      </c>
      <c r="W2" s="394"/>
      <c r="X2" s="394"/>
      <c r="Y2" s="2"/>
    </row>
    <row r="3" spans="1:24" ht="12.75" customHeight="1">
      <c r="A3" s="301" t="s">
        <v>1</v>
      </c>
      <c r="B3" s="304" t="s">
        <v>2</v>
      </c>
      <c r="C3" s="304" t="s">
        <v>3</v>
      </c>
      <c r="D3" s="318" t="s">
        <v>4</v>
      </c>
      <c r="E3" s="307" t="s">
        <v>5</v>
      </c>
      <c r="F3" s="310" t="s">
        <v>6</v>
      </c>
      <c r="G3" s="310" t="s">
        <v>7</v>
      </c>
      <c r="H3" s="310" t="s">
        <v>8</v>
      </c>
      <c r="I3" s="317" t="s">
        <v>9</v>
      </c>
      <c r="J3" s="317"/>
      <c r="K3" s="317"/>
      <c r="L3" s="317"/>
      <c r="M3" s="314" t="s">
        <v>10</v>
      </c>
      <c r="N3" s="314"/>
      <c r="O3" s="314"/>
      <c r="P3" s="314"/>
      <c r="Q3" s="317" t="s">
        <v>11</v>
      </c>
      <c r="R3" s="317"/>
      <c r="S3" s="317"/>
      <c r="T3" s="317"/>
      <c r="U3" s="317" t="s">
        <v>12</v>
      </c>
      <c r="V3" s="317"/>
      <c r="W3" s="317"/>
      <c r="X3" s="324"/>
    </row>
    <row r="4" spans="1:24" ht="12.75">
      <c r="A4" s="302"/>
      <c r="B4" s="305"/>
      <c r="C4" s="305"/>
      <c r="D4" s="204"/>
      <c r="E4" s="308"/>
      <c r="F4" s="311"/>
      <c r="G4" s="311"/>
      <c r="H4" s="311"/>
      <c r="I4" s="315" t="s">
        <v>13</v>
      </c>
      <c r="J4" s="296" t="s">
        <v>14</v>
      </c>
      <c r="K4" s="296"/>
      <c r="L4" s="296"/>
      <c r="M4" s="333" t="s">
        <v>13</v>
      </c>
      <c r="N4" s="295" t="s">
        <v>14</v>
      </c>
      <c r="O4" s="295"/>
      <c r="P4" s="295"/>
      <c r="Q4" s="315" t="s">
        <v>13</v>
      </c>
      <c r="R4" s="296" t="s">
        <v>14</v>
      </c>
      <c r="S4" s="296"/>
      <c r="T4" s="296"/>
      <c r="U4" s="315" t="s">
        <v>13</v>
      </c>
      <c r="V4" s="296" t="s">
        <v>14</v>
      </c>
      <c r="W4" s="296"/>
      <c r="X4" s="313"/>
    </row>
    <row r="5" spans="1:24" ht="12.75">
      <c r="A5" s="302"/>
      <c r="B5" s="305"/>
      <c r="C5" s="305"/>
      <c r="D5" s="204"/>
      <c r="E5" s="308"/>
      <c r="F5" s="311"/>
      <c r="G5" s="311"/>
      <c r="H5" s="311"/>
      <c r="I5" s="315"/>
      <c r="J5" s="296" t="s">
        <v>15</v>
      </c>
      <c r="K5" s="296"/>
      <c r="L5" s="297" t="s">
        <v>16</v>
      </c>
      <c r="M5" s="333"/>
      <c r="N5" s="295" t="s">
        <v>15</v>
      </c>
      <c r="O5" s="295"/>
      <c r="P5" s="322" t="s">
        <v>16</v>
      </c>
      <c r="Q5" s="315"/>
      <c r="R5" s="296" t="s">
        <v>15</v>
      </c>
      <c r="S5" s="296"/>
      <c r="T5" s="297" t="s">
        <v>16</v>
      </c>
      <c r="U5" s="315"/>
      <c r="V5" s="296" t="s">
        <v>15</v>
      </c>
      <c r="W5" s="296"/>
      <c r="X5" s="331" t="s">
        <v>16</v>
      </c>
    </row>
    <row r="6" spans="1:24" ht="48.75" customHeight="1" thickBot="1">
      <c r="A6" s="303"/>
      <c r="B6" s="306"/>
      <c r="C6" s="306"/>
      <c r="D6" s="221"/>
      <c r="E6" s="309"/>
      <c r="F6" s="312"/>
      <c r="G6" s="312"/>
      <c r="H6" s="312"/>
      <c r="I6" s="316"/>
      <c r="J6" s="42" t="s">
        <v>13</v>
      </c>
      <c r="K6" s="43" t="s">
        <v>17</v>
      </c>
      <c r="L6" s="298"/>
      <c r="M6" s="334"/>
      <c r="N6" s="15" t="s">
        <v>13</v>
      </c>
      <c r="O6" s="16" t="s">
        <v>17</v>
      </c>
      <c r="P6" s="323"/>
      <c r="Q6" s="316"/>
      <c r="R6" s="42" t="s">
        <v>13</v>
      </c>
      <c r="S6" s="43" t="s">
        <v>17</v>
      </c>
      <c r="T6" s="298"/>
      <c r="U6" s="316"/>
      <c r="V6" s="42" t="s">
        <v>13</v>
      </c>
      <c r="W6" s="43" t="s">
        <v>17</v>
      </c>
      <c r="X6" s="332"/>
    </row>
    <row r="7" spans="1:33" s="121" customFormat="1" ht="13.5" thickBot="1">
      <c r="A7" s="319" t="s">
        <v>18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1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s="121" customFormat="1" ht="13.5" thickBot="1">
      <c r="A8" s="328" t="s">
        <v>19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3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s="121" customFormat="1" ht="13.5" thickBot="1">
      <c r="A9" s="44">
        <v>1</v>
      </c>
      <c r="B9" s="325" t="s">
        <v>20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7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s="121" customFormat="1" ht="13.5" customHeight="1" thickBot="1">
      <c r="A10" s="45">
        <v>1</v>
      </c>
      <c r="B10" s="46">
        <v>1</v>
      </c>
      <c r="C10" s="248" t="s">
        <v>21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5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s="121" customFormat="1" ht="12.75" customHeight="1">
      <c r="A11" s="201">
        <v>1</v>
      </c>
      <c r="B11" s="217">
        <v>1</v>
      </c>
      <c r="C11" s="281">
        <v>1</v>
      </c>
      <c r="D11" s="284" t="s">
        <v>22</v>
      </c>
      <c r="E11" s="269">
        <v>25</v>
      </c>
      <c r="F11" s="243" t="s">
        <v>23</v>
      </c>
      <c r="G11" s="243" t="s">
        <v>24</v>
      </c>
      <c r="H11" s="122" t="s">
        <v>25</v>
      </c>
      <c r="I11" s="123">
        <f>J11+L11</f>
        <v>1650.834105653383</v>
      </c>
      <c r="J11" s="48">
        <v>1650.834105653383</v>
      </c>
      <c r="K11" s="48">
        <v>0</v>
      </c>
      <c r="L11" s="185">
        <v>0</v>
      </c>
      <c r="M11" s="188">
        <f>N11+P11</f>
        <v>8138</v>
      </c>
      <c r="N11" s="189">
        <v>8138</v>
      </c>
      <c r="O11" s="189">
        <v>0</v>
      </c>
      <c r="P11" s="190">
        <v>0</v>
      </c>
      <c r="Q11" s="123">
        <f>R11+T11</f>
        <v>8949.258572752547</v>
      </c>
      <c r="R11" s="48">
        <v>8949.258572752547</v>
      </c>
      <c r="S11" s="48">
        <v>0</v>
      </c>
      <c r="T11" s="49">
        <v>0</v>
      </c>
      <c r="U11" s="123">
        <f>V11+X11</f>
        <v>8949.258572752547</v>
      </c>
      <c r="V11" s="48">
        <v>8949.258572752547</v>
      </c>
      <c r="W11" s="48">
        <v>0</v>
      </c>
      <c r="X11" s="49">
        <v>0</v>
      </c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s="121" customFormat="1" ht="12.75" customHeight="1" thickBot="1">
      <c r="A12" s="201"/>
      <c r="B12" s="259"/>
      <c r="C12" s="261"/>
      <c r="D12" s="222"/>
      <c r="E12" s="224"/>
      <c r="F12" s="277"/>
      <c r="G12" s="277"/>
      <c r="H12" s="125" t="s">
        <v>26</v>
      </c>
      <c r="I12" s="123">
        <f aca="true" t="shared" si="0" ref="I12:I75">J12+L12</f>
        <v>14481.00092678406</v>
      </c>
      <c r="J12" s="48">
        <v>14481.00092678406</v>
      </c>
      <c r="K12" s="48">
        <v>0</v>
      </c>
      <c r="L12" s="185">
        <v>0</v>
      </c>
      <c r="M12" s="191">
        <f>N12+P12</f>
        <v>22352</v>
      </c>
      <c r="N12" s="184">
        <v>22352</v>
      </c>
      <c r="O12" s="17">
        <v>0</v>
      </c>
      <c r="P12" s="18">
        <v>0</v>
      </c>
      <c r="Q12" s="123">
        <f aca="true" t="shared" si="1" ref="Q12:Q48">R12+T12</f>
        <v>20012.74328081557</v>
      </c>
      <c r="R12" s="48">
        <v>20012.74328081557</v>
      </c>
      <c r="S12" s="48">
        <v>0</v>
      </c>
      <c r="T12" s="49">
        <v>0</v>
      </c>
      <c r="U12" s="123">
        <f aca="true" t="shared" si="2" ref="U12:U48">V12+X12</f>
        <v>20012.74328081557</v>
      </c>
      <c r="V12" s="48">
        <v>20012.74328081557</v>
      </c>
      <c r="W12" s="48">
        <v>0</v>
      </c>
      <c r="X12" s="49">
        <v>0</v>
      </c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s="121" customFormat="1" ht="12.75" customHeight="1" thickBot="1">
      <c r="A13" s="201"/>
      <c r="B13" s="259"/>
      <c r="C13" s="261"/>
      <c r="D13" s="222"/>
      <c r="E13" s="224"/>
      <c r="F13" s="239" t="s">
        <v>27</v>
      </c>
      <c r="G13" s="240"/>
      <c r="H13" s="241"/>
      <c r="I13" s="142">
        <f t="shared" si="0"/>
        <v>16131.835032437442</v>
      </c>
      <c r="J13" s="23">
        <f>SUM(J11:J12)</f>
        <v>16131.835032437442</v>
      </c>
      <c r="K13" s="23">
        <f>SUM(K11:K12)</f>
        <v>0</v>
      </c>
      <c r="L13" s="186">
        <f>SUM(L11:L12)</f>
        <v>0</v>
      </c>
      <c r="M13" s="143">
        <f aca="true" t="shared" si="3" ref="M13:M48">N13+P13</f>
        <v>30490</v>
      </c>
      <c r="N13" s="113">
        <f>SUM(N11:N12)</f>
        <v>30490</v>
      </c>
      <c r="O13" s="113">
        <f>SUM(O11:O12)</f>
        <v>0</v>
      </c>
      <c r="P13" s="192">
        <f>SUM(P11:P12)</f>
        <v>0</v>
      </c>
      <c r="Q13" s="142">
        <f t="shared" si="1"/>
        <v>28962.00185356812</v>
      </c>
      <c r="R13" s="23">
        <f>SUM(R11:R12)</f>
        <v>28962.00185356812</v>
      </c>
      <c r="S13" s="23">
        <f>SUM(S11:S12)</f>
        <v>0</v>
      </c>
      <c r="T13" s="23">
        <f>SUM(T11:T12)</f>
        <v>0</v>
      </c>
      <c r="U13" s="142">
        <f t="shared" si="2"/>
        <v>28962.00185356812</v>
      </c>
      <c r="V13" s="23">
        <f>SUM(V11:V12)</f>
        <v>28962.00185356812</v>
      </c>
      <c r="W13" s="23">
        <f>SUM(W11:W12)</f>
        <v>0</v>
      </c>
      <c r="X13" s="41">
        <f>SUM(X11:X12)</f>
        <v>0</v>
      </c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s="121" customFormat="1" ht="12.75" customHeight="1">
      <c r="A14" s="201">
        <v>1</v>
      </c>
      <c r="B14" s="217">
        <v>1</v>
      </c>
      <c r="C14" s="260">
        <v>2</v>
      </c>
      <c r="D14" s="221" t="s">
        <v>28</v>
      </c>
      <c r="E14" s="223">
        <v>26</v>
      </c>
      <c r="F14" s="243" t="s">
        <v>23</v>
      </c>
      <c r="G14" s="243" t="s">
        <v>29</v>
      </c>
      <c r="H14" s="122" t="s">
        <v>25</v>
      </c>
      <c r="I14" s="123">
        <f t="shared" si="0"/>
        <v>4547.0342910101945</v>
      </c>
      <c r="J14" s="48">
        <v>4547.0342910101945</v>
      </c>
      <c r="K14" s="48">
        <v>0</v>
      </c>
      <c r="L14" s="185">
        <v>0</v>
      </c>
      <c r="M14" s="124">
        <f t="shared" si="3"/>
        <v>13380</v>
      </c>
      <c r="N14" s="17">
        <v>13380</v>
      </c>
      <c r="O14" s="17">
        <v>0</v>
      </c>
      <c r="P14" s="18">
        <v>0</v>
      </c>
      <c r="Q14" s="123">
        <f t="shared" si="1"/>
        <v>14712.696941612605</v>
      </c>
      <c r="R14" s="48">
        <v>14712.696941612605</v>
      </c>
      <c r="S14" s="48">
        <v>0</v>
      </c>
      <c r="T14" s="49">
        <v>0</v>
      </c>
      <c r="U14" s="123">
        <f t="shared" si="2"/>
        <v>14712.696941612605</v>
      </c>
      <c r="V14" s="48">
        <v>14712.696941612605</v>
      </c>
      <c r="W14" s="48">
        <v>0</v>
      </c>
      <c r="X14" s="49">
        <v>0</v>
      </c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s="121" customFormat="1" ht="12.75" customHeight="1" thickBot="1">
      <c r="A15" s="201"/>
      <c r="B15" s="259"/>
      <c r="C15" s="261"/>
      <c r="D15" s="222"/>
      <c r="E15" s="224"/>
      <c r="F15" s="277"/>
      <c r="G15" s="277"/>
      <c r="H15" s="125" t="s">
        <v>26</v>
      </c>
      <c r="I15" s="123">
        <f t="shared" si="0"/>
        <v>23314.411492122337</v>
      </c>
      <c r="J15" s="48">
        <v>23314.411492122337</v>
      </c>
      <c r="K15" s="48">
        <v>0</v>
      </c>
      <c r="L15" s="185">
        <v>0</v>
      </c>
      <c r="M15" s="191">
        <f t="shared" si="3"/>
        <v>37527</v>
      </c>
      <c r="N15" s="184">
        <v>37527</v>
      </c>
      <c r="O15" s="17">
        <v>0</v>
      </c>
      <c r="P15" s="18">
        <v>0</v>
      </c>
      <c r="Q15" s="123">
        <f t="shared" si="1"/>
        <v>32929.796107506954</v>
      </c>
      <c r="R15" s="48">
        <v>32929.796107506954</v>
      </c>
      <c r="S15" s="48">
        <v>0</v>
      </c>
      <c r="T15" s="49">
        <v>0</v>
      </c>
      <c r="U15" s="123">
        <f t="shared" si="2"/>
        <v>32929.796107506954</v>
      </c>
      <c r="V15" s="48">
        <v>32929.796107506954</v>
      </c>
      <c r="W15" s="48">
        <v>0</v>
      </c>
      <c r="X15" s="49">
        <v>0</v>
      </c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 s="121" customFormat="1" ht="12.75" customHeight="1" thickBot="1">
      <c r="A16" s="201"/>
      <c r="B16" s="259"/>
      <c r="C16" s="261"/>
      <c r="D16" s="222"/>
      <c r="E16" s="224"/>
      <c r="F16" s="239" t="s">
        <v>27</v>
      </c>
      <c r="G16" s="240"/>
      <c r="H16" s="241"/>
      <c r="I16" s="142">
        <f>J16+L16</f>
        <v>27861.44578313253</v>
      </c>
      <c r="J16" s="23">
        <f>SUM(J14:J15)</f>
        <v>27861.44578313253</v>
      </c>
      <c r="K16" s="23">
        <f>SUM(K14:K15)</f>
        <v>0</v>
      </c>
      <c r="L16" s="186">
        <f>SUM(L14:L15)</f>
        <v>0</v>
      </c>
      <c r="M16" s="143">
        <f>N16+P16</f>
        <v>50907</v>
      </c>
      <c r="N16" s="113">
        <f>SUM(N14:N15)</f>
        <v>50907</v>
      </c>
      <c r="O16" s="113">
        <f>SUM(O14:O15)</f>
        <v>0</v>
      </c>
      <c r="P16" s="192">
        <f>SUM(P14:P15)</f>
        <v>0</v>
      </c>
      <c r="Q16" s="142">
        <f>R16+T16</f>
        <v>47642.493049119556</v>
      </c>
      <c r="R16" s="23">
        <f>SUM(R14:R15)</f>
        <v>47642.493049119556</v>
      </c>
      <c r="S16" s="23">
        <f>SUM(S14:S15)</f>
        <v>0</v>
      </c>
      <c r="T16" s="23">
        <f>SUM(T14:T15)</f>
        <v>0</v>
      </c>
      <c r="U16" s="142">
        <f>V16+X16</f>
        <v>47642.493049119556</v>
      </c>
      <c r="V16" s="23">
        <f>SUM(V14:V15)</f>
        <v>47642.493049119556</v>
      </c>
      <c r="W16" s="23">
        <f>SUM(W14:W15)</f>
        <v>0</v>
      </c>
      <c r="X16" s="41">
        <f>SUM(X14:X15)</f>
        <v>0</v>
      </c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s="121" customFormat="1" ht="12.75" customHeight="1">
      <c r="A17" s="201">
        <v>1</v>
      </c>
      <c r="B17" s="217">
        <v>1</v>
      </c>
      <c r="C17" s="260">
        <v>3</v>
      </c>
      <c r="D17" s="221" t="s">
        <v>30</v>
      </c>
      <c r="E17" s="223">
        <v>27</v>
      </c>
      <c r="F17" s="243" t="s">
        <v>23</v>
      </c>
      <c r="G17" s="243" t="s">
        <v>31</v>
      </c>
      <c r="H17" s="122" t="s">
        <v>25</v>
      </c>
      <c r="I17" s="123">
        <f t="shared" si="0"/>
        <v>6313.716404077851</v>
      </c>
      <c r="J17" s="48">
        <v>6313.716404077851</v>
      </c>
      <c r="K17" s="48">
        <v>0</v>
      </c>
      <c r="L17" s="185">
        <v>0</v>
      </c>
      <c r="M17" s="124">
        <f t="shared" si="3"/>
        <v>20679</v>
      </c>
      <c r="N17" s="17">
        <v>20679</v>
      </c>
      <c r="O17" s="17">
        <v>0</v>
      </c>
      <c r="P17" s="18">
        <v>0</v>
      </c>
      <c r="Q17" s="123">
        <f t="shared" si="1"/>
        <v>22735.171455050975</v>
      </c>
      <c r="R17" s="48">
        <v>22735.171455050975</v>
      </c>
      <c r="S17" s="48">
        <v>0</v>
      </c>
      <c r="T17" s="49">
        <v>0</v>
      </c>
      <c r="U17" s="123">
        <f t="shared" si="2"/>
        <v>22735.171455050975</v>
      </c>
      <c r="V17" s="48">
        <v>22735.171455050975</v>
      </c>
      <c r="W17" s="48">
        <v>0</v>
      </c>
      <c r="X17" s="49">
        <v>0</v>
      </c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33" s="121" customFormat="1" ht="12.75" customHeight="1" thickBot="1">
      <c r="A18" s="201"/>
      <c r="B18" s="259"/>
      <c r="C18" s="261"/>
      <c r="D18" s="222"/>
      <c r="E18" s="224"/>
      <c r="F18" s="277"/>
      <c r="G18" s="277"/>
      <c r="H18" s="125" t="s">
        <v>26</v>
      </c>
      <c r="I18" s="123">
        <f t="shared" si="0"/>
        <v>36115.61631139945</v>
      </c>
      <c r="J18" s="48">
        <v>36115.61631139945</v>
      </c>
      <c r="K18" s="48">
        <v>0</v>
      </c>
      <c r="L18" s="185">
        <v>0</v>
      </c>
      <c r="M18" s="191">
        <f t="shared" si="3"/>
        <v>57266</v>
      </c>
      <c r="N18" s="184">
        <v>57266</v>
      </c>
      <c r="O18" s="17">
        <v>0</v>
      </c>
      <c r="P18" s="18">
        <v>0</v>
      </c>
      <c r="Q18" s="123">
        <f t="shared" si="1"/>
        <v>50886.237256719185</v>
      </c>
      <c r="R18" s="48">
        <v>50886.237256719185</v>
      </c>
      <c r="S18" s="48">
        <v>0</v>
      </c>
      <c r="T18" s="49">
        <v>0</v>
      </c>
      <c r="U18" s="123">
        <f t="shared" si="2"/>
        <v>50886.237256719185</v>
      </c>
      <c r="V18" s="48">
        <v>50886.237256719185</v>
      </c>
      <c r="W18" s="48">
        <v>0</v>
      </c>
      <c r="X18" s="49">
        <v>0</v>
      </c>
      <c r="Y18" s="120"/>
      <c r="Z18" s="120"/>
      <c r="AA18" s="120"/>
      <c r="AB18" s="120"/>
      <c r="AC18" s="120"/>
      <c r="AD18" s="120"/>
      <c r="AE18" s="120"/>
      <c r="AF18" s="120"/>
      <c r="AG18" s="120"/>
    </row>
    <row r="19" spans="1:33" s="121" customFormat="1" ht="12.75" customHeight="1" thickBot="1">
      <c r="A19" s="201"/>
      <c r="B19" s="259"/>
      <c r="C19" s="261"/>
      <c r="D19" s="222"/>
      <c r="E19" s="224"/>
      <c r="F19" s="239" t="s">
        <v>27</v>
      </c>
      <c r="G19" s="240"/>
      <c r="H19" s="241"/>
      <c r="I19" s="142">
        <f>J19+L19</f>
        <v>42429.3327154773</v>
      </c>
      <c r="J19" s="23">
        <f>SUM(J17:J18)</f>
        <v>42429.3327154773</v>
      </c>
      <c r="K19" s="23">
        <f>SUM(K17:K18)</f>
        <v>0</v>
      </c>
      <c r="L19" s="186">
        <f>SUM(L17:L18)</f>
        <v>0</v>
      </c>
      <c r="M19" s="143">
        <f>N19+P19</f>
        <v>77945</v>
      </c>
      <c r="N19" s="113">
        <f>SUM(N17:N18)</f>
        <v>77945</v>
      </c>
      <c r="O19" s="113">
        <f>SUM(O17:O18)</f>
        <v>0</v>
      </c>
      <c r="P19" s="192">
        <f>SUM(P17:P18)</f>
        <v>0</v>
      </c>
      <c r="Q19" s="142">
        <f>R19+T19</f>
        <v>73621.40871177016</v>
      </c>
      <c r="R19" s="23">
        <f>SUM(R17:R18)</f>
        <v>73621.40871177016</v>
      </c>
      <c r="S19" s="23">
        <f>SUM(S17:S18)</f>
        <v>0</v>
      </c>
      <c r="T19" s="23">
        <f>SUM(T17:T18)</f>
        <v>0</v>
      </c>
      <c r="U19" s="142">
        <f>V19+X19</f>
        <v>73621.40871177016</v>
      </c>
      <c r="V19" s="23">
        <f>SUM(V17:V18)</f>
        <v>73621.40871177016</v>
      </c>
      <c r="W19" s="23">
        <f>SUM(W17:W18)</f>
        <v>0</v>
      </c>
      <c r="X19" s="41">
        <f>SUM(X17:X18)</f>
        <v>0</v>
      </c>
      <c r="Y19" s="120"/>
      <c r="Z19" s="120"/>
      <c r="AA19" s="120"/>
      <c r="AB19" s="120"/>
      <c r="AC19" s="120"/>
      <c r="AD19" s="120"/>
      <c r="AE19" s="120"/>
      <c r="AF19" s="120"/>
      <c r="AG19" s="120"/>
    </row>
    <row r="20" spans="1:33" s="121" customFormat="1" ht="12.75" customHeight="1">
      <c r="A20" s="201">
        <v>1</v>
      </c>
      <c r="B20" s="217">
        <v>1</v>
      </c>
      <c r="C20" s="260">
        <v>4</v>
      </c>
      <c r="D20" s="221" t="s">
        <v>32</v>
      </c>
      <c r="E20" s="223">
        <v>28</v>
      </c>
      <c r="F20" s="243" t="s">
        <v>23</v>
      </c>
      <c r="G20" s="243" t="s">
        <v>33</v>
      </c>
      <c r="H20" s="122" t="s">
        <v>25</v>
      </c>
      <c r="I20" s="123">
        <f t="shared" si="0"/>
        <v>6487.488415199258</v>
      </c>
      <c r="J20" s="48">
        <v>6487.488415199258</v>
      </c>
      <c r="K20" s="48">
        <v>0</v>
      </c>
      <c r="L20" s="185">
        <v>0</v>
      </c>
      <c r="M20" s="124">
        <f t="shared" si="3"/>
        <v>10774</v>
      </c>
      <c r="N20" s="17">
        <v>10774</v>
      </c>
      <c r="O20" s="17">
        <v>0</v>
      </c>
      <c r="P20" s="18">
        <v>0</v>
      </c>
      <c r="Q20" s="123">
        <f t="shared" si="1"/>
        <v>11845.45875810936</v>
      </c>
      <c r="R20" s="48">
        <v>11845.45875810936</v>
      </c>
      <c r="S20" s="48">
        <v>0</v>
      </c>
      <c r="T20" s="49">
        <v>0</v>
      </c>
      <c r="U20" s="123">
        <f t="shared" si="2"/>
        <v>11845.45875810936</v>
      </c>
      <c r="V20" s="48">
        <v>11845.45875810936</v>
      </c>
      <c r="W20" s="48">
        <v>0</v>
      </c>
      <c r="X20" s="49">
        <v>0</v>
      </c>
      <c r="Y20" s="120"/>
      <c r="Z20" s="120"/>
      <c r="AA20" s="120"/>
      <c r="AB20" s="120"/>
      <c r="AC20" s="120"/>
      <c r="AD20" s="120"/>
      <c r="AE20" s="120"/>
      <c r="AF20" s="120"/>
      <c r="AG20" s="120"/>
    </row>
    <row r="21" spans="1:33" s="121" customFormat="1" ht="12.75" customHeight="1" thickBot="1">
      <c r="A21" s="201"/>
      <c r="B21" s="259"/>
      <c r="C21" s="261"/>
      <c r="D21" s="222"/>
      <c r="E21" s="224"/>
      <c r="F21" s="277"/>
      <c r="G21" s="277"/>
      <c r="H21" s="125" t="s">
        <v>26</v>
      </c>
      <c r="I21" s="123">
        <f t="shared" si="0"/>
        <v>19781.047265987025</v>
      </c>
      <c r="J21" s="48">
        <v>19781.047265987025</v>
      </c>
      <c r="K21" s="48">
        <v>0</v>
      </c>
      <c r="L21" s="185">
        <v>0</v>
      </c>
      <c r="M21" s="191">
        <f t="shared" si="3"/>
        <v>30175</v>
      </c>
      <c r="N21" s="184">
        <v>30175</v>
      </c>
      <c r="O21" s="17">
        <v>0</v>
      </c>
      <c r="P21" s="18">
        <v>0</v>
      </c>
      <c r="Q21" s="123">
        <f t="shared" si="1"/>
        <v>26529.1936978684</v>
      </c>
      <c r="R21" s="48">
        <v>26529.1936978684</v>
      </c>
      <c r="S21" s="48">
        <v>0</v>
      </c>
      <c r="T21" s="49">
        <v>0</v>
      </c>
      <c r="U21" s="123">
        <f t="shared" si="2"/>
        <v>26529.1936978684</v>
      </c>
      <c r="V21" s="48">
        <v>26529.1936978684</v>
      </c>
      <c r="W21" s="48">
        <v>0</v>
      </c>
      <c r="X21" s="49">
        <v>0</v>
      </c>
      <c r="Y21" s="120"/>
      <c r="Z21" s="120"/>
      <c r="AA21" s="120"/>
      <c r="AB21" s="120"/>
      <c r="AC21" s="120"/>
      <c r="AD21" s="120"/>
      <c r="AE21" s="120"/>
      <c r="AF21" s="120"/>
      <c r="AG21" s="120"/>
    </row>
    <row r="22" spans="1:33" s="121" customFormat="1" ht="12.75" customHeight="1" thickBot="1">
      <c r="A22" s="201"/>
      <c r="B22" s="259"/>
      <c r="C22" s="261"/>
      <c r="D22" s="222"/>
      <c r="E22" s="224"/>
      <c r="F22" s="239" t="s">
        <v>27</v>
      </c>
      <c r="G22" s="240"/>
      <c r="H22" s="241"/>
      <c r="I22" s="142">
        <f>J22+L22</f>
        <v>26268.535681186284</v>
      </c>
      <c r="J22" s="23">
        <f>SUM(J20:J21)</f>
        <v>26268.535681186284</v>
      </c>
      <c r="K22" s="23">
        <f>SUM(K20:K21)</f>
        <v>0</v>
      </c>
      <c r="L22" s="186">
        <f>SUM(L20:L21)</f>
        <v>0</v>
      </c>
      <c r="M22" s="143">
        <f>N22+P22</f>
        <v>40949</v>
      </c>
      <c r="N22" s="113">
        <f>SUM(N20:N21)</f>
        <v>40949</v>
      </c>
      <c r="O22" s="113">
        <f>SUM(O20:O21)</f>
        <v>0</v>
      </c>
      <c r="P22" s="192">
        <f>SUM(P20:P21)</f>
        <v>0</v>
      </c>
      <c r="Q22" s="142">
        <f>R22+T22</f>
        <v>38374.65245597776</v>
      </c>
      <c r="R22" s="23">
        <f>SUM(R20:R21)</f>
        <v>38374.65245597776</v>
      </c>
      <c r="S22" s="23">
        <f>SUM(S20:S21)</f>
        <v>0</v>
      </c>
      <c r="T22" s="23">
        <f>SUM(T20:T21)</f>
        <v>0</v>
      </c>
      <c r="U22" s="142">
        <f>V22+X22</f>
        <v>38374.65245597776</v>
      </c>
      <c r="V22" s="23">
        <f>SUM(V20:V21)</f>
        <v>38374.65245597776</v>
      </c>
      <c r="W22" s="23">
        <f>SUM(W20:W21)</f>
        <v>0</v>
      </c>
      <c r="X22" s="41">
        <f>SUM(X20:X21)</f>
        <v>0</v>
      </c>
      <c r="Y22" s="120"/>
      <c r="Z22" s="120"/>
      <c r="AA22" s="120"/>
      <c r="AB22" s="120"/>
      <c r="AC22" s="120"/>
      <c r="AD22" s="120"/>
      <c r="AE22" s="120"/>
      <c r="AF22" s="120"/>
      <c r="AG22" s="120"/>
    </row>
    <row r="23" spans="1:33" s="121" customFormat="1" ht="10.5" customHeight="1">
      <c r="A23" s="201">
        <v>1</v>
      </c>
      <c r="B23" s="217">
        <v>1</v>
      </c>
      <c r="C23" s="260">
        <v>5</v>
      </c>
      <c r="D23" s="221" t="s">
        <v>34</v>
      </c>
      <c r="E23" s="223">
        <v>29</v>
      </c>
      <c r="F23" s="243" t="s">
        <v>23</v>
      </c>
      <c r="G23" s="243" t="s">
        <v>35</v>
      </c>
      <c r="H23" s="122" t="s">
        <v>25</v>
      </c>
      <c r="I23" s="123">
        <f t="shared" si="0"/>
        <v>115210.84337349399</v>
      </c>
      <c r="J23" s="48">
        <v>115210.84337349399</v>
      </c>
      <c r="K23" s="48">
        <v>0</v>
      </c>
      <c r="L23" s="185">
        <v>0</v>
      </c>
      <c r="M23" s="124">
        <f t="shared" si="3"/>
        <v>50913</v>
      </c>
      <c r="N23" s="17">
        <v>35913</v>
      </c>
      <c r="O23" s="17">
        <v>0</v>
      </c>
      <c r="P23" s="18">
        <v>15000</v>
      </c>
      <c r="Q23" s="123">
        <f t="shared" si="1"/>
        <v>54475.20852641335</v>
      </c>
      <c r="R23" s="48">
        <v>39475.20852641335</v>
      </c>
      <c r="S23" s="48">
        <v>0</v>
      </c>
      <c r="T23" s="49">
        <v>15000</v>
      </c>
      <c r="U23" s="123">
        <f t="shared" si="2"/>
        <v>39475.20852641335</v>
      </c>
      <c r="V23" s="48">
        <v>39475.20852641335</v>
      </c>
      <c r="W23" s="48">
        <v>0</v>
      </c>
      <c r="X23" s="49">
        <v>0</v>
      </c>
      <c r="Y23" s="120"/>
      <c r="Z23" s="120"/>
      <c r="AA23" s="120"/>
      <c r="AB23" s="120"/>
      <c r="AC23" s="120"/>
      <c r="AD23" s="120"/>
      <c r="AE23" s="120"/>
      <c r="AF23" s="120"/>
      <c r="AG23" s="120"/>
    </row>
    <row r="24" spans="1:33" s="121" customFormat="1" ht="10.5" customHeight="1" thickBot="1">
      <c r="A24" s="201"/>
      <c r="B24" s="259"/>
      <c r="C24" s="261"/>
      <c r="D24" s="222"/>
      <c r="E24" s="224"/>
      <c r="F24" s="277"/>
      <c r="G24" s="277"/>
      <c r="H24" s="125" t="s">
        <v>26</v>
      </c>
      <c r="I24" s="123">
        <f t="shared" si="0"/>
        <v>96704.12418906395</v>
      </c>
      <c r="J24" s="48">
        <v>96704.12418906395</v>
      </c>
      <c r="K24" s="48">
        <v>0</v>
      </c>
      <c r="L24" s="185">
        <v>0</v>
      </c>
      <c r="M24" s="191">
        <f t="shared" si="3"/>
        <v>99635</v>
      </c>
      <c r="N24" s="184">
        <v>99635</v>
      </c>
      <c r="O24" s="17">
        <v>0</v>
      </c>
      <c r="P24" s="18">
        <v>0</v>
      </c>
      <c r="Q24" s="123">
        <f t="shared" si="1"/>
        <v>88363.06765523633</v>
      </c>
      <c r="R24" s="48">
        <v>88363.06765523633</v>
      </c>
      <c r="S24" s="48">
        <v>0</v>
      </c>
      <c r="T24" s="49">
        <v>0</v>
      </c>
      <c r="U24" s="123">
        <f t="shared" si="2"/>
        <v>88363.06765523633</v>
      </c>
      <c r="V24" s="48">
        <v>88363.06765523633</v>
      </c>
      <c r="W24" s="48">
        <v>0</v>
      </c>
      <c r="X24" s="49">
        <v>0</v>
      </c>
      <c r="Y24" s="120"/>
      <c r="Z24" s="120"/>
      <c r="AA24" s="120"/>
      <c r="AB24" s="120"/>
      <c r="AC24" s="120"/>
      <c r="AD24" s="120"/>
      <c r="AE24" s="120"/>
      <c r="AF24" s="120"/>
      <c r="AG24" s="120"/>
    </row>
    <row r="25" spans="1:33" s="121" customFormat="1" ht="12.75" customHeight="1" thickBot="1">
      <c r="A25" s="201"/>
      <c r="B25" s="259"/>
      <c r="C25" s="261"/>
      <c r="D25" s="222"/>
      <c r="E25" s="224"/>
      <c r="F25" s="239" t="s">
        <v>27</v>
      </c>
      <c r="G25" s="240"/>
      <c r="H25" s="241"/>
      <c r="I25" s="142">
        <f>J25+L25</f>
        <v>211914.96756255795</v>
      </c>
      <c r="J25" s="23">
        <f>SUM(J23:J24)</f>
        <v>211914.96756255795</v>
      </c>
      <c r="K25" s="23">
        <f>SUM(K23:K24)</f>
        <v>0</v>
      </c>
      <c r="L25" s="186">
        <f>SUM(L23:L24)</f>
        <v>0</v>
      </c>
      <c r="M25" s="143">
        <f>N25+P25</f>
        <v>150548</v>
      </c>
      <c r="N25" s="113">
        <f>SUM(N23:N24)</f>
        <v>135548</v>
      </c>
      <c r="O25" s="113">
        <f>SUM(O23:O24)</f>
        <v>0</v>
      </c>
      <c r="P25" s="192">
        <f>SUM(P23:P24)</f>
        <v>15000</v>
      </c>
      <c r="Q25" s="142">
        <f>R25+T25</f>
        <v>142838.27618164968</v>
      </c>
      <c r="R25" s="23">
        <f>SUM(R23:R24)</f>
        <v>127838.27618164968</v>
      </c>
      <c r="S25" s="23">
        <f>SUM(S23:S24)</f>
        <v>0</v>
      </c>
      <c r="T25" s="23">
        <f>SUM(T23:T24)</f>
        <v>15000</v>
      </c>
      <c r="U25" s="142">
        <f>V25+X25</f>
        <v>127838.27618164968</v>
      </c>
      <c r="V25" s="23">
        <f>SUM(V23:V24)</f>
        <v>127838.27618164968</v>
      </c>
      <c r="W25" s="23">
        <f>SUM(W23:W24)</f>
        <v>0</v>
      </c>
      <c r="X25" s="41">
        <f>SUM(X23:X24)</f>
        <v>0</v>
      </c>
      <c r="Y25" s="120"/>
      <c r="Z25" s="120"/>
      <c r="AA25" s="120"/>
      <c r="AB25" s="120"/>
      <c r="AC25" s="120"/>
      <c r="AD25" s="120"/>
      <c r="AE25" s="120"/>
      <c r="AF25" s="120"/>
      <c r="AG25" s="120"/>
    </row>
    <row r="26" spans="1:33" s="121" customFormat="1" ht="11.25" customHeight="1">
      <c r="A26" s="201">
        <v>1</v>
      </c>
      <c r="B26" s="217">
        <v>1</v>
      </c>
      <c r="C26" s="260">
        <v>6</v>
      </c>
      <c r="D26" s="221" t="s">
        <v>36</v>
      </c>
      <c r="E26" s="223">
        <v>30</v>
      </c>
      <c r="F26" s="243" t="s">
        <v>23</v>
      </c>
      <c r="G26" s="243" t="s">
        <v>37</v>
      </c>
      <c r="H26" s="122" t="s">
        <v>25</v>
      </c>
      <c r="I26" s="123">
        <f t="shared" si="0"/>
        <v>0</v>
      </c>
      <c r="J26" s="48">
        <v>0</v>
      </c>
      <c r="K26" s="48">
        <v>0</v>
      </c>
      <c r="L26" s="185">
        <v>0</v>
      </c>
      <c r="M26" s="124">
        <f t="shared" si="3"/>
        <v>5387</v>
      </c>
      <c r="N26" s="17">
        <v>5387</v>
      </c>
      <c r="O26" s="17">
        <v>0</v>
      </c>
      <c r="P26" s="18">
        <v>0</v>
      </c>
      <c r="Q26" s="123">
        <f t="shared" si="1"/>
        <v>5937.210379981464</v>
      </c>
      <c r="R26" s="48">
        <v>5937.210379981464</v>
      </c>
      <c r="S26" s="48">
        <v>0</v>
      </c>
      <c r="T26" s="49">
        <v>0</v>
      </c>
      <c r="U26" s="123">
        <f t="shared" si="2"/>
        <v>5937.210379981464</v>
      </c>
      <c r="V26" s="48">
        <v>5937.210379981464</v>
      </c>
      <c r="W26" s="48">
        <v>0</v>
      </c>
      <c r="X26" s="49">
        <v>0</v>
      </c>
      <c r="Y26" s="120"/>
      <c r="Z26" s="120"/>
      <c r="AA26" s="120"/>
      <c r="AB26" s="120"/>
      <c r="AC26" s="120"/>
      <c r="AD26" s="120"/>
      <c r="AE26" s="120"/>
      <c r="AF26" s="120"/>
      <c r="AG26" s="120"/>
    </row>
    <row r="27" spans="1:33" s="121" customFormat="1" ht="11.25" customHeight="1" thickBot="1">
      <c r="A27" s="201"/>
      <c r="B27" s="259"/>
      <c r="C27" s="261"/>
      <c r="D27" s="222"/>
      <c r="E27" s="224"/>
      <c r="F27" s="277"/>
      <c r="G27" s="277"/>
      <c r="H27" s="125" t="s">
        <v>26</v>
      </c>
      <c r="I27" s="123">
        <f t="shared" si="0"/>
        <v>9528.498609823911</v>
      </c>
      <c r="J27" s="48">
        <v>9528.498609823911</v>
      </c>
      <c r="K27" s="48">
        <v>0</v>
      </c>
      <c r="L27" s="185">
        <v>0</v>
      </c>
      <c r="M27" s="191">
        <f t="shared" si="3"/>
        <v>14926</v>
      </c>
      <c r="N27" s="184">
        <v>14926</v>
      </c>
      <c r="O27" s="17">
        <v>0</v>
      </c>
      <c r="P27" s="18">
        <v>0</v>
      </c>
      <c r="Q27" s="123">
        <f t="shared" si="1"/>
        <v>13264.5968489342</v>
      </c>
      <c r="R27" s="48">
        <v>13264.5968489342</v>
      </c>
      <c r="S27" s="48">
        <v>0</v>
      </c>
      <c r="T27" s="49">
        <v>0</v>
      </c>
      <c r="U27" s="123">
        <f t="shared" si="2"/>
        <v>13264.5968489342</v>
      </c>
      <c r="V27" s="48">
        <v>13264.5968489342</v>
      </c>
      <c r="W27" s="48">
        <v>0</v>
      </c>
      <c r="X27" s="49">
        <v>0</v>
      </c>
      <c r="Y27" s="120"/>
      <c r="Z27" s="120"/>
      <c r="AA27" s="120"/>
      <c r="AB27" s="120"/>
      <c r="AC27" s="120"/>
      <c r="AD27" s="120"/>
      <c r="AE27" s="120"/>
      <c r="AF27" s="120"/>
      <c r="AG27" s="120"/>
    </row>
    <row r="28" spans="1:33" s="121" customFormat="1" ht="12.75" customHeight="1" thickBot="1">
      <c r="A28" s="201"/>
      <c r="B28" s="259"/>
      <c r="C28" s="261"/>
      <c r="D28" s="222"/>
      <c r="E28" s="224"/>
      <c r="F28" s="239" t="s">
        <v>27</v>
      </c>
      <c r="G28" s="240"/>
      <c r="H28" s="241"/>
      <c r="I28" s="142">
        <f>J28+L28</f>
        <v>9528.498609823911</v>
      </c>
      <c r="J28" s="23">
        <f>SUM(J26:J27)</f>
        <v>9528.498609823911</v>
      </c>
      <c r="K28" s="23">
        <f>SUM(K26:K27)</f>
        <v>0</v>
      </c>
      <c r="L28" s="186">
        <f>SUM(L26:L27)</f>
        <v>0</v>
      </c>
      <c r="M28" s="143">
        <f>N28+P28</f>
        <v>20313</v>
      </c>
      <c r="N28" s="113">
        <f>SUM(N26:N27)</f>
        <v>20313</v>
      </c>
      <c r="O28" s="113">
        <f>SUM(O26:O27)</f>
        <v>0</v>
      </c>
      <c r="P28" s="192">
        <f>SUM(P26:P27)</f>
        <v>0</v>
      </c>
      <c r="Q28" s="142">
        <f>R28+T28</f>
        <v>19201.807228915663</v>
      </c>
      <c r="R28" s="23">
        <f>SUM(R26:R27)</f>
        <v>19201.807228915663</v>
      </c>
      <c r="S28" s="23">
        <f>SUM(S26:S27)</f>
        <v>0</v>
      </c>
      <c r="T28" s="23">
        <f>SUM(T26:T27)</f>
        <v>0</v>
      </c>
      <c r="U28" s="142">
        <f>V28+X28</f>
        <v>19201.807228915663</v>
      </c>
      <c r="V28" s="23">
        <f>SUM(V26:V27)</f>
        <v>19201.807228915663</v>
      </c>
      <c r="W28" s="23">
        <f>SUM(W26:W27)</f>
        <v>0</v>
      </c>
      <c r="X28" s="41">
        <f>SUM(X26:X27)</f>
        <v>0</v>
      </c>
      <c r="Y28" s="120"/>
      <c r="Z28" s="120"/>
      <c r="AA28" s="120"/>
      <c r="AB28" s="120"/>
      <c r="AC28" s="120"/>
      <c r="AD28" s="120"/>
      <c r="AE28" s="120"/>
      <c r="AF28" s="120"/>
      <c r="AG28" s="120"/>
    </row>
    <row r="29" spans="1:33" s="121" customFormat="1" ht="12.75" customHeight="1">
      <c r="A29" s="201">
        <v>1</v>
      </c>
      <c r="B29" s="217">
        <v>1</v>
      </c>
      <c r="C29" s="260">
        <v>7</v>
      </c>
      <c r="D29" s="221" t="s">
        <v>38</v>
      </c>
      <c r="E29" s="223">
        <v>31</v>
      </c>
      <c r="F29" s="243" t="s">
        <v>23</v>
      </c>
      <c r="G29" s="243" t="s">
        <v>39</v>
      </c>
      <c r="H29" s="122" t="s">
        <v>25</v>
      </c>
      <c r="I29" s="123">
        <f t="shared" si="0"/>
        <v>14249.304911955516</v>
      </c>
      <c r="J29" s="48">
        <v>14249.304911955516</v>
      </c>
      <c r="K29" s="48">
        <v>0</v>
      </c>
      <c r="L29" s="185">
        <v>0</v>
      </c>
      <c r="M29" s="124">
        <f t="shared" si="3"/>
        <v>23285</v>
      </c>
      <c r="N29" s="17">
        <v>23285</v>
      </c>
      <c r="O29" s="17">
        <v>0</v>
      </c>
      <c r="P29" s="18">
        <v>0</v>
      </c>
      <c r="Q29" s="123">
        <f t="shared" si="1"/>
        <v>25602.40963855422</v>
      </c>
      <c r="R29" s="48">
        <v>25602.40963855422</v>
      </c>
      <c r="S29" s="48">
        <v>0</v>
      </c>
      <c r="T29" s="49">
        <v>0</v>
      </c>
      <c r="U29" s="123">
        <f t="shared" si="2"/>
        <v>25602.40963855422</v>
      </c>
      <c r="V29" s="48">
        <v>25602.40963855422</v>
      </c>
      <c r="W29" s="48">
        <v>0</v>
      </c>
      <c r="X29" s="49">
        <v>0</v>
      </c>
      <c r="Y29" s="120"/>
      <c r="Z29" s="120"/>
      <c r="AA29" s="120"/>
      <c r="AB29" s="120"/>
      <c r="AC29" s="120"/>
      <c r="AD29" s="120"/>
      <c r="AE29" s="120"/>
      <c r="AF29" s="120"/>
      <c r="AG29" s="120"/>
    </row>
    <row r="30" spans="1:33" s="121" customFormat="1" ht="12.75" customHeight="1" thickBot="1">
      <c r="A30" s="201"/>
      <c r="B30" s="259"/>
      <c r="C30" s="261"/>
      <c r="D30" s="222"/>
      <c r="E30" s="224"/>
      <c r="F30" s="277"/>
      <c r="G30" s="277"/>
      <c r="H30" s="125" t="s">
        <v>26</v>
      </c>
      <c r="I30" s="123">
        <f t="shared" si="0"/>
        <v>41676.320667284526</v>
      </c>
      <c r="J30" s="48">
        <v>41676.320667284526</v>
      </c>
      <c r="K30" s="48">
        <v>0</v>
      </c>
      <c r="L30" s="185">
        <v>0</v>
      </c>
      <c r="M30" s="191">
        <f t="shared" si="3"/>
        <v>64506</v>
      </c>
      <c r="N30" s="184">
        <v>64506</v>
      </c>
      <c r="O30" s="17">
        <v>0</v>
      </c>
      <c r="P30" s="18">
        <v>0</v>
      </c>
      <c r="Q30" s="123">
        <f t="shared" si="1"/>
        <v>57344.76367006488</v>
      </c>
      <c r="R30" s="48">
        <v>57344.76367006488</v>
      </c>
      <c r="S30" s="48">
        <v>0</v>
      </c>
      <c r="T30" s="49">
        <v>0</v>
      </c>
      <c r="U30" s="123">
        <f t="shared" si="2"/>
        <v>57344.76367006488</v>
      </c>
      <c r="V30" s="48">
        <v>57344.76367006488</v>
      </c>
      <c r="W30" s="48">
        <v>0</v>
      </c>
      <c r="X30" s="49">
        <v>0</v>
      </c>
      <c r="Y30" s="120"/>
      <c r="Z30" s="120"/>
      <c r="AA30" s="120"/>
      <c r="AB30" s="120"/>
      <c r="AC30" s="120"/>
      <c r="AD30" s="120"/>
      <c r="AE30" s="120"/>
      <c r="AF30" s="120"/>
      <c r="AG30" s="120"/>
    </row>
    <row r="31" spans="1:33" s="121" customFormat="1" ht="12.75" customHeight="1" thickBot="1">
      <c r="A31" s="201"/>
      <c r="B31" s="259"/>
      <c r="C31" s="261"/>
      <c r="D31" s="222"/>
      <c r="E31" s="224"/>
      <c r="F31" s="239" t="s">
        <v>27</v>
      </c>
      <c r="G31" s="240"/>
      <c r="H31" s="241"/>
      <c r="I31" s="142">
        <f>J31+L31</f>
        <v>55925.62557924004</v>
      </c>
      <c r="J31" s="23">
        <f>SUM(J29:J30)</f>
        <v>55925.62557924004</v>
      </c>
      <c r="K31" s="23">
        <f>SUM(K29:K30)</f>
        <v>0</v>
      </c>
      <c r="L31" s="186">
        <f>SUM(L29:L30)</f>
        <v>0</v>
      </c>
      <c r="M31" s="143">
        <f>N31+P31</f>
        <v>87791</v>
      </c>
      <c r="N31" s="113">
        <f>SUM(N29:N30)</f>
        <v>87791</v>
      </c>
      <c r="O31" s="113">
        <f>SUM(O29:O30)</f>
        <v>0</v>
      </c>
      <c r="P31" s="192">
        <f>SUM(P29:P30)</f>
        <v>0</v>
      </c>
      <c r="Q31" s="142">
        <f>R31+T31</f>
        <v>82947.1733086191</v>
      </c>
      <c r="R31" s="23">
        <f>SUM(R29:R30)</f>
        <v>82947.1733086191</v>
      </c>
      <c r="S31" s="23">
        <f>SUM(S29:S30)</f>
        <v>0</v>
      </c>
      <c r="T31" s="23">
        <f>SUM(T29:T30)</f>
        <v>0</v>
      </c>
      <c r="U31" s="142">
        <f>V31+X31</f>
        <v>82947.1733086191</v>
      </c>
      <c r="V31" s="23">
        <f>SUM(V29:V30)</f>
        <v>82947.1733086191</v>
      </c>
      <c r="W31" s="23">
        <f>SUM(W29:W30)</f>
        <v>0</v>
      </c>
      <c r="X31" s="41">
        <f>SUM(X29:X30)</f>
        <v>0</v>
      </c>
      <c r="Y31" s="120"/>
      <c r="Z31" s="120"/>
      <c r="AA31" s="120"/>
      <c r="AB31" s="120"/>
      <c r="AC31" s="120"/>
      <c r="AD31" s="120"/>
      <c r="AE31" s="120"/>
      <c r="AF31" s="120"/>
      <c r="AG31" s="120"/>
    </row>
    <row r="32" spans="1:33" s="121" customFormat="1" ht="12.75" customHeight="1">
      <c r="A32" s="201">
        <v>1</v>
      </c>
      <c r="B32" s="217">
        <v>1</v>
      </c>
      <c r="C32" s="260">
        <v>8</v>
      </c>
      <c r="D32" s="221" t="s">
        <v>40</v>
      </c>
      <c r="E32" s="223">
        <v>32</v>
      </c>
      <c r="F32" s="243" t="s">
        <v>23</v>
      </c>
      <c r="G32" s="243" t="s">
        <v>41</v>
      </c>
      <c r="H32" s="122" t="s">
        <v>25</v>
      </c>
      <c r="I32" s="123">
        <f t="shared" si="0"/>
        <v>19925.857275254868</v>
      </c>
      <c r="J32" s="48">
        <v>19925.857275254868</v>
      </c>
      <c r="K32" s="48">
        <v>0</v>
      </c>
      <c r="L32" s="185">
        <v>0</v>
      </c>
      <c r="M32" s="124">
        <f t="shared" si="3"/>
        <v>33799</v>
      </c>
      <c r="N32" s="17">
        <v>33799</v>
      </c>
      <c r="O32" s="17">
        <v>0</v>
      </c>
      <c r="P32" s="18">
        <v>0</v>
      </c>
      <c r="Q32" s="123">
        <f t="shared" si="1"/>
        <v>37158.2483781279</v>
      </c>
      <c r="R32" s="48">
        <v>37158.2483781279</v>
      </c>
      <c r="S32" s="48">
        <v>0</v>
      </c>
      <c r="T32" s="49">
        <v>0</v>
      </c>
      <c r="U32" s="123">
        <f t="shared" si="2"/>
        <v>37158.2483781279</v>
      </c>
      <c r="V32" s="48">
        <v>37158.2483781279</v>
      </c>
      <c r="W32" s="48">
        <v>0</v>
      </c>
      <c r="X32" s="49">
        <v>0</v>
      </c>
      <c r="Y32" s="120"/>
      <c r="Z32" s="120"/>
      <c r="AA32" s="120"/>
      <c r="AB32" s="120"/>
      <c r="AC32" s="120"/>
      <c r="AD32" s="120"/>
      <c r="AE32" s="120"/>
      <c r="AF32" s="120"/>
      <c r="AG32" s="120"/>
    </row>
    <row r="33" spans="1:33" s="121" customFormat="1" ht="12.75" customHeight="1" thickBot="1">
      <c r="A33" s="201"/>
      <c r="B33" s="259"/>
      <c r="C33" s="261"/>
      <c r="D33" s="222"/>
      <c r="E33" s="224"/>
      <c r="F33" s="277"/>
      <c r="G33" s="277"/>
      <c r="H33" s="125" t="s">
        <v>26</v>
      </c>
      <c r="I33" s="123">
        <f t="shared" si="0"/>
        <v>57692.307692307695</v>
      </c>
      <c r="J33" s="48">
        <v>57692.307692307695</v>
      </c>
      <c r="K33" s="48">
        <v>0</v>
      </c>
      <c r="L33" s="185">
        <v>0</v>
      </c>
      <c r="M33" s="191">
        <f t="shared" si="3"/>
        <v>93753</v>
      </c>
      <c r="N33" s="184">
        <v>93753</v>
      </c>
      <c r="O33" s="17">
        <v>0</v>
      </c>
      <c r="P33" s="18">
        <v>0</v>
      </c>
      <c r="Q33" s="123">
        <f t="shared" si="1"/>
        <v>83207.83132530122</v>
      </c>
      <c r="R33" s="48">
        <v>83207.83132530122</v>
      </c>
      <c r="S33" s="48">
        <v>0</v>
      </c>
      <c r="T33" s="49">
        <v>0</v>
      </c>
      <c r="U33" s="123">
        <f t="shared" si="2"/>
        <v>83207.83132530122</v>
      </c>
      <c r="V33" s="48">
        <v>83207.83132530122</v>
      </c>
      <c r="W33" s="48">
        <v>0</v>
      </c>
      <c r="X33" s="49">
        <v>0</v>
      </c>
      <c r="Y33" s="120"/>
      <c r="Z33" s="120"/>
      <c r="AA33" s="120"/>
      <c r="AB33" s="120"/>
      <c r="AC33" s="120"/>
      <c r="AD33" s="120"/>
      <c r="AE33" s="120"/>
      <c r="AF33" s="120"/>
      <c r="AG33" s="120"/>
    </row>
    <row r="34" spans="1:33" s="121" customFormat="1" ht="12.75" customHeight="1" thickBot="1">
      <c r="A34" s="201"/>
      <c r="B34" s="259"/>
      <c r="C34" s="261"/>
      <c r="D34" s="222"/>
      <c r="E34" s="224"/>
      <c r="F34" s="239" t="s">
        <v>27</v>
      </c>
      <c r="G34" s="240"/>
      <c r="H34" s="241"/>
      <c r="I34" s="142">
        <f>J34+L34</f>
        <v>77618.16496756257</v>
      </c>
      <c r="J34" s="23">
        <f>SUM(J32:J33)</f>
        <v>77618.16496756257</v>
      </c>
      <c r="K34" s="23">
        <f>SUM(K32:K33)</f>
        <v>0</v>
      </c>
      <c r="L34" s="186">
        <f>SUM(L32:L33)</f>
        <v>0</v>
      </c>
      <c r="M34" s="143">
        <f>N34+P34</f>
        <v>127552</v>
      </c>
      <c r="N34" s="113">
        <f>SUM(N32:N33)</f>
        <v>127552</v>
      </c>
      <c r="O34" s="113">
        <f>SUM(O32:O33)</f>
        <v>0</v>
      </c>
      <c r="P34" s="192">
        <f>SUM(P32:P33)</f>
        <v>0</v>
      </c>
      <c r="Q34" s="142">
        <f>R34+T34</f>
        <v>120366.07970342912</v>
      </c>
      <c r="R34" s="23">
        <f>SUM(R32:R33)</f>
        <v>120366.07970342912</v>
      </c>
      <c r="S34" s="23">
        <f>SUM(S32:S33)</f>
        <v>0</v>
      </c>
      <c r="T34" s="23">
        <f>SUM(T32:T33)</f>
        <v>0</v>
      </c>
      <c r="U34" s="142">
        <f>V34+X34</f>
        <v>120366.07970342912</v>
      </c>
      <c r="V34" s="23">
        <f>SUM(V32:V33)</f>
        <v>120366.07970342912</v>
      </c>
      <c r="W34" s="23">
        <f>SUM(W32:W33)</f>
        <v>0</v>
      </c>
      <c r="X34" s="41">
        <f>SUM(X32:X33)</f>
        <v>0</v>
      </c>
      <c r="Y34" s="120"/>
      <c r="Z34" s="120"/>
      <c r="AA34" s="120"/>
      <c r="AB34" s="120"/>
      <c r="AC34" s="120"/>
      <c r="AD34" s="120"/>
      <c r="AE34" s="120"/>
      <c r="AF34" s="120"/>
      <c r="AG34" s="120"/>
    </row>
    <row r="35" spans="1:33" s="121" customFormat="1" ht="12.75" customHeight="1">
      <c r="A35" s="201">
        <v>1</v>
      </c>
      <c r="B35" s="217">
        <v>1</v>
      </c>
      <c r="C35" s="260">
        <v>9</v>
      </c>
      <c r="D35" s="221" t="s">
        <v>42</v>
      </c>
      <c r="E35" s="223">
        <v>33</v>
      </c>
      <c r="F35" s="243" t="s">
        <v>23</v>
      </c>
      <c r="G35" s="243" t="s">
        <v>43</v>
      </c>
      <c r="H35" s="122" t="s">
        <v>25</v>
      </c>
      <c r="I35" s="123">
        <f t="shared" si="0"/>
        <v>7008.8044485634855</v>
      </c>
      <c r="J35" s="48">
        <v>4112.604263206673</v>
      </c>
      <c r="K35" s="48">
        <v>0</v>
      </c>
      <c r="L35" s="185">
        <v>2896.200185356812</v>
      </c>
      <c r="M35" s="124">
        <f t="shared" si="3"/>
        <v>19520</v>
      </c>
      <c r="N35" s="17">
        <v>18072</v>
      </c>
      <c r="O35" s="17">
        <v>0</v>
      </c>
      <c r="P35" s="18">
        <v>1448</v>
      </c>
      <c r="Q35" s="123">
        <f t="shared" si="1"/>
        <v>21460.84337349398</v>
      </c>
      <c r="R35" s="48">
        <v>20012.74328081557</v>
      </c>
      <c r="S35" s="48">
        <v>0</v>
      </c>
      <c r="T35" s="49">
        <v>1448.100092678406</v>
      </c>
      <c r="U35" s="123">
        <f t="shared" si="2"/>
        <v>21460.843373493975</v>
      </c>
      <c r="V35" s="48">
        <v>21460.843373493975</v>
      </c>
      <c r="W35" s="48">
        <v>0</v>
      </c>
      <c r="X35" s="49">
        <v>0</v>
      </c>
      <c r="Y35" s="120"/>
      <c r="Z35" s="120"/>
      <c r="AA35" s="120"/>
      <c r="AB35" s="120"/>
      <c r="AC35" s="120"/>
      <c r="AD35" s="120"/>
      <c r="AE35" s="120"/>
      <c r="AF35" s="120"/>
      <c r="AG35" s="120"/>
    </row>
    <row r="36" spans="1:33" s="121" customFormat="1" ht="12.75" customHeight="1" thickBot="1">
      <c r="A36" s="201"/>
      <c r="B36" s="259"/>
      <c r="C36" s="261"/>
      <c r="D36" s="222"/>
      <c r="E36" s="224"/>
      <c r="F36" s="277"/>
      <c r="G36" s="277"/>
      <c r="H36" s="125" t="s">
        <v>26</v>
      </c>
      <c r="I36" s="123">
        <f t="shared" si="0"/>
        <v>32582.25208526414</v>
      </c>
      <c r="J36" s="48">
        <v>32582.25208526414</v>
      </c>
      <c r="K36" s="48">
        <v>0</v>
      </c>
      <c r="L36" s="185">
        <v>0</v>
      </c>
      <c r="M36" s="191">
        <f t="shared" si="3"/>
        <v>54485</v>
      </c>
      <c r="N36" s="184">
        <v>54485</v>
      </c>
      <c r="O36" s="17">
        <v>0</v>
      </c>
      <c r="P36" s="18">
        <v>0</v>
      </c>
      <c r="Q36" s="123">
        <f t="shared" si="1"/>
        <v>48047.96107506951</v>
      </c>
      <c r="R36" s="48">
        <v>48047.96107506951</v>
      </c>
      <c r="S36" s="48">
        <v>0</v>
      </c>
      <c r="T36" s="49">
        <v>0</v>
      </c>
      <c r="U36" s="123">
        <f t="shared" si="2"/>
        <v>48047.96107506951</v>
      </c>
      <c r="V36" s="48">
        <v>48047.96107506951</v>
      </c>
      <c r="W36" s="48">
        <v>0</v>
      </c>
      <c r="X36" s="49">
        <v>0</v>
      </c>
      <c r="Y36" s="120"/>
      <c r="Z36" s="120"/>
      <c r="AA36" s="120"/>
      <c r="AB36" s="120"/>
      <c r="AC36" s="120"/>
      <c r="AD36" s="120"/>
      <c r="AE36" s="120"/>
      <c r="AF36" s="120"/>
      <c r="AG36" s="120"/>
    </row>
    <row r="37" spans="1:33" s="121" customFormat="1" ht="12.75" customHeight="1" thickBot="1">
      <c r="A37" s="201"/>
      <c r="B37" s="259"/>
      <c r="C37" s="261"/>
      <c r="D37" s="222"/>
      <c r="E37" s="224"/>
      <c r="F37" s="239" t="s">
        <v>27</v>
      </c>
      <c r="G37" s="240"/>
      <c r="H37" s="241"/>
      <c r="I37" s="142">
        <f>J37+L37</f>
        <v>39591.05653382763</v>
      </c>
      <c r="J37" s="23">
        <f>SUM(J35:J36)</f>
        <v>36694.856348470814</v>
      </c>
      <c r="K37" s="23">
        <f>SUM(K35:K36)</f>
        <v>0</v>
      </c>
      <c r="L37" s="186">
        <f>SUM(L35:L36)</f>
        <v>2896.200185356812</v>
      </c>
      <c r="M37" s="143">
        <f>N37+P37</f>
        <v>74005</v>
      </c>
      <c r="N37" s="113">
        <f>SUM(N35:N36)</f>
        <v>72557</v>
      </c>
      <c r="O37" s="113">
        <f>SUM(O35:O36)</f>
        <v>0</v>
      </c>
      <c r="P37" s="192">
        <f>SUM(P35:P36)</f>
        <v>1448</v>
      </c>
      <c r="Q37" s="142">
        <f>R37+T37</f>
        <v>69508.80444856347</v>
      </c>
      <c r="R37" s="23">
        <f>SUM(R35:R36)</f>
        <v>68060.70435588507</v>
      </c>
      <c r="S37" s="23">
        <f>SUM(S35:S36)</f>
        <v>0</v>
      </c>
      <c r="T37" s="23">
        <f>SUM(T35:T36)</f>
        <v>1448.100092678406</v>
      </c>
      <c r="U37" s="142">
        <f>V37+X37</f>
        <v>69508.80444856349</v>
      </c>
      <c r="V37" s="23">
        <f>SUM(V35:V36)</f>
        <v>69508.80444856349</v>
      </c>
      <c r="W37" s="23">
        <f>SUM(W35:W36)</f>
        <v>0</v>
      </c>
      <c r="X37" s="41">
        <f>SUM(X35:X36)</f>
        <v>0</v>
      </c>
      <c r="Y37" s="120"/>
      <c r="Z37" s="120"/>
      <c r="AA37" s="120"/>
      <c r="AB37" s="120"/>
      <c r="AC37" s="120"/>
      <c r="AD37" s="120"/>
      <c r="AE37" s="120"/>
      <c r="AF37" s="120"/>
      <c r="AG37" s="120"/>
    </row>
    <row r="38" spans="1:33" s="121" customFormat="1" ht="12.75" customHeight="1">
      <c r="A38" s="201">
        <v>1</v>
      </c>
      <c r="B38" s="217">
        <v>1</v>
      </c>
      <c r="C38" s="260">
        <v>10</v>
      </c>
      <c r="D38" s="221" t="s">
        <v>44</v>
      </c>
      <c r="E38" s="223">
        <v>34</v>
      </c>
      <c r="F38" s="243" t="s">
        <v>23</v>
      </c>
      <c r="G38" s="243" t="s">
        <v>45</v>
      </c>
      <c r="H38" s="122" t="s">
        <v>25</v>
      </c>
      <c r="I38" s="123">
        <f t="shared" si="0"/>
        <v>13496.292863762743</v>
      </c>
      <c r="J38" s="48">
        <v>13496.292863762743</v>
      </c>
      <c r="K38" s="48">
        <v>0</v>
      </c>
      <c r="L38" s="185">
        <v>0</v>
      </c>
      <c r="M38" s="124">
        <f t="shared" si="3"/>
        <v>19694</v>
      </c>
      <c r="N38" s="17">
        <v>19694</v>
      </c>
      <c r="O38" s="17">
        <v>0</v>
      </c>
      <c r="P38" s="18">
        <v>0</v>
      </c>
      <c r="Q38" s="123">
        <f t="shared" si="1"/>
        <v>21663.57738646895</v>
      </c>
      <c r="R38" s="48">
        <v>21663.57738646895</v>
      </c>
      <c r="S38" s="48">
        <v>0</v>
      </c>
      <c r="T38" s="49">
        <v>0</v>
      </c>
      <c r="U38" s="123">
        <f t="shared" si="2"/>
        <v>21663.57738646895</v>
      </c>
      <c r="V38" s="48">
        <v>21663.57738646895</v>
      </c>
      <c r="W38" s="48">
        <v>0</v>
      </c>
      <c r="X38" s="49">
        <v>0</v>
      </c>
      <c r="Y38" s="120"/>
      <c r="Z38" s="120"/>
      <c r="AA38" s="120"/>
      <c r="AB38" s="120"/>
      <c r="AC38" s="120"/>
      <c r="AD38" s="120"/>
      <c r="AE38" s="120"/>
      <c r="AF38" s="120"/>
      <c r="AG38" s="120"/>
    </row>
    <row r="39" spans="1:33" s="121" customFormat="1" ht="12.75" customHeight="1" thickBot="1">
      <c r="A39" s="201"/>
      <c r="B39" s="259"/>
      <c r="C39" s="261"/>
      <c r="D39" s="222"/>
      <c r="E39" s="224"/>
      <c r="F39" s="277"/>
      <c r="G39" s="277"/>
      <c r="H39" s="125" t="s">
        <v>26</v>
      </c>
      <c r="I39" s="123">
        <f t="shared" si="0"/>
        <v>34725.44022242817</v>
      </c>
      <c r="J39" s="48">
        <v>34725.44022242817</v>
      </c>
      <c r="K39" s="48">
        <v>0</v>
      </c>
      <c r="L39" s="185">
        <v>0</v>
      </c>
      <c r="M39" s="191">
        <f t="shared" si="3"/>
        <v>54546</v>
      </c>
      <c r="N39" s="184">
        <v>54546</v>
      </c>
      <c r="O39" s="17">
        <v>0</v>
      </c>
      <c r="P39" s="18">
        <v>0</v>
      </c>
      <c r="Q39" s="123">
        <f t="shared" si="1"/>
        <v>48482.39110287303</v>
      </c>
      <c r="R39" s="48">
        <v>48482.39110287303</v>
      </c>
      <c r="S39" s="48">
        <v>0</v>
      </c>
      <c r="T39" s="49">
        <v>0</v>
      </c>
      <c r="U39" s="123">
        <f t="shared" si="2"/>
        <v>48482.39110287303</v>
      </c>
      <c r="V39" s="48">
        <v>48482.39110287303</v>
      </c>
      <c r="W39" s="48">
        <v>0</v>
      </c>
      <c r="X39" s="49">
        <v>0</v>
      </c>
      <c r="Y39" s="120"/>
      <c r="Z39" s="120"/>
      <c r="AA39" s="120"/>
      <c r="AB39" s="120"/>
      <c r="AC39" s="120"/>
      <c r="AD39" s="120"/>
      <c r="AE39" s="120"/>
      <c r="AF39" s="120"/>
      <c r="AG39" s="120"/>
    </row>
    <row r="40" spans="1:33" s="121" customFormat="1" ht="12.75" customHeight="1" thickBot="1">
      <c r="A40" s="201"/>
      <c r="B40" s="259"/>
      <c r="C40" s="261"/>
      <c r="D40" s="222"/>
      <c r="E40" s="224"/>
      <c r="F40" s="239" t="s">
        <v>27</v>
      </c>
      <c r="G40" s="240"/>
      <c r="H40" s="241"/>
      <c r="I40" s="142">
        <f>J40+L40</f>
        <v>48221.733086190914</v>
      </c>
      <c r="J40" s="23">
        <f>SUM(J38:J39)</f>
        <v>48221.733086190914</v>
      </c>
      <c r="K40" s="23">
        <f>SUM(K38:K39)</f>
        <v>0</v>
      </c>
      <c r="L40" s="186">
        <f>SUM(L38:L39)</f>
        <v>0</v>
      </c>
      <c r="M40" s="143">
        <f>N40+P40</f>
        <v>74240</v>
      </c>
      <c r="N40" s="113">
        <f>SUM(N38:N39)</f>
        <v>74240</v>
      </c>
      <c r="O40" s="113">
        <f>SUM(O38:O39)</f>
        <v>0</v>
      </c>
      <c r="P40" s="192">
        <f>SUM(P38:P39)</f>
        <v>0</v>
      </c>
      <c r="Q40" s="142">
        <f>R40+T40</f>
        <v>70145.96848934198</v>
      </c>
      <c r="R40" s="23">
        <f>SUM(R38:R39)</f>
        <v>70145.96848934198</v>
      </c>
      <c r="S40" s="23">
        <f>SUM(S38:S39)</f>
        <v>0</v>
      </c>
      <c r="T40" s="23">
        <f>SUM(T38:T39)</f>
        <v>0</v>
      </c>
      <c r="U40" s="142">
        <f>V40+X40</f>
        <v>70145.96848934198</v>
      </c>
      <c r="V40" s="23">
        <f>SUM(V38:V39)</f>
        <v>70145.96848934198</v>
      </c>
      <c r="W40" s="23">
        <f>SUM(W38:W39)</f>
        <v>0</v>
      </c>
      <c r="X40" s="41">
        <f>SUM(X38:X39)</f>
        <v>0</v>
      </c>
      <c r="Y40" s="120"/>
      <c r="Z40" s="120"/>
      <c r="AA40" s="120"/>
      <c r="AB40" s="120"/>
      <c r="AC40" s="120"/>
      <c r="AD40" s="120"/>
      <c r="AE40" s="120"/>
      <c r="AF40" s="120"/>
      <c r="AG40" s="120"/>
    </row>
    <row r="41" spans="1:33" s="121" customFormat="1" ht="12.75" customHeight="1">
      <c r="A41" s="201">
        <v>1</v>
      </c>
      <c r="B41" s="217">
        <v>1</v>
      </c>
      <c r="C41" s="260">
        <v>11</v>
      </c>
      <c r="D41" s="221" t="s">
        <v>46</v>
      </c>
      <c r="E41" s="223">
        <v>35</v>
      </c>
      <c r="F41" s="243" t="s">
        <v>23</v>
      </c>
      <c r="G41" s="243" t="s">
        <v>47</v>
      </c>
      <c r="H41" s="122" t="s">
        <v>25</v>
      </c>
      <c r="I41" s="123">
        <f t="shared" si="0"/>
        <v>15813.253012048193</v>
      </c>
      <c r="J41" s="48">
        <v>15813.253012048193</v>
      </c>
      <c r="K41" s="48">
        <v>0</v>
      </c>
      <c r="L41" s="185">
        <v>0</v>
      </c>
      <c r="M41" s="124">
        <f t="shared" si="3"/>
        <v>24183</v>
      </c>
      <c r="N41" s="17">
        <v>24183</v>
      </c>
      <c r="O41" s="17">
        <v>0</v>
      </c>
      <c r="P41" s="18">
        <v>0</v>
      </c>
      <c r="Q41" s="123">
        <f t="shared" si="1"/>
        <v>26558.155699721967</v>
      </c>
      <c r="R41" s="48">
        <v>26558.155699721967</v>
      </c>
      <c r="S41" s="48">
        <v>0</v>
      </c>
      <c r="T41" s="49">
        <v>0</v>
      </c>
      <c r="U41" s="123">
        <f t="shared" si="2"/>
        <v>26558.155699721967</v>
      </c>
      <c r="V41" s="48">
        <v>26558.155699721967</v>
      </c>
      <c r="W41" s="48">
        <v>0</v>
      </c>
      <c r="X41" s="49">
        <v>0</v>
      </c>
      <c r="Y41" s="120"/>
      <c r="Z41" s="120"/>
      <c r="AA41" s="120"/>
      <c r="AB41" s="120"/>
      <c r="AC41" s="120"/>
      <c r="AD41" s="120"/>
      <c r="AE41" s="120"/>
      <c r="AF41" s="120"/>
      <c r="AG41" s="120"/>
    </row>
    <row r="42" spans="1:33" s="121" customFormat="1" ht="12.75" customHeight="1" thickBot="1">
      <c r="A42" s="201"/>
      <c r="B42" s="259"/>
      <c r="C42" s="261"/>
      <c r="D42" s="222"/>
      <c r="E42" s="224"/>
      <c r="F42" s="277"/>
      <c r="G42" s="277"/>
      <c r="H42" s="125" t="s">
        <v>26</v>
      </c>
      <c r="I42" s="123">
        <f t="shared" si="0"/>
        <v>42603.1047265987</v>
      </c>
      <c r="J42" s="48">
        <v>42603.1047265987</v>
      </c>
      <c r="K42" s="48">
        <v>0</v>
      </c>
      <c r="L42" s="185">
        <v>0</v>
      </c>
      <c r="M42" s="193">
        <f t="shared" si="3"/>
        <v>67007</v>
      </c>
      <c r="N42" s="184">
        <v>67007</v>
      </c>
      <c r="O42" s="17">
        <v>0</v>
      </c>
      <c r="P42" s="18">
        <v>0</v>
      </c>
      <c r="Q42" s="123">
        <f t="shared" si="1"/>
        <v>59487.951807228914</v>
      </c>
      <c r="R42" s="48">
        <v>59487.951807228914</v>
      </c>
      <c r="S42" s="48">
        <v>0</v>
      </c>
      <c r="T42" s="49">
        <v>0</v>
      </c>
      <c r="U42" s="123">
        <f t="shared" si="2"/>
        <v>59487.951807228914</v>
      </c>
      <c r="V42" s="48">
        <v>59487.951807228914</v>
      </c>
      <c r="W42" s="48">
        <v>0</v>
      </c>
      <c r="X42" s="49">
        <v>0</v>
      </c>
      <c r="Y42" s="120"/>
      <c r="Z42" s="120"/>
      <c r="AA42" s="120"/>
      <c r="AB42" s="120"/>
      <c r="AC42" s="120"/>
      <c r="AD42" s="120"/>
      <c r="AE42" s="120"/>
      <c r="AF42" s="120"/>
      <c r="AG42" s="120"/>
    </row>
    <row r="43" spans="1:33" s="121" customFormat="1" ht="12.75" customHeight="1" thickBot="1">
      <c r="A43" s="201"/>
      <c r="B43" s="259"/>
      <c r="C43" s="261"/>
      <c r="D43" s="222"/>
      <c r="E43" s="224"/>
      <c r="F43" s="239" t="s">
        <v>27</v>
      </c>
      <c r="G43" s="240"/>
      <c r="H43" s="241"/>
      <c r="I43" s="142">
        <f>J43+L43</f>
        <v>58416.3577386469</v>
      </c>
      <c r="J43" s="23">
        <f>SUM(J41:J42)</f>
        <v>58416.3577386469</v>
      </c>
      <c r="K43" s="23">
        <f>SUM(K41:K42)</f>
        <v>0</v>
      </c>
      <c r="L43" s="186">
        <f>SUM(L41:L42)</f>
        <v>0</v>
      </c>
      <c r="M43" s="143">
        <f>N43+P43</f>
        <v>91190</v>
      </c>
      <c r="N43" s="113">
        <f>SUM(N41:N42)</f>
        <v>91190</v>
      </c>
      <c r="O43" s="113">
        <f>SUM(O41:O42)</f>
        <v>0</v>
      </c>
      <c r="P43" s="192">
        <f>SUM(P41:P42)</f>
        <v>0</v>
      </c>
      <c r="Q43" s="142">
        <f>R43+T43</f>
        <v>86046.10750695088</v>
      </c>
      <c r="R43" s="23">
        <f>SUM(R41:R42)</f>
        <v>86046.10750695088</v>
      </c>
      <c r="S43" s="23">
        <f>SUM(S41:S42)</f>
        <v>0</v>
      </c>
      <c r="T43" s="23">
        <f>SUM(T41:T42)</f>
        <v>0</v>
      </c>
      <c r="U43" s="142">
        <f>V43+X43</f>
        <v>86046.10750695088</v>
      </c>
      <c r="V43" s="23">
        <f>SUM(V41:V42)</f>
        <v>86046.10750695088</v>
      </c>
      <c r="W43" s="23">
        <f>SUM(W41:W42)</f>
        <v>0</v>
      </c>
      <c r="X43" s="41">
        <f>SUM(X41:X42)</f>
        <v>0</v>
      </c>
      <c r="Y43" s="120"/>
      <c r="Z43" s="120"/>
      <c r="AA43" s="120"/>
      <c r="AB43" s="120"/>
      <c r="AC43" s="120"/>
      <c r="AD43" s="120"/>
      <c r="AE43" s="120"/>
      <c r="AF43" s="120"/>
      <c r="AG43" s="120"/>
    </row>
    <row r="44" spans="1:33" s="121" customFormat="1" ht="33.75" customHeight="1" thickBot="1">
      <c r="A44" s="201">
        <v>1</v>
      </c>
      <c r="B44" s="217">
        <v>1</v>
      </c>
      <c r="C44" s="260">
        <v>12</v>
      </c>
      <c r="D44" s="221" t="s">
        <v>48</v>
      </c>
      <c r="E44" s="223">
        <v>20</v>
      </c>
      <c r="F44" s="47" t="s">
        <v>23</v>
      </c>
      <c r="G44" s="47" t="s">
        <v>49</v>
      </c>
      <c r="H44" s="122" t="s">
        <v>25</v>
      </c>
      <c r="I44" s="123">
        <f t="shared" si="0"/>
        <v>10600.092678405932</v>
      </c>
      <c r="J44" s="48">
        <v>10600.092678405932</v>
      </c>
      <c r="K44" s="48">
        <v>0</v>
      </c>
      <c r="L44" s="185">
        <v>0</v>
      </c>
      <c r="M44" s="124">
        <f t="shared" si="3"/>
        <v>14077</v>
      </c>
      <c r="N44" s="17">
        <v>14077</v>
      </c>
      <c r="O44" s="17">
        <v>0</v>
      </c>
      <c r="P44" s="18">
        <v>0</v>
      </c>
      <c r="Q44" s="123">
        <f t="shared" si="1"/>
        <v>17377.20111214087</v>
      </c>
      <c r="R44" s="48">
        <v>17377.20111214087</v>
      </c>
      <c r="S44" s="48">
        <v>0</v>
      </c>
      <c r="T44" s="49">
        <v>0</v>
      </c>
      <c r="U44" s="123">
        <f t="shared" si="2"/>
        <v>17377.20111214087</v>
      </c>
      <c r="V44" s="48">
        <v>17377.20111214087</v>
      </c>
      <c r="W44" s="48">
        <v>0</v>
      </c>
      <c r="X44" s="49">
        <v>0</v>
      </c>
      <c r="Y44" s="120"/>
      <c r="Z44" s="120"/>
      <c r="AA44" s="120"/>
      <c r="AB44" s="120"/>
      <c r="AC44" s="120"/>
      <c r="AD44" s="120"/>
      <c r="AE44" s="120"/>
      <c r="AF44" s="120"/>
      <c r="AG44" s="120"/>
    </row>
    <row r="45" spans="1:33" s="121" customFormat="1" ht="23.25" customHeight="1" thickBot="1">
      <c r="A45" s="201"/>
      <c r="B45" s="259"/>
      <c r="C45" s="261"/>
      <c r="D45" s="222"/>
      <c r="E45" s="224"/>
      <c r="F45" s="239" t="s">
        <v>27</v>
      </c>
      <c r="G45" s="240"/>
      <c r="H45" s="241"/>
      <c r="I45" s="126">
        <f t="shared" si="0"/>
        <v>10600.092678405932</v>
      </c>
      <c r="J45" s="50">
        <f>SUM(J44)</f>
        <v>10600.092678405932</v>
      </c>
      <c r="K45" s="50">
        <f>SUM(K44)</f>
        <v>0</v>
      </c>
      <c r="L45" s="187">
        <f>SUM(L44)</f>
        <v>0</v>
      </c>
      <c r="M45" s="143">
        <f t="shared" si="3"/>
        <v>14077</v>
      </c>
      <c r="N45" s="113">
        <f>SUM(N44)</f>
        <v>14077</v>
      </c>
      <c r="O45" s="113">
        <f>SUM(O44)</f>
        <v>0</v>
      </c>
      <c r="P45" s="192">
        <f>SUM(P44)</f>
        <v>0</v>
      </c>
      <c r="Q45" s="126">
        <f t="shared" si="1"/>
        <v>17377.20111214087</v>
      </c>
      <c r="R45" s="50">
        <f>SUM(R44)</f>
        <v>17377.20111214087</v>
      </c>
      <c r="S45" s="50">
        <f>SUM(S44)</f>
        <v>0</v>
      </c>
      <c r="T45" s="50">
        <f>SUM(T44)</f>
        <v>0</v>
      </c>
      <c r="U45" s="126">
        <f t="shared" si="2"/>
        <v>17377.20111214087</v>
      </c>
      <c r="V45" s="50">
        <f>SUM(V44)</f>
        <v>17377.20111214087</v>
      </c>
      <c r="W45" s="50">
        <f>SUM(W44)</f>
        <v>0</v>
      </c>
      <c r="X45" s="51">
        <f>SUM(X44)</f>
        <v>0</v>
      </c>
      <c r="Y45" s="120"/>
      <c r="Z45" s="120"/>
      <c r="AA45" s="120"/>
      <c r="AB45" s="120"/>
      <c r="AC45" s="120"/>
      <c r="AD45" s="120"/>
      <c r="AE45" s="120"/>
      <c r="AF45" s="120"/>
      <c r="AG45" s="120"/>
    </row>
    <row r="46" spans="1:33" s="121" customFormat="1" ht="12.75" customHeight="1" thickBot="1">
      <c r="A46" s="291">
        <v>1</v>
      </c>
      <c r="B46" s="293">
        <v>1</v>
      </c>
      <c r="C46" s="239" t="s">
        <v>50</v>
      </c>
      <c r="D46" s="240"/>
      <c r="E46" s="240"/>
      <c r="F46" s="240"/>
      <c r="G46" s="240"/>
      <c r="H46" s="241"/>
      <c r="I46" s="128">
        <f t="shared" si="0"/>
        <v>215303.52177942544</v>
      </c>
      <c r="J46" s="53">
        <f aca="true" t="shared" si="4" ref="J46:L47">SUM(J44,J41,J38,J35,J32,J29,J26,J23,J20,J17,J14,J11)</f>
        <v>212407.32159406864</v>
      </c>
      <c r="K46" s="53">
        <f t="shared" si="4"/>
        <v>0</v>
      </c>
      <c r="L46" s="53">
        <f t="shared" si="4"/>
        <v>2896.200185356812</v>
      </c>
      <c r="M46" s="129">
        <f t="shared" si="3"/>
        <v>243829</v>
      </c>
      <c r="N46" s="20">
        <f aca="true" t="shared" si="5" ref="N46:P47">SUM(N44,N41,N38,N35,N32,N29,N26,N23,N20,N17,N14,N11)</f>
        <v>227381</v>
      </c>
      <c r="O46" s="20">
        <f t="shared" si="5"/>
        <v>0</v>
      </c>
      <c r="P46" s="20">
        <f t="shared" si="5"/>
        <v>16448</v>
      </c>
      <c r="Q46" s="128">
        <f t="shared" si="1"/>
        <v>268475.4402224282</v>
      </c>
      <c r="R46" s="53">
        <f aca="true" t="shared" si="6" ref="R46:T47">SUM(R44,R41,R38,R35,R32,R29,R26,R23,R20,R17,R14,R11)</f>
        <v>252027.34012974976</v>
      </c>
      <c r="S46" s="53">
        <f t="shared" si="6"/>
        <v>0</v>
      </c>
      <c r="T46" s="53">
        <f t="shared" si="6"/>
        <v>16448.100092678407</v>
      </c>
      <c r="U46" s="128">
        <f t="shared" si="2"/>
        <v>253475.4402224282</v>
      </c>
      <c r="V46" s="53">
        <f aca="true" t="shared" si="7" ref="V46:X47">SUM(V44,V41,V38,V35,V32,V29,V26,V23,V20,V17,V14,V11)</f>
        <v>253475.4402224282</v>
      </c>
      <c r="W46" s="53">
        <f t="shared" si="7"/>
        <v>0</v>
      </c>
      <c r="X46" s="54">
        <f t="shared" si="7"/>
        <v>0</v>
      </c>
      <c r="Y46" s="120"/>
      <c r="Z46" s="120"/>
      <c r="AA46" s="120"/>
      <c r="AB46" s="120"/>
      <c r="AC46" s="120"/>
      <c r="AD46" s="120"/>
      <c r="AE46" s="120"/>
      <c r="AF46" s="120"/>
      <c r="AG46" s="120"/>
    </row>
    <row r="47" spans="1:33" s="121" customFormat="1" ht="12.75" customHeight="1" thickBot="1">
      <c r="A47" s="292"/>
      <c r="B47" s="294"/>
      <c r="C47" s="239" t="s">
        <v>51</v>
      </c>
      <c r="D47" s="240"/>
      <c r="E47" s="240"/>
      <c r="F47" s="240"/>
      <c r="G47" s="240"/>
      <c r="H47" s="241"/>
      <c r="I47" s="128">
        <f t="shared" si="0"/>
        <v>419804.2168674699</v>
      </c>
      <c r="J47" s="53">
        <f t="shared" si="4"/>
        <v>419804.2168674699</v>
      </c>
      <c r="K47" s="53">
        <f t="shared" si="4"/>
        <v>0</v>
      </c>
      <c r="L47" s="53">
        <f t="shared" si="4"/>
        <v>0</v>
      </c>
      <c r="M47" s="129">
        <f t="shared" si="3"/>
        <v>610255</v>
      </c>
      <c r="N47" s="20">
        <f t="shared" si="5"/>
        <v>610255</v>
      </c>
      <c r="O47" s="20">
        <f t="shared" si="5"/>
        <v>0</v>
      </c>
      <c r="P47" s="20">
        <f t="shared" si="5"/>
        <v>0</v>
      </c>
      <c r="Q47" s="128">
        <f t="shared" si="1"/>
        <v>545933.734939759</v>
      </c>
      <c r="R47" s="53">
        <f t="shared" si="6"/>
        <v>545933.734939759</v>
      </c>
      <c r="S47" s="53">
        <f t="shared" si="6"/>
        <v>0</v>
      </c>
      <c r="T47" s="53">
        <f t="shared" si="6"/>
        <v>0</v>
      </c>
      <c r="U47" s="128">
        <f t="shared" si="2"/>
        <v>545933.734939759</v>
      </c>
      <c r="V47" s="53">
        <f t="shared" si="7"/>
        <v>545933.734939759</v>
      </c>
      <c r="W47" s="53">
        <f t="shared" si="7"/>
        <v>0</v>
      </c>
      <c r="X47" s="54">
        <f t="shared" si="7"/>
        <v>0</v>
      </c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1:33" s="121" customFormat="1" ht="12.75" customHeight="1" thickBot="1">
      <c r="A48" s="55">
        <v>1</v>
      </c>
      <c r="B48" s="178" t="s">
        <v>52</v>
      </c>
      <c r="C48" s="288" t="s">
        <v>53</v>
      </c>
      <c r="D48" s="289"/>
      <c r="E48" s="289"/>
      <c r="F48" s="289"/>
      <c r="G48" s="289"/>
      <c r="H48" s="290"/>
      <c r="I48" s="130">
        <f t="shared" si="0"/>
        <v>624507.6459684895</v>
      </c>
      <c r="J48" s="56">
        <f>SUM(J45,J43,J40,J37,J34,J31,J28,J25,J22,J19,J16,J13)</f>
        <v>621611.4457831327</v>
      </c>
      <c r="K48" s="56">
        <f>SUM(K45,K43,K40,K37,K34,K31,K28,K25,K22,K19,K16,K13)</f>
        <v>0</v>
      </c>
      <c r="L48" s="56">
        <f>SUM(L45,L43,L40,L37,L34,L31,L28,L25,L22,L19,L16,L13)</f>
        <v>2896.200185356812</v>
      </c>
      <c r="M48" s="131">
        <f t="shared" si="3"/>
        <v>840007</v>
      </c>
      <c r="N48" s="21">
        <f aca="true" t="shared" si="8" ref="N48:X48">SUM(N45,N43,N40,N37,N34,N31,N28,N25,N22,N19,N16,N13)</f>
        <v>823559</v>
      </c>
      <c r="O48" s="21">
        <f t="shared" si="8"/>
        <v>0</v>
      </c>
      <c r="P48" s="21">
        <f t="shared" si="8"/>
        <v>16448</v>
      </c>
      <c r="Q48" s="130">
        <f t="shared" si="1"/>
        <v>797031.9740500465</v>
      </c>
      <c r="R48" s="56">
        <f>SUM(R45,R43,R40,R37,R34,R31,R28,R25,R22,R19,R16,R13)</f>
        <v>780583.8739573681</v>
      </c>
      <c r="S48" s="56">
        <f t="shared" si="8"/>
        <v>0</v>
      </c>
      <c r="T48" s="56">
        <f t="shared" si="8"/>
        <v>16448.100092678407</v>
      </c>
      <c r="U48" s="130">
        <f t="shared" si="2"/>
        <v>782031.9740500465</v>
      </c>
      <c r="V48" s="56">
        <f>SUM(V45,V43,V40,V37,V34,V31,V28,V25,V22,V19,V16,V13)</f>
        <v>782031.9740500465</v>
      </c>
      <c r="W48" s="56">
        <f t="shared" si="8"/>
        <v>0</v>
      </c>
      <c r="X48" s="57">
        <f t="shared" si="8"/>
        <v>0</v>
      </c>
      <c r="Y48" s="120"/>
      <c r="Z48" s="120"/>
      <c r="AA48" s="120"/>
      <c r="AB48" s="120"/>
      <c r="AC48" s="120"/>
      <c r="AD48" s="120"/>
      <c r="AE48" s="120"/>
      <c r="AF48" s="120"/>
      <c r="AG48" s="120"/>
    </row>
    <row r="49" spans="1:33" s="5" customFormat="1" ht="18" customHeight="1" thickBot="1">
      <c r="A49" s="45">
        <v>1</v>
      </c>
      <c r="B49" s="46">
        <v>2</v>
      </c>
      <c r="C49" s="248" t="s">
        <v>54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50"/>
      <c r="Y49" s="3"/>
      <c r="Z49" s="4"/>
      <c r="AA49" s="4"/>
      <c r="AB49" s="4"/>
      <c r="AC49" s="4"/>
      <c r="AD49" s="4"/>
      <c r="AE49" s="4"/>
      <c r="AF49" s="4"/>
      <c r="AG49" s="4"/>
    </row>
    <row r="50" spans="1:33" s="6" customFormat="1" ht="18" customHeight="1" thickBot="1">
      <c r="A50" s="201">
        <v>1</v>
      </c>
      <c r="B50" s="217">
        <v>2</v>
      </c>
      <c r="C50" s="281">
        <v>1</v>
      </c>
      <c r="D50" s="284" t="s">
        <v>55</v>
      </c>
      <c r="E50" s="269">
        <v>20</v>
      </c>
      <c r="F50" s="47" t="s">
        <v>23</v>
      </c>
      <c r="G50" s="47" t="s">
        <v>56</v>
      </c>
      <c r="H50" s="122" t="s">
        <v>26</v>
      </c>
      <c r="I50" s="123">
        <f t="shared" si="0"/>
        <v>5357.970342910102</v>
      </c>
      <c r="J50" s="48">
        <v>5357.970342910102</v>
      </c>
      <c r="K50" s="48">
        <v>0</v>
      </c>
      <c r="L50" s="49">
        <v>0</v>
      </c>
      <c r="M50" s="124">
        <f>N50+P50</f>
        <v>8700</v>
      </c>
      <c r="N50" s="17">
        <v>8700</v>
      </c>
      <c r="O50" s="17">
        <v>0</v>
      </c>
      <c r="P50" s="18">
        <v>0</v>
      </c>
      <c r="Q50" s="123">
        <f aca="true" t="shared" si="9" ref="Q50:Q61">R50+T50</f>
        <v>7819.740500463392</v>
      </c>
      <c r="R50" s="48">
        <v>7819.740500463392</v>
      </c>
      <c r="S50" s="48">
        <v>0</v>
      </c>
      <c r="T50" s="49">
        <v>0</v>
      </c>
      <c r="U50" s="123">
        <f aca="true" t="shared" si="10" ref="U50:U61">V50+X50</f>
        <v>8688.600556070434</v>
      </c>
      <c r="V50" s="48">
        <v>8688.600556070434</v>
      </c>
      <c r="W50" s="48">
        <v>0</v>
      </c>
      <c r="X50" s="49">
        <v>0</v>
      </c>
      <c r="Y50" s="3"/>
      <c r="Z50" s="4"/>
      <c r="AA50" s="4"/>
      <c r="AB50" s="4"/>
      <c r="AC50" s="4"/>
      <c r="AD50" s="4"/>
      <c r="AE50" s="4"/>
      <c r="AF50" s="4"/>
      <c r="AG50" s="4"/>
    </row>
    <row r="51" spans="1:33" s="5" customFormat="1" ht="18" customHeight="1" thickBot="1">
      <c r="A51" s="201"/>
      <c r="B51" s="259"/>
      <c r="C51" s="261"/>
      <c r="D51" s="222"/>
      <c r="E51" s="224"/>
      <c r="F51" s="239" t="s">
        <v>27</v>
      </c>
      <c r="G51" s="240"/>
      <c r="H51" s="241"/>
      <c r="I51" s="142">
        <f>J51+L51</f>
        <v>5357.970342910102</v>
      </c>
      <c r="J51" s="23">
        <f>SUM(J50)</f>
        <v>5357.970342910102</v>
      </c>
      <c r="K51" s="23">
        <f>SUM(K50)</f>
        <v>0</v>
      </c>
      <c r="L51" s="23">
        <f>SUM(L50)</f>
        <v>0</v>
      </c>
      <c r="M51" s="143">
        <f aca="true" t="shared" si="11" ref="M51:M61">N51+P51</f>
        <v>8700</v>
      </c>
      <c r="N51" s="113">
        <f>SUM(N50)</f>
        <v>8700</v>
      </c>
      <c r="O51" s="113">
        <f>SUM(O50)</f>
        <v>0</v>
      </c>
      <c r="P51" s="113">
        <f>SUM(P50)</f>
        <v>0</v>
      </c>
      <c r="Q51" s="142">
        <f t="shared" si="9"/>
        <v>7819.740500463392</v>
      </c>
      <c r="R51" s="23">
        <f>SUM(R50)</f>
        <v>7819.740500463392</v>
      </c>
      <c r="S51" s="23">
        <f>SUM(S50)</f>
        <v>0</v>
      </c>
      <c r="T51" s="23">
        <f>SUM(T50)</f>
        <v>0</v>
      </c>
      <c r="U51" s="142">
        <f t="shared" si="10"/>
        <v>8688.600556070434</v>
      </c>
      <c r="V51" s="23">
        <f>SUM(V50)</f>
        <v>8688.600556070434</v>
      </c>
      <c r="W51" s="23">
        <f>SUM(W50)</f>
        <v>0</v>
      </c>
      <c r="X51" s="41">
        <f>SUM(X50)</f>
        <v>0</v>
      </c>
      <c r="Y51" s="3"/>
      <c r="Z51" s="4"/>
      <c r="AA51" s="4"/>
      <c r="AB51" s="4"/>
      <c r="AC51" s="4"/>
      <c r="AD51" s="4"/>
      <c r="AE51" s="4"/>
      <c r="AF51" s="4"/>
      <c r="AG51" s="4"/>
    </row>
    <row r="52" spans="1:33" s="6" customFormat="1" ht="18" customHeight="1" thickBot="1">
      <c r="A52" s="201">
        <v>1</v>
      </c>
      <c r="B52" s="217">
        <v>2</v>
      </c>
      <c r="C52" s="260">
        <v>2</v>
      </c>
      <c r="D52" s="221" t="s">
        <v>57</v>
      </c>
      <c r="E52" s="223">
        <v>20</v>
      </c>
      <c r="F52" s="47" t="s">
        <v>23</v>
      </c>
      <c r="G52" s="47" t="s">
        <v>58</v>
      </c>
      <c r="H52" s="122" t="s">
        <v>26</v>
      </c>
      <c r="I52" s="123">
        <f t="shared" si="0"/>
        <v>1274.3280815569972</v>
      </c>
      <c r="J52" s="48">
        <v>1274.3280815569972</v>
      </c>
      <c r="K52" s="48">
        <v>0</v>
      </c>
      <c r="L52" s="49">
        <v>0</v>
      </c>
      <c r="M52" s="124">
        <f t="shared" si="11"/>
        <v>0</v>
      </c>
      <c r="N52" s="17"/>
      <c r="O52" s="17">
        <v>0</v>
      </c>
      <c r="P52" s="18">
        <v>0</v>
      </c>
      <c r="Q52" s="123">
        <f t="shared" si="9"/>
        <v>0</v>
      </c>
      <c r="R52" s="48"/>
      <c r="S52" s="48">
        <v>0</v>
      </c>
      <c r="T52" s="49">
        <v>0</v>
      </c>
      <c r="U52" s="123">
        <f t="shared" si="10"/>
        <v>0</v>
      </c>
      <c r="V52" s="48"/>
      <c r="W52" s="48">
        <v>0</v>
      </c>
      <c r="X52" s="49">
        <v>0</v>
      </c>
      <c r="Y52" s="3"/>
      <c r="Z52" s="4"/>
      <c r="AA52" s="4"/>
      <c r="AB52" s="4"/>
      <c r="AC52" s="4"/>
      <c r="AD52" s="4"/>
      <c r="AE52" s="4"/>
      <c r="AF52" s="4"/>
      <c r="AG52" s="4"/>
    </row>
    <row r="53" spans="1:33" s="5" customFormat="1" ht="18" customHeight="1" thickBot="1">
      <c r="A53" s="201"/>
      <c r="B53" s="259"/>
      <c r="C53" s="261"/>
      <c r="D53" s="222"/>
      <c r="E53" s="224"/>
      <c r="F53" s="239" t="s">
        <v>27</v>
      </c>
      <c r="G53" s="240"/>
      <c r="H53" s="241"/>
      <c r="I53" s="142">
        <f>J53+L53</f>
        <v>1274.3280815569972</v>
      </c>
      <c r="J53" s="23">
        <f>SUM(J52)</f>
        <v>1274.3280815569972</v>
      </c>
      <c r="K53" s="23">
        <f>SUM(K52)</f>
        <v>0</v>
      </c>
      <c r="L53" s="23">
        <f>SUM(L52)</f>
        <v>0</v>
      </c>
      <c r="M53" s="143">
        <f t="shared" si="11"/>
        <v>0</v>
      </c>
      <c r="N53" s="113">
        <f>SUM(N52)</f>
        <v>0</v>
      </c>
      <c r="O53" s="113">
        <f>SUM(O52)</f>
        <v>0</v>
      </c>
      <c r="P53" s="113">
        <f>SUM(P52)</f>
        <v>0</v>
      </c>
      <c r="Q53" s="142">
        <f t="shared" si="9"/>
        <v>0</v>
      </c>
      <c r="R53" s="23">
        <f>SUM(R52)</f>
        <v>0</v>
      </c>
      <c r="S53" s="23">
        <f>SUM(S52)</f>
        <v>0</v>
      </c>
      <c r="T53" s="23">
        <f>SUM(T52)</f>
        <v>0</v>
      </c>
      <c r="U53" s="142">
        <f t="shared" si="10"/>
        <v>0</v>
      </c>
      <c r="V53" s="23">
        <f>SUM(V52)</f>
        <v>0</v>
      </c>
      <c r="W53" s="23">
        <f>SUM(W52)</f>
        <v>0</v>
      </c>
      <c r="X53" s="41">
        <f>SUM(X52)</f>
        <v>0</v>
      </c>
      <c r="Y53" s="3"/>
      <c r="Z53" s="4"/>
      <c r="AA53" s="4"/>
      <c r="AB53" s="4"/>
      <c r="AC53" s="4"/>
      <c r="AD53" s="4"/>
      <c r="AE53" s="4"/>
      <c r="AF53" s="4"/>
      <c r="AG53" s="4"/>
    </row>
    <row r="54" spans="1:33" s="121" customFormat="1" ht="37.5" customHeight="1" thickBot="1">
      <c r="A54" s="201">
        <v>1</v>
      </c>
      <c r="B54" s="217">
        <v>2</v>
      </c>
      <c r="C54" s="260">
        <v>3</v>
      </c>
      <c r="D54" s="221" t="s">
        <v>59</v>
      </c>
      <c r="E54" s="223">
        <v>20</v>
      </c>
      <c r="F54" s="47" t="s">
        <v>23</v>
      </c>
      <c r="G54" s="47" t="s">
        <v>60</v>
      </c>
      <c r="H54" s="180" t="s">
        <v>25</v>
      </c>
      <c r="I54" s="123">
        <f t="shared" si="0"/>
        <v>0</v>
      </c>
      <c r="J54" s="48">
        <v>0</v>
      </c>
      <c r="K54" s="48">
        <v>0</v>
      </c>
      <c r="L54" s="49">
        <v>0</v>
      </c>
      <c r="M54" s="124">
        <f t="shared" si="11"/>
        <v>0</v>
      </c>
      <c r="N54" s="17">
        <v>0</v>
      </c>
      <c r="O54" s="17">
        <v>0</v>
      </c>
      <c r="P54" s="18"/>
      <c r="Q54" s="123">
        <f t="shared" si="9"/>
        <v>0</v>
      </c>
      <c r="R54" s="48">
        <v>0</v>
      </c>
      <c r="S54" s="48">
        <v>0</v>
      </c>
      <c r="T54" s="49"/>
      <c r="U54" s="123">
        <f t="shared" si="10"/>
        <v>28900</v>
      </c>
      <c r="V54" s="48">
        <v>0</v>
      </c>
      <c r="W54" s="48">
        <v>0</v>
      </c>
      <c r="X54" s="49">
        <v>28900</v>
      </c>
      <c r="Y54" s="120"/>
      <c r="Z54" s="120"/>
      <c r="AA54" s="120"/>
      <c r="AB54" s="120"/>
      <c r="AC54" s="120"/>
      <c r="AD54" s="120"/>
      <c r="AE54" s="120"/>
      <c r="AF54" s="120"/>
      <c r="AG54" s="120"/>
    </row>
    <row r="55" spans="1:33" s="121" customFormat="1" ht="37.5" customHeight="1" thickBot="1">
      <c r="A55" s="201"/>
      <c r="B55" s="259"/>
      <c r="C55" s="261"/>
      <c r="D55" s="222"/>
      <c r="E55" s="242"/>
      <c r="F55" s="239" t="s">
        <v>27</v>
      </c>
      <c r="G55" s="240"/>
      <c r="H55" s="241"/>
      <c r="I55" s="142">
        <f>J55+L55</f>
        <v>0</v>
      </c>
      <c r="J55" s="23">
        <f>SUM(J54)</f>
        <v>0</v>
      </c>
      <c r="K55" s="23">
        <f>SUM(K54)</f>
        <v>0</v>
      </c>
      <c r="L55" s="23">
        <f>SUM(L54)</f>
        <v>0</v>
      </c>
      <c r="M55" s="143">
        <f t="shared" si="11"/>
        <v>0</v>
      </c>
      <c r="N55" s="113">
        <f>SUM(N54)</f>
        <v>0</v>
      </c>
      <c r="O55" s="113">
        <f>SUM(O54)</f>
        <v>0</v>
      </c>
      <c r="P55" s="113">
        <f>SUM(P54)</f>
        <v>0</v>
      </c>
      <c r="Q55" s="142">
        <f t="shared" si="9"/>
        <v>0</v>
      </c>
      <c r="R55" s="23">
        <f>SUM(R54)</f>
        <v>0</v>
      </c>
      <c r="S55" s="23">
        <f>SUM(S54)</f>
        <v>0</v>
      </c>
      <c r="T55" s="23">
        <f>SUM(T54)</f>
        <v>0</v>
      </c>
      <c r="U55" s="142">
        <f t="shared" si="10"/>
        <v>28900</v>
      </c>
      <c r="V55" s="23">
        <f>SUM(V54)</f>
        <v>0</v>
      </c>
      <c r="W55" s="23">
        <f>SUM(W54)</f>
        <v>0</v>
      </c>
      <c r="X55" s="41">
        <f>SUM(X54)</f>
        <v>28900</v>
      </c>
      <c r="Y55" s="120"/>
      <c r="Z55" s="120"/>
      <c r="AA55" s="120"/>
      <c r="AB55" s="120"/>
      <c r="AC55" s="120"/>
      <c r="AD55" s="120"/>
      <c r="AE55" s="120"/>
      <c r="AF55" s="120"/>
      <c r="AG55" s="120"/>
    </row>
    <row r="56" spans="1:33" s="5" customFormat="1" ht="18" customHeight="1">
      <c r="A56" s="231">
        <v>1</v>
      </c>
      <c r="B56" s="267">
        <v>2</v>
      </c>
      <c r="C56" s="287">
        <v>4</v>
      </c>
      <c r="D56" s="221" t="s">
        <v>61</v>
      </c>
      <c r="E56" s="223">
        <v>20</v>
      </c>
      <c r="F56" s="243" t="s">
        <v>23</v>
      </c>
      <c r="G56" s="243" t="s">
        <v>62</v>
      </c>
      <c r="H56" s="180" t="s">
        <v>26</v>
      </c>
      <c r="I56" s="123">
        <f t="shared" si="0"/>
        <v>0</v>
      </c>
      <c r="J56" s="48">
        <v>0</v>
      </c>
      <c r="K56" s="48">
        <v>0</v>
      </c>
      <c r="L56" s="49">
        <v>0</v>
      </c>
      <c r="M56" s="124">
        <f t="shared" si="11"/>
        <v>1400</v>
      </c>
      <c r="N56" s="17">
        <v>1400</v>
      </c>
      <c r="O56" s="17">
        <v>0</v>
      </c>
      <c r="P56" s="18">
        <v>0</v>
      </c>
      <c r="Q56" s="123">
        <f t="shared" si="9"/>
        <v>2896</v>
      </c>
      <c r="R56" s="48">
        <v>2896</v>
      </c>
      <c r="S56" s="48">
        <v>0</v>
      </c>
      <c r="T56" s="49">
        <v>0</v>
      </c>
      <c r="U56" s="123">
        <f t="shared" si="10"/>
        <v>3475</v>
      </c>
      <c r="V56" s="48">
        <v>3475</v>
      </c>
      <c r="W56" s="48">
        <v>0</v>
      </c>
      <c r="X56" s="49">
        <v>0</v>
      </c>
      <c r="Y56" s="3"/>
      <c r="Z56" s="4"/>
      <c r="AA56" s="4"/>
      <c r="AB56" s="4"/>
      <c r="AC56" s="4"/>
      <c r="AD56" s="4"/>
      <c r="AE56" s="4"/>
      <c r="AF56" s="4"/>
      <c r="AG56" s="4"/>
    </row>
    <row r="57" spans="1:33" s="5" customFormat="1" ht="18" customHeight="1" thickBot="1">
      <c r="A57" s="231"/>
      <c r="B57" s="268"/>
      <c r="C57" s="283"/>
      <c r="D57" s="222"/>
      <c r="E57" s="224"/>
      <c r="F57" s="244"/>
      <c r="G57" s="244"/>
      <c r="H57" s="179" t="s">
        <v>25</v>
      </c>
      <c r="I57" s="123">
        <f>J57+L57</f>
        <v>0</v>
      </c>
      <c r="J57" s="48">
        <v>0</v>
      </c>
      <c r="K57" s="48">
        <v>0</v>
      </c>
      <c r="L57" s="49">
        <v>0</v>
      </c>
      <c r="M57" s="124">
        <f>N57+P57</f>
        <v>0</v>
      </c>
      <c r="N57" s="17">
        <v>0</v>
      </c>
      <c r="O57" s="17">
        <v>0</v>
      </c>
      <c r="P57" s="18">
        <v>0</v>
      </c>
      <c r="Q57" s="123">
        <f>R57+T57</f>
        <v>0</v>
      </c>
      <c r="R57" s="48">
        <v>0</v>
      </c>
      <c r="S57" s="48">
        <v>0</v>
      </c>
      <c r="T57" s="49">
        <v>0</v>
      </c>
      <c r="U57" s="123">
        <f>V57+X57</f>
        <v>86886.00556070436</v>
      </c>
      <c r="V57" s="48">
        <v>86886.00556070436</v>
      </c>
      <c r="W57" s="48">
        <v>0</v>
      </c>
      <c r="X57" s="49">
        <v>0</v>
      </c>
      <c r="Y57" s="3"/>
      <c r="Z57" s="4"/>
      <c r="AA57" s="4"/>
      <c r="AB57" s="4"/>
      <c r="AC57" s="4"/>
      <c r="AD57" s="4"/>
      <c r="AE57" s="4"/>
      <c r="AF57" s="4"/>
      <c r="AG57" s="4"/>
    </row>
    <row r="58" spans="1:33" s="5" customFormat="1" ht="18" customHeight="1" thickBot="1">
      <c r="A58" s="231"/>
      <c r="B58" s="268"/>
      <c r="C58" s="283"/>
      <c r="D58" s="222"/>
      <c r="E58" s="224"/>
      <c r="F58" s="239" t="s">
        <v>27</v>
      </c>
      <c r="G58" s="240"/>
      <c r="H58" s="241"/>
      <c r="I58" s="142">
        <f>J58+L58</f>
        <v>0</v>
      </c>
      <c r="J58" s="23">
        <f>SUM(J56,J57)</f>
        <v>0</v>
      </c>
      <c r="K58" s="23">
        <f>SUM(K56,K57)</f>
        <v>0</v>
      </c>
      <c r="L58" s="23">
        <f>SUM(L56,L57)</f>
        <v>0</v>
      </c>
      <c r="M58" s="143">
        <f t="shared" si="11"/>
        <v>1400</v>
      </c>
      <c r="N58" s="113">
        <f>SUM(N56,N57)</f>
        <v>1400</v>
      </c>
      <c r="O58" s="113">
        <f>SUM(O56,O57)</f>
        <v>0</v>
      </c>
      <c r="P58" s="113">
        <f>SUM(P56,P57)</f>
        <v>0</v>
      </c>
      <c r="Q58" s="142">
        <f>R58+T58</f>
        <v>2896</v>
      </c>
      <c r="R58" s="23">
        <f>SUM(R56,R57)</f>
        <v>2896</v>
      </c>
      <c r="S58" s="23">
        <f>SUM(S56,S57)</f>
        <v>0</v>
      </c>
      <c r="T58" s="23">
        <f>SUM(T56,T57)</f>
        <v>0</v>
      </c>
      <c r="U58" s="142">
        <f t="shared" si="10"/>
        <v>90361.00556070436</v>
      </c>
      <c r="V58" s="23">
        <f>SUM(V56,V57)</f>
        <v>90361.00556070436</v>
      </c>
      <c r="W58" s="23">
        <f>SUM(W56,W57)</f>
        <v>0</v>
      </c>
      <c r="X58" s="41">
        <f>SUM(X56,X57)</f>
        <v>0</v>
      </c>
      <c r="Y58" s="3"/>
      <c r="Z58" s="4"/>
      <c r="AA58" s="4"/>
      <c r="AB58" s="4"/>
      <c r="AC58" s="4"/>
      <c r="AD58" s="4"/>
      <c r="AE58" s="4"/>
      <c r="AF58" s="4"/>
      <c r="AG58" s="4"/>
    </row>
    <row r="59" spans="1:33" s="6" customFormat="1" ht="18" customHeight="1" thickBot="1">
      <c r="A59" s="201">
        <v>1</v>
      </c>
      <c r="B59" s="217">
        <v>2</v>
      </c>
      <c r="C59" s="260">
        <v>5</v>
      </c>
      <c r="D59" s="285" t="s">
        <v>63</v>
      </c>
      <c r="E59" s="223">
        <v>20</v>
      </c>
      <c r="F59" s="47" t="s">
        <v>23</v>
      </c>
      <c r="G59" s="47" t="s">
        <v>64</v>
      </c>
      <c r="H59" s="122" t="s">
        <v>26</v>
      </c>
      <c r="I59" s="123">
        <f t="shared" si="0"/>
        <v>839.8980537534754</v>
      </c>
      <c r="J59" s="48">
        <v>0</v>
      </c>
      <c r="K59" s="48">
        <v>0</v>
      </c>
      <c r="L59" s="49">
        <v>839.8980537534754</v>
      </c>
      <c r="M59" s="124">
        <f t="shared" si="11"/>
        <v>600</v>
      </c>
      <c r="N59" s="17"/>
      <c r="O59" s="17"/>
      <c r="P59" s="18">
        <v>600</v>
      </c>
      <c r="Q59" s="123">
        <f t="shared" si="9"/>
        <v>810.9360518999073</v>
      </c>
      <c r="R59" s="48">
        <v>0</v>
      </c>
      <c r="S59" s="48">
        <v>0</v>
      </c>
      <c r="T59" s="49">
        <v>810.9360518999073</v>
      </c>
      <c r="U59" s="123">
        <f t="shared" si="10"/>
        <v>1448.100092678406</v>
      </c>
      <c r="V59" s="48">
        <v>0</v>
      </c>
      <c r="W59" s="48">
        <v>0</v>
      </c>
      <c r="X59" s="49">
        <v>1448.100092678406</v>
      </c>
      <c r="Y59" s="3"/>
      <c r="Z59" s="4"/>
      <c r="AA59" s="4"/>
      <c r="AB59" s="4"/>
      <c r="AC59" s="4"/>
      <c r="AD59" s="4"/>
      <c r="AE59" s="4"/>
      <c r="AF59" s="4"/>
      <c r="AG59" s="4"/>
    </row>
    <row r="60" spans="1:33" s="5" customFormat="1" ht="18" customHeight="1" thickBot="1">
      <c r="A60" s="201"/>
      <c r="B60" s="259"/>
      <c r="C60" s="261"/>
      <c r="D60" s="286"/>
      <c r="E60" s="224"/>
      <c r="F60" s="239" t="s">
        <v>27</v>
      </c>
      <c r="G60" s="240"/>
      <c r="H60" s="241"/>
      <c r="I60" s="152">
        <f>J60+L60</f>
        <v>839.8980537534754</v>
      </c>
      <c r="J60" s="153">
        <f>SUM(J59)</f>
        <v>0</v>
      </c>
      <c r="K60" s="153">
        <f>SUM(K59)</f>
        <v>0</v>
      </c>
      <c r="L60" s="153">
        <f>SUM(L59)</f>
        <v>839.8980537534754</v>
      </c>
      <c r="M60" s="154">
        <f t="shared" si="11"/>
        <v>600</v>
      </c>
      <c r="N60" s="155">
        <f>SUM(N59)</f>
        <v>0</v>
      </c>
      <c r="O60" s="155">
        <f>SUM(O59)</f>
        <v>0</v>
      </c>
      <c r="P60" s="155">
        <f>SUM(P59)</f>
        <v>600</v>
      </c>
      <c r="Q60" s="152">
        <f t="shared" si="9"/>
        <v>810.9360518999073</v>
      </c>
      <c r="R60" s="153">
        <f>SUM(R59)</f>
        <v>0</v>
      </c>
      <c r="S60" s="153">
        <f>SUM(S59)</f>
        <v>0</v>
      </c>
      <c r="T60" s="153">
        <f>SUM(T59)</f>
        <v>810.9360518999073</v>
      </c>
      <c r="U60" s="152">
        <f t="shared" si="10"/>
        <v>1448.100092678406</v>
      </c>
      <c r="V60" s="153">
        <f>SUM(V59)</f>
        <v>0</v>
      </c>
      <c r="W60" s="153">
        <f>SUM(W59)</f>
        <v>0</v>
      </c>
      <c r="X60" s="156">
        <f>SUM(X59)</f>
        <v>1448.100092678406</v>
      </c>
      <c r="Y60" s="3"/>
      <c r="Z60" s="4"/>
      <c r="AA60" s="4"/>
      <c r="AB60" s="4"/>
      <c r="AC60" s="4"/>
      <c r="AD60" s="4"/>
      <c r="AE60" s="4"/>
      <c r="AF60" s="4"/>
      <c r="AG60" s="4"/>
    </row>
    <row r="61" spans="1:33" s="121" customFormat="1" ht="12.75" customHeight="1" thickBot="1">
      <c r="A61" s="55">
        <v>1</v>
      </c>
      <c r="B61" s="178" t="s">
        <v>65</v>
      </c>
      <c r="C61" s="245" t="s">
        <v>53</v>
      </c>
      <c r="D61" s="246"/>
      <c r="E61" s="246"/>
      <c r="F61" s="246"/>
      <c r="G61" s="246"/>
      <c r="H61" s="247"/>
      <c r="I61" s="144">
        <f t="shared" si="0"/>
        <v>7472.196478220574</v>
      </c>
      <c r="J61" s="69">
        <f>SUM(J51,J53,J55,J58,J60)</f>
        <v>6632.298424467099</v>
      </c>
      <c r="K61" s="69">
        <f>SUM(K51,K53,K55,K58,K60)</f>
        <v>0</v>
      </c>
      <c r="L61" s="69">
        <f>SUM(L51,L53,L55,L58,L60)</f>
        <v>839.8980537534754</v>
      </c>
      <c r="M61" s="145">
        <f t="shared" si="11"/>
        <v>10700</v>
      </c>
      <c r="N61" s="24">
        <f>SUM(N51,N53,N55,N58,N60)</f>
        <v>10100</v>
      </c>
      <c r="O61" s="24">
        <f>SUM(O51,O53,O55,O58,O60)</f>
        <v>0</v>
      </c>
      <c r="P61" s="24">
        <f>SUM(P51,P53,P55,P58,P60)</f>
        <v>600</v>
      </c>
      <c r="Q61" s="144">
        <f t="shared" si="9"/>
        <v>11526.676552363298</v>
      </c>
      <c r="R61" s="69">
        <f>SUM(R51,R53,R55,R58,R60)</f>
        <v>10715.740500463391</v>
      </c>
      <c r="S61" s="69">
        <f>SUM(S51,S53,S55,S58,S60)</f>
        <v>0</v>
      </c>
      <c r="T61" s="69">
        <f>SUM(T51,T53,T55,T58,T60)</f>
        <v>810.9360518999073</v>
      </c>
      <c r="U61" s="144">
        <f t="shared" si="10"/>
        <v>129397.7062094532</v>
      </c>
      <c r="V61" s="69">
        <f>SUM(V51,V53,V55,V58,V60)</f>
        <v>99049.6061167748</v>
      </c>
      <c r="W61" s="69">
        <f>SUM(W51,W53,W55,W58,W60)</f>
        <v>0</v>
      </c>
      <c r="X61" s="70">
        <f>SUM(X51,X53,X55,X58,X60)</f>
        <v>30348.100092678407</v>
      </c>
      <c r="Y61" s="120"/>
      <c r="Z61" s="120"/>
      <c r="AA61" s="120"/>
      <c r="AB61" s="120"/>
      <c r="AC61" s="120"/>
      <c r="AD61" s="120"/>
      <c r="AE61" s="120"/>
      <c r="AF61" s="120"/>
      <c r="AG61" s="120"/>
    </row>
    <row r="62" spans="1:33" s="5" customFormat="1" ht="18" customHeight="1" thickBot="1">
      <c r="A62" s="45">
        <v>1</v>
      </c>
      <c r="B62" s="46">
        <v>3</v>
      </c>
      <c r="C62" s="248" t="s">
        <v>66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50"/>
      <c r="Y62" s="3"/>
      <c r="Z62" s="4"/>
      <c r="AA62" s="4"/>
      <c r="AB62" s="4"/>
      <c r="AC62" s="4"/>
      <c r="AD62" s="4"/>
      <c r="AE62" s="4"/>
      <c r="AF62" s="4"/>
      <c r="AG62" s="4"/>
    </row>
    <row r="63" spans="1:33" s="6" customFormat="1" ht="27" customHeight="1" thickBot="1">
      <c r="A63" s="231">
        <v>1</v>
      </c>
      <c r="B63" s="267">
        <v>3</v>
      </c>
      <c r="C63" s="282">
        <v>1</v>
      </c>
      <c r="D63" s="284" t="s">
        <v>67</v>
      </c>
      <c r="E63" s="269">
        <v>20</v>
      </c>
      <c r="F63" s="47" t="s">
        <v>23</v>
      </c>
      <c r="G63" s="47" t="s">
        <v>68</v>
      </c>
      <c r="H63" s="122" t="s">
        <v>26</v>
      </c>
      <c r="I63" s="123">
        <f t="shared" si="0"/>
        <v>0</v>
      </c>
      <c r="J63" s="48">
        <v>0</v>
      </c>
      <c r="K63" s="48">
        <v>0</v>
      </c>
      <c r="L63" s="49">
        <v>0</v>
      </c>
      <c r="M63" s="124">
        <f>N63+P63</f>
        <v>6213</v>
      </c>
      <c r="N63" s="17"/>
      <c r="O63" s="17"/>
      <c r="P63" s="18">
        <v>6213</v>
      </c>
      <c r="Q63" s="123">
        <f aca="true" t="shared" si="12" ref="Q63:Q109">R63+T63</f>
        <v>0</v>
      </c>
      <c r="R63" s="48">
        <v>0</v>
      </c>
      <c r="S63" s="48">
        <v>0</v>
      </c>
      <c r="T63" s="49">
        <v>0</v>
      </c>
      <c r="U63" s="123">
        <f aca="true" t="shared" si="13" ref="U63:U109">V63+X63</f>
        <v>1000868.8600556072</v>
      </c>
      <c r="V63" s="48">
        <v>0</v>
      </c>
      <c r="W63" s="48">
        <v>0</v>
      </c>
      <c r="X63" s="49">
        <v>1000868.8600556072</v>
      </c>
      <c r="Y63" s="3"/>
      <c r="Z63" s="4"/>
      <c r="AA63" s="4"/>
      <c r="AB63" s="4"/>
      <c r="AC63" s="4"/>
      <c r="AD63" s="4"/>
      <c r="AE63" s="4"/>
      <c r="AF63" s="4"/>
      <c r="AG63" s="4"/>
    </row>
    <row r="64" spans="1:33" s="5" customFormat="1" ht="27" customHeight="1" thickBot="1">
      <c r="A64" s="231"/>
      <c r="B64" s="268"/>
      <c r="C64" s="283"/>
      <c r="D64" s="222"/>
      <c r="E64" s="224"/>
      <c r="F64" s="239" t="s">
        <v>27</v>
      </c>
      <c r="G64" s="240"/>
      <c r="H64" s="241"/>
      <c r="I64" s="142">
        <f>J64+L64</f>
        <v>0</v>
      </c>
      <c r="J64" s="23">
        <f>SUM(J63)</f>
        <v>0</v>
      </c>
      <c r="K64" s="23">
        <f>SUM(K63)</f>
        <v>0</v>
      </c>
      <c r="L64" s="23">
        <f>SUM(L63)</f>
        <v>0</v>
      </c>
      <c r="M64" s="143">
        <f aca="true" t="shared" si="14" ref="M64:M109">N64+P64</f>
        <v>6213</v>
      </c>
      <c r="N64" s="113">
        <f>SUM(N63)</f>
        <v>0</v>
      </c>
      <c r="O64" s="113">
        <f>SUM(O63)</f>
        <v>0</v>
      </c>
      <c r="P64" s="113">
        <f>SUM(P63)</f>
        <v>6213</v>
      </c>
      <c r="Q64" s="142">
        <f t="shared" si="12"/>
        <v>0</v>
      </c>
      <c r="R64" s="23">
        <f>SUM(R63)</f>
        <v>0</v>
      </c>
      <c r="S64" s="23">
        <f>SUM(S63)</f>
        <v>0</v>
      </c>
      <c r="T64" s="23">
        <f>SUM(T63)</f>
        <v>0</v>
      </c>
      <c r="U64" s="142">
        <f t="shared" si="13"/>
        <v>1000868.8600556072</v>
      </c>
      <c r="V64" s="23">
        <f>SUM(V63)</f>
        <v>0</v>
      </c>
      <c r="W64" s="23">
        <f>SUM(W63)</f>
        <v>0</v>
      </c>
      <c r="X64" s="41">
        <f>SUM(X63)</f>
        <v>1000868.8600556072</v>
      </c>
      <c r="Y64" s="3"/>
      <c r="Z64" s="4"/>
      <c r="AA64" s="4"/>
      <c r="AB64" s="4"/>
      <c r="AC64" s="4"/>
      <c r="AD64" s="4"/>
      <c r="AE64" s="4"/>
      <c r="AF64" s="4"/>
      <c r="AG64" s="4"/>
    </row>
    <row r="65" spans="1:33" s="121" customFormat="1" ht="22.5" customHeight="1" thickBot="1">
      <c r="A65" s="201">
        <v>1</v>
      </c>
      <c r="B65" s="217">
        <v>3</v>
      </c>
      <c r="C65" s="260">
        <v>2</v>
      </c>
      <c r="D65" s="221" t="s">
        <v>69</v>
      </c>
      <c r="E65" s="223">
        <v>20</v>
      </c>
      <c r="F65" s="47" t="s">
        <v>23</v>
      </c>
      <c r="G65" s="47" t="s">
        <v>70</v>
      </c>
      <c r="H65" s="122" t="s">
        <v>26</v>
      </c>
      <c r="I65" s="123">
        <f t="shared" si="0"/>
        <v>0</v>
      </c>
      <c r="J65" s="48">
        <v>0</v>
      </c>
      <c r="K65" s="48">
        <v>0</v>
      </c>
      <c r="L65" s="49">
        <v>0</v>
      </c>
      <c r="M65" s="124">
        <f t="shared" si="14"/>
        <v>0</v>
      </c>
      <c r="N65" s="17">
        <v>0</v>
      </c>
      <c r="O65" s="17">
        <v>0</v>
      </c>
      <c r="P65" s="18">
        <v>0</v>
      </c>
      <c r="Q65" s="123">
        <f t="shared" si="12"/>
        <v>11700</v>
      </c>
      <c r="R65" s="48">
        <v>0</v>
      </c>
      <c r="S65" s="48">
        <v>0</v>
      </c>
      <c r="T65" s="49">
        <v>11700</v>
      </c>
      <c r="U65" s="123">
        <f t="shared" si="13"/>
        <v>0</v>
      </c>
      <c r="V65" s="48">
        <v>0</v>
      </c>
      <c r="W65" s="48">
        <v>0</v>
      </c>
      <c r="X65" s="49">
        <v>0</v>
      </c>
      <c r="Y65" s="120"/>
      <c r="Z65" s="120"/>
      <c r="AA65" s="120"/>
      <c r="AB65" s="120"/>
      <c r="AC65" s="120"/>
      <c r="AD65" s="120"/>
      <c r="AE65" s="120"/>
      <c r="AF65" s="120"/>
      <c r="AG65" s="120"/>
    </row>
    <row r="66" spans="1:33" s="121" customFormat="1" ht="22.5" customHeight="1" thickBot="1">
      <c r="A66" s="201"/>
      <c r="B66" s="259"/>
      <c r="C66" s="261"/>
      <c r="D66" s="222"/>
      <c r="E66" s="224"/>
      <c r="F66" s="239" t="s">
        <v>27</v>
      </c>
      <c r="G66" s="240"/>
      <c r="H66" s="241"/>
      <c r="I66" s="142">
        <f>J66+L66</f>
        <v>0</v>
      </c>
      <c r="J66" s="23">
        <f>SUM(J65)</f>
        <v>0</v>
      </c>
      <c r="K66" s="23">
        <f>SUM(K65)</f>
        <v>0</v>
      </c>
      <c r="L66" s="23">
        <f>SUM(L65)</f>
        <v>0</v>
      </c>
      <c r="M66" s="143">
        <f t="shared" si="14"/>
        <v>0</v>
      </c>
      <c r="N66" s="113">
        <f>SUM(N65)</f>
        <v>0</v>
      </c>
      <c r="O66" s="113">
        <f>SUM(O65)</f>
        <v>0</v>
      </c>
      <c r="P66" s="113">
        <f>SUM(P65)</f>
        <v>0</v>
      </c>
      <c r="Q66" s="142">
        <f t="shared" si="12"/>
        <v>11700</v>
      </c>
      <c r="R66" s="23">
        <f>SUM(R65)</f>
        <v>0</v>
      </c>
      <c r="S66" s="23">
        <f>SUM(S65)</f>
        <v>0</v>
      </c>
      <c r="T66" s="23">
        <f>SUM(T65)</f>
        <v>11700</v>
      </c>
      <c r="U66" s="142">
        <f t="shared" si="13"/>
        <v>0</v>
      </c>
      <c r="V66" s="23">
        <f>SUM(V65)</f>
        <v>0</v>
      </c>
      <c r="W66" s="23">
        <f>SUM(W65)</f>
        <v>0</v>
      </c>
      <c r="X66" s="41">
        <f>SUM(X65)</f>
        <v>0</v>
      </c>
      <c r="Y66" s="120"/>
      <c r="Z66" s="120"/>
      <c r="AA66" s="120"/>
      <c r="AB66" s="120"/>
      <c r="AC66" s="120"/>
      <c r="AD66" s="120"/>
      <c r="AE66" s="120"/>
      <c r="AF66" s="120"/>
      <c r="AG66" s="120"/>
    </row>
    <row r="67" spans="1:33" s="121" customFormat="1" ht="21.75" customHeight="1" thickBot="1">
      <c r="A67" s="201">
        <v>1</v>
      </c>
      <c r="B67" s="217">
        <v>3</v>
      </c>
      <c r="C67" s="260">
        <v>3</v>
      </c>
      <c r="D67" s="221" t="s">
        <v>71</v>
      </c>
      <c r="E67" s="223">
        <v>20</v>
      </c>
      <c r="F67" s="47" t="s">
        <v>23</v>
      </c>
      <c r="G67" s="47" t="s">
        <v>72</v>
      </c>
      <c r="H67" s="122" t="s">
        <v>25</v>
      </c>
      <c r="I67" s="123">
        <f t="shared" si="0"/>
        <v>0</v>
      </c>
      <c r="J67" s="48">
        <v>0</v>
      </c>
      <c r="K67" s="48">
        <v>0</v>
      </c>
      <c r="L67" s="49">
        <v>0</v>
      </c>
      <c r="M67" s="124">
        <f t="shared" si="14"/>
        <v>5365</v>
      </c>
      <c r="N67" s="17"/>
      <c r="O67" s="17"/>
      <c r="P67" s="18">
        <v>5365</v>
      </c>
      <c r="Q67" s="123">
        <f t="shared" si="12"/>
        <v>0</v>
      </c>
      <c r="R67" s="48">
        <v>0</v>
      </c>
      <c r="S67" s="48">
        <v>0</v>
      </c>
      <c r="T67" s="49">
        <v>0</v>
      </c>
      <c r="U67" s="123">
        <f t="shared" si="13"/>
        <v>0</v>
      </c>
      <c r="V67" s="48">
        <v>0</v>
      </c>
      <c r="W67" s="48">
        <v>0</v>
      </c>
      <c r="X67" s="49">
        <v>0</v>
      </c>
      <c r="Y67" s="120"/>
      <c r="Z67" s="120"/>
      <c r="AA67" s="120"/>
      <c r="AB67" s="120"/>
      <c r="AC67" s="120"/>
      <c r="AD67" s="120"/>
      <c r="AE67" s="120"/>
      <c r="AF67" s="120"/>
      <c r="AG67" s="120"/>
    </row>
    <row r="68" spans="1:33" s="121" customFormat="1" ht="21.75" customHeight="1" thickBot="1">
      <c r="A68" s="201"/>
      <c r="B68" s="259"/>
      <c r="C68" s="261"/>
      <c r="D68" s="222"/>
      <c r="E68" s="224"/>
      <c r="F68" s="239" t="s">
        <v>27</v>
      </c>
      <c r="G68" s="240"/>
      <c r="H68" s="241"/>
      <c r="I68" s="142">
        <f>J68+L68</f>
        <v>0</v>
      </c>
      <c r="J68" s="23">
        <f>SUM(J67)</f>
        <v>0</v>
      </c>
      <c r="K68" s="23">
        <f>SUM(K67)</f>
        <v>0</v>
      </c>
      <c r="L68" s="23">
        <f>SUM(L67)</f>
        <v>0</v>
      </c>
      <c r="M68" s="143">
        <f t="shared" si="14"/>
        <v>5365</v>
      </c>
      <c r="N68" s="113">
        <f>SUM(N67)</f>
        <v>0</v>
      </c>
      <c r="O68" s="113">
        <f>SUM(O67)</f>
        <v>0</v>
      </c>
      <c r="P68" s="113">
        <f>SUM(P67)</f>
        <v>5365</v>
      </c>
      <c r="Q68" s="142">
        <f t="shared" si="12"/>
        <v>0</v>
      </c>
      <c r="R68" s="23">
        <f>SUM(R67)</f>
        <v>0</v>
      </c>
      <c r="S68" s="23">
        <f>SUM(S67)</f>
        <v>0</v>
      </c>
      <c r="T68" s="23">
        <f>SUM(T67)</f>
        <v>0</v>
      </c>
      <c r="U68" s="142">
        <f t="shared" si="13"/>
        <v>0</v>
      </c>
      <c r="V68" s="23">
        <f>SUM(V67)</f>
        <v>0</v>
      </c>
      <c r="W68" s="23">
        <f>SUM(W67)</f>
        <v>0</v>
      </c>
      <c r="X68" s="41">
        <f>SUM(X67)</f>
        <v>0</v>
      </c>
      <c r="Y68" s="120"/>
      <c r="Z68" s="120"/>
      <c r="AA68" s="120"/>
      <c r="AB68" s="120"/>
      <c r="AC68" s="120"/>
      <c r="AD68" s="120"/>
      <c r="AE68" s="120"/>
      <c r="AF68" s="120"/>
      <c r="AG68" s="120"/>
    </row>
    <row r="69" spans="1:33" s="6" customFormat="1" ht="20.25" customHeight="1">
      <c r="A69" s="201">
        <v>1</v>
      </c>
      <c r="B69" s="217">
        <v>3</v>
      </c>
      <c r="C69" s="260">
        <v>4</v>
      </c>
      <c r="D69" s="221" t="s">
        <v>73</v>
      </c>
      <c r="E69" s="223">
        <v>20</v>
      </c>
      <c r="F69" s="243" t="s">
        <v>23</v>
      </c>
      <c r="G69" s="243" t="s">
        <v>74</v>
      </c>
      <c r="H69" s="122" t="s">
        <v>26</v>
      </c>
      <c r="I69" s="123">
        <f t="shared" si="0"/>
        <v>0</v>
      </c>
      <c r="J69" s="48">
        <v>0</v>
      </c>
      <c r="K69" s="48">
        <v>0</v>
      </c>
      <c r="L69" s="49">
        <v>0</v>
      </c>
      <c r="M69" s="124">
        <f t="shared" si="14"/>
        <v>0</v>
      </c>
      <c r="N69" s="17">
        <v>0</v>
      </c>
      <c r="O69" s="17">
        <v>0</v>
      </c>
      <c r="P69" s="18">
        <v>0</v>
      </c>
      <c r="Q69" s="123">
        <f t="shared" si="12"/>
        <v>234765.98702502318</v>
      </c>
      <c r="R69" s="48">
        <v>0</v>
      </c>
      <c r="S69" s="48">
        <v>0</v>
      </c>
      <c r="T69" s="49">
        <v>234765.98702502318</v>
      </c>
      <c r="U69" s="123">
        <f t="shared" si="13"/>
        <v>0</v>
      </c>
      <c r="V69" s="48">
        <v>0</v>
      </c>
      <c r="W69" s="48">
        <v>0</v>
      </c>
      <c r="X69" s="49">
        <v>0</v>
      </c>
      <c r="Y69" s="3"/>
      <c r="Z69" s="4"/>
      <c r="AA69" s="4"/>
      <c r="AB69" s="4"/>
      <c r="AC69" s="4"/>
      <c r="AD69" s="4"/>
      <c r="AE69" s="4"/>
      <c r="AF69" s="4"/>
      <c r="AG69" s="4"/>
    </row>
    <row r="70" spans="1:33" s="5" customFormat="1" ht="20.25" customHeight="1" thickBot="1">
      <c r="A70" s="201"/>
      <c r="B70" s="259"/>
      <c r="C70" s="261"/>
      <c r="D70" s="222"/>
      <c r="E70" s="224"/>
      <c r="F70" s="277"/>
      <c r="G70" s="277"/>
      <c r="H70" s="125" t="s">
        <v>25</v>
      </c>
      <c r="I70" s="123">
        <f t="shared" si="0"/>
        <v>0</v>
      </c>
      <c r="J70" s="48">
        <v>0</v>
      </c>
      <c r="K70" s="48">
        <v>0</v>
      </c>
      <c r="L70" s="49">
        <v>0</v>
      </c>
      <c r="M70" s="124">
        <f t="shared" si="14"/>
        <v>0</v>
      </c>
      <c r="N70" s="17">
        <v>0</v>
      </c>
      <c r="O70" s="17">
        <v>0</v>
      </c>
      <c r="P70" s="18">
        <v>0</v>
      </c>
      <c r="Q70" s="123">
        <f t="shared" si="12"/>
        <v>2896.200185356812</v>
      </c>
      <c r="R70" s="48">
        <v>0</v>
      </c>
      <c r="S70" s="48">
        <v>0</v>
      </c>
      <c r="T70" s="49">
        <v>2896.200185356812</v>
      </c>
      <c r="U70" s="123">
        <f t="shared" si="13"/>
        <v>0</v>
      </c>
      <c r="V70" s="48">
        <v>0</v>
      </c>
      <c r="W70" s="48">
        <v>0</v>
      </c>
      <c r="X70" s="49">
        <v>0</v>
      </c>
      <c r="Y70" s="3"/>
      <c r="Z70" s="4"/>
      <c r="AA70" s="4"/>
      <c r="AB70" s="4"/>
      <c r="AC70" s="4"/>
      <c r="AD70" s="4"/>
      <c r="AE70" s="4"/>
      <c r="AF70" s="4"/>
      <c r="AG70" s="4"/>
    </row>
    <row r="71" spans="1:33" s="5" customFormat="1" ht="20.25" customHeight="1" thickBot="1">
      <c r="A71" s="201"/>
      <c r="B71" s="259"/>
      <c r="C71" s="261"/>
      <c r="D71" s="222"/>
      <c r="E71" s="224"/>
      <c r="F71" s="239" t="s">
        <v>27</v>
      </c>
      <c r="G71" s="240"/>
      <c r="H71" s="241"/>
      <c r="I71" s="142">
        <f t="shared" si="0"/>
        <v>0</v>
      </c>
      <c r="J71" s="23">
        <f>SUM(J69:J70)</f>
        <v>0</v>
      </c>
      <c r="K71" s="23">
        <f>SUM(K69:K70)</f>
        <v>0</v>
      </c>
      <c r="L71" s="23">
        <f>SUM(L69:L70)</f>
        <v>0</v>
      </c>
      <c r="M71" s="143">
        <f t="shared" si="14"/>
        <v>0</v>
      </c>
      <c r="N71" s="113">
        <f>SUM(N69:N70)</f>
        <v>0</v>
      </c>
      <c r="O71" s="113">
        <f>SUM(O69:O70)</f>
        <v>0</v>
      </c>
      <c r="P71" s="113">
        <f>SUM(P69:P70)</f>
        <v>0</v>
      </c>
      <c r="Q71" s="142">
        <f t="shared" si="12"/>
        <v>237662.18721037998</v>
      </c>
      <c r="R71" s="23">
        <f>SUM(R69:R70)</f>
        <v>0</v>
      </c>
      <c r="S71" s="23">
        <f>SUM(S69:S70)</f>
        <v>0</v>
      </c>
      <c r="T71" s="23">
        <f>SUM(T69:T70)</f>
        <v>237662.18721037998</v>
      </c>
      <c r="U71" s="142">
        <f t="shared" si="13"/>
        <v>0</v>
      </c>
      <c r="V71" s="23">
        <f>SUM(V69:V70)</f>
        <v>0</v>
      </c>
      <c r="W71" s="23">
        <f>SUM(W69:W70)</f>
        <v>0</v>
      </c>
      <c r="X71" s="41">
        <f>SUM(X69:X70)</f>
        <v>0</v>
      </c>
      <c r="Y71" s="3"/>
      <c r="Z71" s="4"/>
      <c r="AA71" s="4"/>
      <c r="AB71" s="4"/>
      <c r="AC71" s="4"/>
      <c r="AD71" s="4"/>
      <c r="AE71" s="4"/>
      <c r="AF71" s="4"/>
      <c r="AG71" s="4"/>
    </row>
    <row r="72" spans="1:33" s="5" customFormat="1" ht="15.75" customHeight="1">
      <c r="A72" s="201">
        <v>1</v>
      </c>
      <c r="B72" s="217">
        <v>3</v>
      </c>
      <c r="C72" s="219">
        <v>5</v>
      </c>
      <c r="D72" s="221" t="s">
        <v>75</v>
      </c>
      <c r="E72" s="223">
        <v>20</v>
      </c>
      <c r="F72" s="279" t="s">
        <v>23</v>
      </c>
      <c r="G72" s="279" t="s">
        <v>76</v>
      </c>
      <c r="H72" s="134" t="s">
        <v>25</v>
      </c>
      <c r="I72" s="123">
        <f t="shared" si="0"/>
        <v>0</v>
      </c>
      <c r="J72" s="48">
        <v>0</v>
      </c>
      <c r="K72" s="48">
        <v>0</v>
      </c>
      <c r="L72" s="49">
        <v>0</v>
      </c>
      <c r="M72" s="124">
        <f t="shared" si="14"/>
        <v>17377</v>
      </c>
      <c r="N72" s="17">
        <v>0</v>
      </c>
      <c r="O72" s="17">
        <v>0</v>
      </c>
      <c r="P72" s="18">
        <v>17377</v>
      </c>
      <c r="Q72" s="123">
        <f t="shared" si="12"/>
        <v>0</v>
      </c>
      <c r="R72" s="48">
        <v>0</v>
      </c>
      <c r="S72" s="48">
        <v>0</v>
      </c>
      <c r="T72" s="49">
        <v>0</v>
      </c>
      <c r="U72" s="123">
        <f t="shared" si="13"/>
        <v>0</v>
      </c>
      <c r="V72" s="48">
        <v>0</v>
      </c>
      <c r="W72" s="48">
        <v>0</v>
      </c>
      <c r="X72" s="49">
        <v>0</v>
      </c>
      <c r="Y72" s="3"/>
      <c r="Z72" s="4"/>
      <c r="AA72" s="4"/>
      <c r="AB72" s="4"/>
      <c r="AC72" s="4"/>
      <c r="AD72" s="4"/>
      <c r="AE72" s="4"/>
      <c r="AF72" s="4"/>
      <c r="AG72" s="4"/>
    </row>
    <row r="73" spans="1:33" s="5" customFormat="1" ht="15.75" customHeight="1" thickBot="1">
      <c r="A73" s="201"/>
      <c r="B73" s="259"/>
      <c r="C73" s="220"/>
      <c r="D73" s="222"/>
      <c r="E73" s="224"/>
      <c r="F73" s="280"/>
      <c r="G73" s="280"/>
      <c r="H73" s="135" t="s">
        <v>77</v>
      </c>
      <c r="I73" s="123">
        <f t="shared" si="0"/>
        <v>0</v>
      </c>
      <c r="J73" s="48">
        <v>0</v>
      </c>
      <c r="K73" s="48">
        <v>0</v>
      </c>
      <c r="L73" s="49">
        <v>0</v>
      </c>
      <c r="M73" s="124">
        <f t="shared" si="14"/>
        <v>7241</v>
      </c>
      <c r="N73" s="17">
        <v>0</v>
      </c>
      <c r="O73" s="17">
        <v>0</v>
      </c>
      <c r="P73" s="18">
        <v>7241</v>
      </c>
      <c r="Q73" s="123">
        <f t="shared" si="12"/>
        <v>0</v>
      </c>
      <c r="R73" s="48">
        <v>0</v>
      </c>
      <c r="S73" s="48">
        <v>0</v>
      </c>
      <c r="T73" s="49">
        <v>0</v>
      </c>
      <c r="U73" s="123">
        <f t="shared" si="13"/>
        <v>0</v>
      </c>
      <c r="V73" s="48">
        <v>0</v>
      </c>
      <c r="W73" s="48">
        <v>0</v>
      </c>
      <c r="X73" s="49">
        <v>0</v>
      </c>
      <c r="Y73" s="3"/>
      <c r="Z73" s="4"/>
      <c r="AA73" s="4"/>
      <c r="AB73" s="4"/>
      <c r="AC73" s="4"/>
      <c r="AD73" s="4"/>
      <c r="AE73" s="4"/>
      <c r="AF73" s="4"/>
      <c r="AG73" s="4"/>
    </row>
    <row r="74" spans="1:33" s="5" customFormat="1" ht="15.75" customHeight="1" thickBot="1">
      <c r="A74" s="201"/>
      <c r="B74" s="259"/>
      <c r="C74" s="220"/>
      <c r="D74" s="222"/>
      <c r="E74" s="224"/>
      <c r="F74" s="239" t="s">
        <v>27</v>
      </c>
      <c r="G74" s="240"/>
      <c r="H74" s="241"/>
      <c r="I74" s="142">
        <f t="shared" si="0"/>
        <v>0</v>
      </c>
      <c r="J74" s="23">
        <f>SUM(J72:J73)</f>
        <v>0</v>
      </c>
      <c r="K74" s="23">
        <f>SUM(K72:K73)</f>
        <v>0</v>
      </c>
      <c r="L74" s="23">
        <f>SUM(L72:L73)</f>
        <v>0</v>
      </c>
      <c r="M74" s="143">
        <f t="shared" si="14"/>
        <v>24618</v>
      </c>
      <c r="N74" s="113">
        <f>SUM(N72:N73)</f>
        <v>0</v>
      </c>
      <c r="O74" s="113">
        <f>SUM(O72:O73)</f>
        <v>0</v>
      </c>
      <c r="P74" s="113">
        <f>SUM(P72:P73)</f>
        <v>24618</v>
      </c>
      <c r="Q74" s="142">
        <f t="shared" si="12"/>
        <v>0</v>
      </c>
      <c r="R74" s="23">
        <f>SUM(R72:R73)</f>
        <v>0</v>
      </c>
      <c r="S74" s="23">
        <f>SUM(S72:S73)</f>
        <v>0</v>
      </c>
      <c r="T74" s="23">
        <f>SUM(T72:T73)</f>
        <v>0</v>
      </c>
      <c r="U74" s="142">
        <f t="shared" si="13"/>
        <v>0</v>
      </c>
      <c r="V74" s="23">
        <f>SUM(V72:V73)</f>
        <v>0</v>
      </c>
      <c r="W74" s="23">
        <f>SUM(W72:W73)</f>
        <v>0</v>
      </c>
      <c r="X74" s="41">
        <f>SUM(X72:X73)</f>
        <v>0</v>
      </c>
      <c r="Y74" s="3"/>
      <c r="Z74" s="4"/>
      <c r="AA74" s="4"/>
      <c r="AB74" s="4"/>
      <c r="AC74" s="4"/>
      <c r="AD74" s="4"/>
      <c r="AE74" s="4"/>
      <c r="AF74" s="4"/>
      <c r="AG74" s="4"/>
    </row>
    <row r="75" spans="1:33" s="5" customFormat="1" ht="32.25" customHeight="1" thickBot="1">
      <c r="A75" s="201">
        <v>1</v>
      </c>
      <c r="B75" s="217">
        <v>3</v>
      </c>
      <c r="C75" s="219">
        <v>6</v>
      </c>
      <c r="D75" s="221" t="s">
        <v>78</v>
      </c>
      <c r="E75" s="223">
        <v>20</v>
      </c>
      <c r="F75" s="63" t="s">
        <v>79</v>
      </c>
      <c r="G75" s="63" t="s">
        <v>80</v>
      </c>
      <c r="H75" s="136" t="s">
        <v>25</v>
      </c>
      <c r="I75" s="123">
        <f t="shared" si="0"/>
        <v>0</v>
      </c>
      <c r="J75" s="48">
        <v>0</v>
      </c>
      <c r="K75" s="48">
        <v>0</v>
      </c>
      <c r="L75" s="49">
        <v>0</v>
      </c>
      <c r="M75" s="124">
        <f t="shared" si="14"/>
        <v>14487</v>
      </c>
      <c r="N75" s="17">
        <v>0</v>
      </c>
      <c r="O75" s="17">
        <v>0</v>
      </c>
      <c r="P75" s="18">
        <v>14487</v>
      </c>
      <c r="Q75" s="123">
        <f t="shared" si="12"/>
        <v>57924.00370713624</v>
      </c>
      <c r="R75" s="48">
        <v>0</v>
      </c>
      <c r="S75" s="48">
        <v>0</v>
      </c>
      <c r="T75" s="49">
        <v>57924.00370713624</v>
      </c>
      <c r="U75" s="123">
        <f t="shared" si="13"/>
        <v>0</v>
      </c>
      <c r="V75" s="48">
        <v>0</v>
      </c>
      <c r="W75" s="48">
        <v>0</v>
      </c>
      <c r="X75" s="49">
        <v>0</v>
      </c>
      <c r="Y75" s="3"/>
      <c r="Z75" s="4"/>
      <c r="AA75" s="4"/>
      <c r="AB75" s="4"/>
      <c r="AC75" s="4"/>
      <c r="AD75" s="4"/>
      <c r="AE75" s="4"/>
      <c r="AF75" s="4"/>
      <c r="AG75" s="4"/>
    </row>
    <row r="76" spans="1:33" s="5" customFormat="1" ht="32.25" customHeight="1" thickBot="1">
      <c r="A76" s="201"/>
      <c r="B76" s="259"/>
      <c r="C76" s="220"/>
      <c r="D76" s="222"/>
      <c r="E76" s="224"/>
      <c r="F76" s="239" t="s">
        <v>27</v>
      </c>
      <c r="G76" s="240"/>
      <c r="H76" s="241"/>
      <c r="I76" s="142">
        <f>J76+L76</f>
        <v>0</v>
      </c>
      <c r="J76" s="23">
        <f>SUM(J75)</f>
        <v>0</v>
      </c>
      <c r="K76" s="23">
        <f>SUM(K75)</f>
        <v>0</v>
      </c>
      <c r="L76" s="23">
        <f>SUM(L75)</f>
        <v>0</v>
      </c>
      <c r="M76" s="143">
        <f t="shared" si="14"/>
        <v>14487</v>
      </c>
      <c r="N76" s="113">
        <f>SUM(N75)</f>
        <v>0</v>
      </c>
      <c r="O76" s="113">
        <f>SUM(O75)</f>
        <v>0</v>
      </c>
      <c r="P76" s="113">
        <f>SUM(P75)</f>
        <v>14487</v>
      </c>
      <c r="Q76" s="142">
        <f t="shared" si="12"/>
        <v>57924.00370713624</v>
      </c>
      <c r="R76" s="23">
        <f>SUM(R75)</f>
        <v>0</v>
      </c>
      <c r="S76" s="23">
        <f>SUM(S75)</f>
        <v>0</v>
      </c>
      <c r="T76" s="23">
        <f>SUM(T75)</f>
        <v>57924.00370713624</v>
      </c>
      <c r="U76" s="142">
        <f t="shared" si="13"/>
        <v>0</v>
      </c>
      <c r="V76" s="23">
        <f>SUM(V75)</f>
        <v>0</v>
      </c>
      <c r="W76" s="23">
        <f>SUM(W75)</f>
        <v>0</v>
      </c>
      <c r="X76" s="41">
        <f>SUM(X75)</f>
        <v>0</v>
      </c>
      <c r="Y76" s="3"/>
      <c r="Z76" s="4"/>
      <c r="AA76" s="4"/>
      <c r="AB76" s="4"/>
      <c r="AC76" s="4"/>
      <c r="AD76" s="4"/>
      <c r="AE76" s="4"/>
      <c r="AF76" s="4"/>
      <c r="AG76" s="4"/>
    </row>
    <row r="77" spans="1:33" s="5" customFormat="1" ht="19.5" customHeight="1">
      <c r="A77" s="201">
        <v>1</v>
      </c>
      <c r="B77" s="217">
        <v>3</v>
      </c>
      <c r="C77" s="260">
        <v>7</v>
      </c>
      <c r="D77" s="221" t="s">
        <v>81</v>
      </c>
      <c r="E77" s="223">
        <v>20</v>
      </c>
      <c r="F77" s="47" t="s">
        <v>23</v>
      </c>
      <c r="G77" s="243" t="s">
        <v>82</v>
      </c>
      <c r="H77" s="122" t="s">
        <v>25</v>
      </c>
      <c r="I77" s="123">
        <f aca="true" t="shared" si="15" ref="I77:I145">J77+L77</f>
        <v>0</v>
      </c>
      <c r="J77" s="48">
        <v>0</v>
      </c>
      <c r="K77" s="48">
        <v>0</v>
      </c>
      <c r="L77" s="49">
        <v>0</v>
      </c>
      <c r="M77" s="124">
        <f t="shared" si="14"/>
        <v>0</v>
      </c>
      <c r="N77" s="17">
        <v>0</v>
      </c>
      <c r="O77" s="17">
        <v>0</v>
      </c>
      <c r="P77" s="18">
        <v>0</v>
      </c>
      <c r="Q77" s="123">
        <f t="shared" si="12"/>
        <v>67597.312326228</v>
      </c>
      <c r="R77" s="48">
        <v>0</v>
      </c>
      <c r="S77" s="48">
        <v>0</v>
      </c>
      <c r="T77" s="49">
        <v>67597.312326228</v>
      </c>
      <c r="U77" s="123">
        <f t="shared" si="13"/>
        <v>0</v>
      </c>
      <c r="V77" s="48">
        <v>0</v>
      </c>
      <c r="W77" s="48">
        <v>0</v>
      </c>
      <c r="X77" s="49">
        <v>0</v>
      </c>
      <c r="Y77" s="3"/>
      <c r="Z77" s="4"/>
      <c r="AA77" s="4"/>
      <c r="AB77" s="4"/>
      <c r="AC77" s="4"/>
      <c r="AD77" s="4"/>
      <c r="AE77" s="4"/>
      <c r="AF77" s="4"/>
      <c r="AG77" s="4"/>
    </row>
    <row r="78" spans="1:33" s="6" customFormat="1" ht="19.5" customHeight="1" thickBot="1">
      <c r="A78" s="201"/>
      <c r="B78" s="259"/>
      <c r="C78" s="261"/>
      <c r="D78" s="222"/>
      <c r="E78" s="224"/>
      <c r="F78" s="64" t="s">
        <v>83</v>
      </c>
      <c r="G78" s="277"/>
      <c r="H78" s="125" t="s">
        <v>26</v>
      </c>
      <c r="I78" s="123">
        <f t="shared" si="15"/>
        <v>8051.436515291938</v>
      </c>
      <c r="J78" s="48">
        <v>0</v>
      </c>
      <c r="K78" s="48">
        <v>0</v>
      </c>
      <c r="L78" s="49">
        <v>8051.436515291938</v>
      </c>
      <c r="M78" s="124">
        <f t="shared" si="14"/>
        <v>0</v>
      </c>
      <c r="N78" s="17">
        <v>0</v>
      </c>
      <c r="O78" s="17">
        <v>0</v>
      </c>
      <c r="P78" s="18">
        <v>0</v>
      </c>
      <c r="Q78" s="123">
        <f t="shared" si="12"/>
        <v>0</v>
      </c>
      <c r="R78" s="48">
        <v>0</v>
      </c>
      <c r="S78" s="48">
        <v>0</v>
      </c>
      <c r="T78" s="49">
        <v>0</v>
      </c>
      <c r="U78" s="123">
        <f t="shared" si="13"/>
        <v>0</v>
      </c>
      <c r="V78" s="48">
        <v>0</v>
      </c>
      <c r="W78" s="48">
        <v>0</v>
      </c>
      <c r="X78" s="49">
        <v>0</v>
      </c>
      <c r="Y78" s="3"/>
      <c r="Z78" s="4"/>
      <c r="AA78" s="4"/>
      <c r="AB78" s="4"/>
      <c r="AC78" s="4"/>
      <c r="AD78" s="4"/>
      <c r="AE78" s="4"/>
      <c r="AF78" s="4"/>
      <c r="AG78" s="4"/>
    </row>
    <row r="79" spans="1:33" s="5" customFormat="1" ht="19.5" customHeight="1" thickBot="1">
      <c r="A79" s="201"/>
      <c r="B79" s="259"/>
      <c r="C79" s="261"/>
      <c r="D79" s="222"/>
      <c r="E79" s="224"/>
      <c r="F79" s="239" t="s">
        <v>27</v>
      </c>
      <c r="G79" s="240"/>
      <c r="H79" s="241"/>
      <c r="I79" s="142">
        <f t="shared" si="15"/>
        <v>8051.436515291938</v>
      </c>
      <c r="J79" s="23">
        <f>SUM(J77:J78)</f>
        <v>0</v>
      </c>
      <c r="K79" s="23">
        <f>SUM(K77:K78)</f>
        <v>0</v>
      </c>
      <c r="L79" s="23">
        <f>SUM(L77:L78)</f>
        <v>8051.436515291938</v>
      </c>
      <c r="M79" s="143">
        <f t="shared" si="14"/>
        <v>0</v>
      </c>
      <c r="N79" s="113">
        <f>SUM(N77:N78)</f>
        <v>0</v>
      </c>
      <c r="O79" s="113">
        <f>SUM(O77:O78)</f>
        <v>0</v>
      </c>
      <c r="P79" s="113">
        <f>SUM(P77:P78)</f>
        <v>0</v>
      </c>
      <c r="Q79" s="142">
        <f t="shared" si="12"/>
        <v>67597.312326228</v>
      </c>
      <c r="R79" s="23">
        <f>SUM(R77:R78)</f>
        <v>0</v>
      </c>
      <c r="S79" s="23">
        <f>SUM(S77:S78)</f>
        <v>0</v>
      </c>
      <c r="T79" s="23">
        <f>SUM(T77:T78)</f>
        <v>67597.312326228</v>
      </c>
      <c r="U79" s="142">
        <f t="shared" si="13"/>
        <v>0</v>
      </c>
      <c r="V79" s="23">
        <f>SUM(V77:V78)</f>
        <v>0</v>
      </c>
      <c r="W79" s="23">
        <f>SUM(W77:W78)</f>
        <v>0</v>
      </c>
      <c r="X79" s="41">
        <f>SUM(X77:X78)</f>
        <v>0</v>
      </c>
      <c r="Y79" s="3"/>
      <c r="Z79" s="4"/>
      <c r="AA79" s="4"/>
      <c r="AB79" s="4"/>
      <c r="AC79" s="4"/>
      <c r="AD79" s="4"/>
      <c r="AE79" s="4"/>
      <c r="AF79" s="4"/>
      <c r="AG79" s="4"/>
    </row>
    <row r="80" spans="1:33" s="6" customFormat="1" ht="32.25" customHeight="1" thickBot="1">
      <c r="A80" s="201">
        <v>1</v>
      </c>
      <c r="B80" s="217">
        <v>3</v>
      </c>
      <c r="C80" s="260">
        <v>8</v>
      </c>
      <c r="D80" s="221" t="s">
        <v>84</v>
      </c>
      <c r="E80" s="223">
        <v>20</v>
      </c>
      <c r="F80" s="47" t="s">
        <v>23</v>
      </c>
      <c r="G80" s="47" t="s">
        <v>85</v>
      </c>
      <c r="H80" s="122" t="s">
        <v>26</v>
      </c>
      <c r="I80" s="123">
        <f t="shared" si="15"/>
        <v>9151.992585727527</v>
      </c>
      <c r="J80" s="48">
        <v>0</v>
      </c>
      <c r="K80" s="48">
        <v>0</v>
      </c>
      <c r="L80" s="49">
        <v>9151.992585727527</v>
      </c>
      <c r="M80" s="124">
        <f t="shared" si="14"/>
        <v>129645</v>
      </c>
      <c r="N80" s="17"/>
      <c r="O80" s="17"/>
      <c r="P80" s="18">
        <v>129645</v>
      </c>
      <c r="Q80" s="123">
        <f t="shared" si="12"/>
        <v>293900</v>
      </c>
      <c r="R80" s="48">
        <v>0</v>
      </c>
      <c r="S80" s="48">
        <v>0</v>
      </c>
      <c r="T80" s="49">
        <v>293900</v>
      </c>
      <c r="U80" s="123">
        <f t="shared" si="13"/>
        <v>751650.8341056535</v>
      </c>
      <c r="V80" s="48">
        <v>0</v>
      </c>
      <c r="W80" s="48">
        <v>0</v>
      </c>
      <c r="X80" s="49">
        <v>751650.8341056535</v>
      </c>
      <c r="Y80" s="3"/>
      <c r="Z80" s="4"/>
      <c r="AA80" s="4"/>
      <c r="AB80" s="4"/>
      <c r="AC80" s="4"/>
      <c r="AD80" s="4"/>
      <c r="AE80" s="4"/>
      <c r="AF80" s="4"/>
      <c r="AG80" s="4"/>
    </row>
    <row r="81" spans="1:33" s="5" customFormat="1" ht="32.25" customHeight="1" thickBot="1">
      <c r="A81" s="201"/>
      <c r="B81" s="259"/>
      <c r="C81" s="261"/>
      <c r="D81" s="222"/>
      <c r="E81" s="224"/>
      <c r="F81" s="239" t="s">
        <v>27</v>
      </c>
      <c r="G81" s="240"/>
      <c r="H81" s="241"/>
      <c r="I81" s="142">
        <f t="shared" si="15"/>
        <v>9151.992585727527</v>
      </c>
      <c r="J81" s="23">
        <f>SUM(J80)</f>
        <v>0</v>
      </c>
      <c r="K81" s="23">
        <f>SUM(K80)</f>
        <v>0</v>
      </c>
      <c r="L81" s="23">
        <f>SUM(L80)</f>
        <v>9151.992585727527</v>
      </c>
      <c r="M81" s="143">
        <f t="shared" si="14"/>
        <v>129645</v>
      </c>
      <c r="N81" s="113">
        <f>SUM(N80)</f>
        <v>0</v>
      </c>
      <c r="O81" s="113">
        <f>SUM(O80)</f>
        <v>0</v>
      </c>
      <c r="P81" s="113">
        <f>SUM(P80)</f>
        <v>129645</v>
      </c>
      <c r="Q81" s="142">
        <f t="shared" si="12"/>
        <v>293900</v>
      </c>
      <c r="R81" s="23">
        <f>SUM(R80)</f>
        <v>0</v>
      </c>
      <c r="S81" s="23">
        <f>SUM(S80)</f>
        <v>0</v>
      </c>
      <c r="T81" s="23">
        <f>SUM(T80)</f>
        <v>293900</v>
      </c>
      <c r="U81" s="142">
        <f t="shared" si="13"/>
        <v>751650.8341056535</v>
      </c>
      <c r="V81" s="23">
        <f>SUM(V80)</f>
        <v>0</v>
      </c>
      <c r="W81" s="23">
        <f>SUM(W80)</f>
        <v>0</v>
      </c>
      <c r="X81" s="41">
        <f>SUM(X80)</f>
        <v>751650.8341056535</v>
      </c>
      <c r="Y81" s="3"/>
      <c r="Z81" s="4"/>
      <c r="AA81" s="4"/>
      <c r="AB81" s="4"/>
      <c r="AC81" s="4"/>
      <c r="AD81" s="4"/>
      <c r="AE81" s="4"/>
      <c r="AF81" s="4"/>
      <c r="AG81" s="4"/>
    </row>
    <row r="82" spans="1:33" s="6" customFormat="1" ht="18.75" customHeight="1" thickBot="1">
      <c r="A82" s="201">
        <v>1</v>
      </c>
      <c r="B82" s="217">
        <v>3</v>
      </c>
      <c r="C82" s="260">
        <v>9</v>
      </c>
      <c r="D82" s="221" t="s">
        <v>86</v>
      </c>
      <c r="E82" s="223">
        <v>20</v>
      </c>
      <c r="F82" s="47" t="s">
        <v>23</v>
      </c>
      <c r="G82" s="47" t="s">
        <v>87</v>
      </c>
      <c r="H82" s="122" t="s">
        <v>26</v>
      </c>
      <c r="I82" s="123">
        <f t="shared" si="15"/>
        <v>0</v>
      </c>
      <c r="J82" s="48">
        <v>0</v>
      </c>
      <c r="K82" s="48">
        <v>0</v>
      </c>
      <c r="L82" s="49">
        <v>0</v>
      </c>
      <c r="M82" s="124">
        <f t="shared" si="14"/>
        <v>50000</v>
      </c>
      <c r="N82" s="17"/>
      <c r="O82" s="17"/>
      <c r="P82" s="18">
        <v>50000</v>
      </c>
      <c r="Q82" s="123">
        <f t="shared" si="12"/>
        <v>0</v>
      </c>
      <c r="R82" s="48">
        <v>0</v>
      </c>
      <c r="S82" s="48">
        <v>0</v>
      </c>
      <c r="T82" s="49">
        <v>0</v>
      </c>
      <c r="U82" s="123">
        <f t="shared" si="13"/>
        <v>0</v>
      </c>
      <c r="V82" s="48">
        <v>0</v>
      </c>
      <c r="W82" s="48">
        <v>0</v>
      </c>
      <c r="X82" s="49">
        <v>0</v>
      </c>
      <c r="Y82" s="3"/>
      <c r="Z82" s="4"/>
      <c r="AA82" s="4"/>
      <c r="AB82" s="4"/>
      <c r="AC82" s="4"/>
      <c r="AD82" s="4"/>
      <c r="AE82" s="4"/>
      <c r="AF82" s="4"/>
      <c r="AG82" s="4"/>
    </row>
    <row r="83" spans="1:33" s="5" customFormat="1" ht="18.75" customHeight="1" thickBot="1">
      <c r="A83" s="201"/>
      <c r="B83" s="259"/>
      <c r="C83" s="261"/>
      <c r="D83" s="222"/>
      <c r="E83" s="224"/>
      <c r="F83" s="239" t="s">
        <v>27</v>
      </c>
      <c r="G83" s="240"/>
      <c r="H83" s="241"/>
      <c r="I83" s="142">
        <f t="shared" si="15"/>
        <v>0</v>
      </c>
      <c r="J83" s="23">
        <f>SUM(J82)</f>
        <v>0</v>
      </c>
      <c r="K83" s="23">
        <f>SUM(K82)</f>
        <v>0</v>
      </c>
      <c r="L83" s="23">
        <f>SUM(L82)</f>
        <v>0</v>
      </c>
      <c r="M83" s="143">
        <f t="shared" si="14"/>
        <v>50000</v>
      </c>
      <c r="N83" s="113">
        <f>SUM(N82)</f>
        <v>0</v>
      </c>
      <c r="O83" s="113">
        <f>SUM(O82)</f>
        <v>0</v>
      </c>
      <c r="P83" s="113">
        <f>SUM(P82)</f>
        <v>50000</v>
      </c>
      <c r="Q83" s="142">
        <f t="shared" si="12"/>
        <v>0</v>
      </c>
      <c r="R83" s="23">
        <f>SUM(R82)</f>
        <v>0</v>
      </c>
      <c r="S83" s="23">
        <f>SUM(S82)</f>
        <v>0</v>
      </c>
      <c r="T83" s="23">
        <f>SUM(T82)</f>
        <v>0</v>
      </c>
      <c r="U83" s="142">
        <f t="shared" si="13"/>
        <v>0</v>
      </c>
      <c r="V83" s="23">
        <f>SUM(V82)</f>
        <v>0</v>
      </c>
      <c r="W83" s="23">
        <f>SUM(W82)</f>
        <v>0</v>
      </c>
      <c r="X83" s="41">
        <f>SUM(X82)</f>
        <v>0</v>
      </c>
      <c r="Y83" s="3"/>
      <c r="Z83" s="4"/>
      <c r="AA83" s="4"/>
      <c r="AB83" s="4"/>
      <c r="AC83" s="4"/>
      <c r="AD83" s="4"/>
      <c r="AE83" s="4"/>
      <c r="AF83" s="4"/>
      <c r="AG83" s="4"/>
    </row>
    <row r="84" spans="1:33" s="6" customFormat="1" ht="26.25" customHeight="1" thickBot="1">
      <c r="A84" s="201">
        <v>1</v>
      </c>
      <c r="B84" s="217">
        <v>3</v>
      </c>
      <c r="C84" s="260">
        <v>10</v>
      </c>
      <c r="D84" s="221" t="s">
        <v>225</v>
      </c>
      <c r="E84" s="223">
        <v>20</v>
      </c>
      <c r="F84" s="47" t="s">
        <v>23</v>
      </c>
      <c r="G84" s="47" t="s">
        <v>88</v>
      </c>
      <c r="H84" s="122" t="s">
        <v>26</v>
      </c>
      <c r="I84" s="123">
        <f t="shared" si="15"/>
        <v>0</v>
      </c>
      <c r="J84" s="48">
        <v>0</v>
      </c>
      <c r="K84" s="48">
        <v>0</v>
      </c>
      <c r="L84" s="49">
        <v>0</v>
      </c>
      <c r="M84" s="124">
        <f t="shared" si="14"/>
        <v>351176</v>
      </c>
      <c r="N84" s="17"/>
      <c r="O84" s="17"/>
      <c r="P84" s="18">
        <v>351176</v>
      </c>
      <c r="Q84" s="123">
        <f t="shared" si="12"/>
        <v>0</v>
      </c>
      <c r="R84" s="48">
        <v>0</v>
      </c>
      <c r="S84" s="48">
        <v>0</v>
      </c>
      <c r="T84" s="49">
        <v>0</v>
      </c>
      <c r="U84" s="123">
        <f t="shared" si="13"/>
        <v>0</v>
      </c>
      <c r="V84" s="48">
        <v>0</v>
      </c>
      <c r="W84" s="48">
        <v>0</v>
      </c>
      <c r="X84" s="49">
        <v>0</v>
      </c>
      <c r="Y84" s="3"/>
      <c r="Z84" s="4"/>
      <c r="AA84" s="4"/>
      <c r="AB84" s="4"/>
      <c r="AC84" s="4"/>
      <c r="AD84" s="4"/>
      <c r="AE84" s="4"/>
      <c r="AF84" s="4"/>
      <c r="AG84" s="4"/>
    </row>
    <row r="85" spans="1:33" s="5" customFormat="1" ht="26.25" customHeight="1" thickBot="1">
      <c r="A85" s="201"/>
      <c r="B85" s="259"/>
      <c r="C85" s="261"/>
      <c r="D85" s="222"/>
      <c r="E85" s="224"/>
      <c r="F85" s="239" t="s">
        <v>27</v>
      </c>
      <c r="G85" s="240"/>
      <c r="H85" s="241"/>
      <c r="I85" s="142">
        <f t="shared" si="15"/>
        <v>0</v>
      </c>
      <c r="J85" s="23">
        <f>SUM(J84)</f>
        <v>0</v>
      </c>
      <c r="K85" s="23">
        <f>SUM(K84)</f>
        <v>0</v>
      </c>
      <c r="L85" s="23">
        <f>SUM(L84)</f>
        <v>0</v>
      </c>
      <c r="M85" s="143">
        <f t="shared" si="14"/>
        <v>351176</v>
      </c>
      <c r="N85" s="113">
        <f>SUM(N84)</f>
        <v>0</v>
      </c>
      <c r="O85" s="113">
        <f>SUM(O84)</f>
        <v>0</v>
      </c>
      <c r="P85" s="113">
        <f>SUM(P84)</f>
        <v>351176</v>
      </c>
      <c r="Q85" s="142">
        <f t="shared" si="12"/>
        <v>0</v>
      </c>
      <c r="R85" s="23">
        <f>SUM(R84)</f>
        <v>0</v>
      </c>
      <c r="S85" s="23">
        <f>SUM(S84)</f>
        <v>0</v>
      </c>
      <c r="T85" s="23">
        <f>SUM(T84)</f>
        <v>0</v>
      </c>
      <c r="U85" s="142">
        <f t="shared" si="13"/>
        <v>0</v>
      </c>
      <c r="V85" s="23">
        <f>SUM(V84)</f>
        <v>0</v>
      </c>
      <c r="W85" s="23">
        <f>SUM(W84)</f>
        <v>0</v>
      </c>
      <c r="X85" s="41">
        <f>SUM(X84)</f>
        <v>0</v>
      </c>
      <c r="Y85" s="3"/>
      <c r="Z85" s="4"/>
      <c r="AA85" s="4"/>
      <c r="AB85" s="4"/>
      <c r="AC85" s="4"/>
      <c r="AD85" s="4"/>
      <c r="AE85" s="4"/>
      <c r="AF85" s="4"/>
      <c r="AG85" s="4"/>
    </row>
    <row r="86" spans="1:33" s="6" customFormat="1" ht="12" thickBot="1">
      <c r="A86" s="201">
        <v>1</v>
      </c>
      <c r="B86" s="217">
        <v>3</v>
      </c>
      <c r="C86" s="260">
        <v>11</v>
      </c>
      <c r="D86" s="221" t="s">
        <v>89</v>
      </c>
      <c r="E86" s="223">
        <v>20</v>
      </c>
      <c r="F86" s="47" t="s">
        <v>23</v>
      </c>
      <c r="G86" s="47" t="s">
        <v>90</v>
      </c>
      <c r="H86" s="122" t="s">
        <v>26</v>
      </c>
      <c r="I86" s="123">
        <f t="shared" si="15"/>
        <v>0</v>
      </c>
      <c r="J86" s="48">
        <v>0</v>
      </c>
      <c r="K86" s="48">
        <v>0</v>
      </c>
      <c r="L86" s="49">
        <v>0</v>
      </c>
      <c r="M86" s="124">
        <f t="shared" si="14"/>
        <v>101776</v>
      </c>
      <c r="N86" s="17"/>
      <c r="O86" s="17"/>
      <c r="P86" s="18">
        <v>101776</v>
      </c>
      <c r="Q86" s="123">
        <f t="shared" si="12"/>
        <v>0</v>
      </c>
      <c r="R86" s="48">
        <v>0</v>
      </c>
      <c r="S86" s="48">
        <v>0</v>
      </c>
      <c r="T86" s="49">
        <v>0</v>
      </c>
      <c r="U86" s="123">
        <f t="shared" si="13"/>
        <v>0</v>
      </c>
      <c r="V86" s="48">
        <v>0</v>
      </c>
      <c r="W86" s="48">
        <v>0</v>
      </c>
      <c r="X86" s="49">
        <v>0</v>
      </c>
      <c r="Y86" s="3"/>
      <c r="Z86" s="4"/>
      <c r="AA86" s="4"/>
      <c r="AB86" s="4"/>
      <c r="AC86" s="4"/>
      <c r="AD86" s="4"/>
      <c r="AE86" s="4"/>
      <c r="AF86" s="4"/>
      <c r="AG86" s="4"/>
    </row>
    <row r="87" spans="1:33" s="5" customFormat="1" ht="12" thickBot="1">
      <c r="A87" s="201"/>
      <c r="B87" s="259"/>
      <c r="C87" s="261"/>
      <c r="D87" s="222"/>
      <c r="E87" s="224"/>
      <c r="F87" s="239" t="s">
        <v>27</v>
      </c>
      <c r="G87" s="240"/>
      <c r="H87" s="241"/>
      <c r="I87" s="142">
        <f>J87+L87</f>
        <v>0</v>
      </c>
      <c r="J87" s="23">
        <f>SUM(J86:J86)</f>
        <v>0</v>
      </c>
      <c r="K87" s="23">
        <f>SUM(K86:K86)</f>
        <v>0</v>
      </c>
      <c r="L87" s="23">
        <f>SUM(L86:L86)</f>
        <v>0</v>
      </c>
      <c r="M87" s="143">
        <f>N87+P87</f>
        <v>101776</v>
      </c>
      <c r="N87" s="113">
        <f>SUM(N86:N86)</f>
        <v>0</v>
      </c>
      <c r="O87" s="113">
        <f>SUM(O86:O86)</f>
        <v>0</v>
      </c>
      <c r="P87" s="113">
        <f>SUM(P86:P86)</f>
        <v>101776</v>
      </c>
      <c r="Q87" s="142">
        <f>R87+T87</f>
        <v>0</v>
      </c>
      <c r="R87" s="23">
        <f>SUM(R86:R86)</f>
        <v>0</v>
      </c>
      <c r="S87" s="23">
        <f>SUM(S86:S86)</f>
        <v>0</v>
      </c>
      <c r="T87" s="23">
        <f>SUM(T86:T86)</f>
        <v>0</v>
      </c>
      <c r="U87" s="142">
        <f>V87+X87</f>
        <v>0</v>
      </c>
      <c r="V87" s="23">
        <f>SUM(V86:V86)</f>
        <v>0</v>
      </c>
      <c r="W87" s="23">
        <f>SUM(W86:W86)</f>
        <v>0</v>
      </c>
      <c r="X87" s="41">
        <f>SUM(X86:X86)</f>
        <v>0</v>
      </c>
      <c r="Y87" s="3"/>
      <c r="Z87" s="4"/>
      <c r="AA87" s="4"/>
      <c r="AB87" s="4"/>
      <c r="AC87" s="4"/>
      <c r="AD87" s="4"/>
      <c r="AE87" s="4"/>
      <c r="AF87" s="4"/>
      <c r="AG87" s="4"/>
    </row>
    <row r="88" spans="1:33" s="5" customFormat="1" ht="18.75" customHeight="1">
      <c r="A88" s="201">
        <v>1</v>
      </c>
      <c r="B88" s="217">
        <v>3</v>
      </c>
      <c r="C88" s="219">
        <v>12</v>
      </c>
      <c r="D88" s="221" t="s">
        <v>91</v>
      </c>
      <c r="E88" s="65">
        <v>20</v>
      </c>
      <c r="F88" s="257" t="s">
        <v>79</v>
      </c>
      <c r="G88" s="257" t="s">
        <v>92</v>
      </c>
      <c r="H88" s="122" t="s">
        <v>26</v>
      </c>
      <c r="I88" s="123">
        <f t="shared" si="15"/>
        <v>0</v>
      </c>
      <c r="J88" s="48">
        <v>0</v>
      </c>
      <c r="K88" s="48">
        <v>0</v>
      </c>
      <c r="L88" s="49">
        <v>0</v>
      </c>
      <c r="M88" s="124">
        <f t="shared" si="14"/>
        <v>0</v>
      </c>
      <c r="N88" s="17">
        <v>0</v>
      </c>
      <c r="O88" s="17">
        <v>0</v>
      </c>
      <c r="P88" s="18">
        <v>0</v>
      </c>
      <c r="Q88" s="123">
        <f t="shared" si="12"/>
        <v>231696.01482854495</v>
      </c>
      <c r="R88" s="48">
        <v>0</v>
      </c>
      <c r="S88" s="48">
        <v>0</v>
      </c>
      <c r="T88" s="49">
        <v>231696.01482854495</v>
      </c>
      <c r="U88" s="123">
        <f t="shared" si="13"/>
        <v>0</v>
      </c>
      <c r="V88" s="48">
        <v>0</v>
      </c>
      <c r="W88" s="48">
        <v>0</v>
      </c>
      <c r="X88" s="49">
        <v>0</v>
      </c>
      <c r="Y88" s="3"/>
      <c r="Z88" s="4"/>
      <c r="AA88" s="4"/>
      <c r="AB88" s="4"/>
      <c r="AC88" s="4"/>
      <c r="AD88" s="4"/>
      <c r="AE88" s="4"/>
      <c r="AF88" s="4"/>
      <c r="AG88" s="4"/>
    </row>
    <row r="89" spans="1:33" s="5" customFormat="1" ht="18.75" customHeight="1" thickBot="1">
      <c r="A89" s="201"/>
      <c r="B89" s="259"/>
      <c r="C89" s="220"/>
      <c r="D89" s="222"/>
      <c r="E89" s="52">
        <v>18</v>
      </c>
      <c r="F89" s="258"/>
      <c r="G89" s="258"/>
      <c r="H89" s="137" t="s">
        <v>25</v>
      </c>
      <c r="I89" s="123">
        <f t="shared" si="15"/>
        <v>492.35403151065805</v>
      </c>
      <c r="J89" s="48">
        <v>0</v>
      </c>
      <c r="K89" s="48">
        <v>0</v>
      </c>
      <c r="L89" s="49">
        <v>492.35403151065805</v>
      </c>
      <c r="M89" s="124">
        <f t="shared" si="14"/>
        <v>0</v>
      </c>
      <c r="N89" s="17">
        <v>0</v>
      </c>
      <c r="O89" s="17">
        <v>0</v>
      </c>
      <c r="P89" s="18">
        <v>0</v>
      </c>
      <c r="Q89" s="123">
        <f t="shared" si="12"/>
        <v>144810.0092678406</v>
      </c>
      <c r="R89" s="48">
        <v>0</v>
      </c>
      <c r="S89" s="48">
        <v>0</v>
      </c>
      <c r="T89" s="49">
        <v>144810.0092678406</v>
      </c>
      <c r="U89" s="123">
        <f t="shared" si="13"/>
        <v>167979.61075069508</v>
      </c>
      <c r="V89" s="48">
        <v>0</v>
      </c>
      <c r="W89" s="48">
        <v>0</v>
      </c>
      <c r="X89" s="49">
        <v>167979.61075069508</v>
      </c>
      <c r="Y89" s="3"/>
      <c r="Z89" s="4"/>
      <c r="AA89" s="4"/>
      <c r="AB89" s="4"/>
      <c r="AC89" s="4"/>
      <c r="AD89" s="4"/>
      <c r="AE89" s="4"/>
      <c r="AF89" s="4"/>
      <c r="AG89" s="4"/>
    </row>
    <row r="90" spans="1:33" s="5" customFormat="1" ht="18.75" customHeight="1" thickBot="1">
      <c r="A90" s="201"/>
      <c r="B90" s="259"/>
      <c r="C90" s="220"/>
      <c r="D90" s="222"/>
      <c r="E90" s="58"/>
      <c r="F90" s="239" t="s">
        <v>27</v>
      </c>
      <c r="G90" s="240"/>
      <c r="H90" s="241"/>
      <c r="I90" s="142">
        <f t="shared" si="15"/>
        <v>492.35403151065805</v>
      </c>
      <c r="J90" s="23">
        <f>SUM(J88:J89)</f>
        <v>0</v>
      </c>
      <c r="K90" s="23">
        <f>SUM(K88:K89)</f>
        <v>0</v>
      </c>
      <c r="L90" s="23">
        <f>SUM(L88:L89)</f>
        <v>492.35403151065805</v>
      </c>
      <c r="M90" s="143">
        <f t="shared" si="14"/>
        <v>0</v>
      </c>
      <c r="N90" s="113">
        <f>SUM(N88:N89)</f>
        <v>0</v>
      </c>
      <c r="O90" s="113">
        <f>SUM(O88:O89)</f>
        <v>0</v>
      </c>
      <c r="P90" s="113">
        <f>SUM(P88:P89)</f>
        <v>0</v>
      </c>
      <c r="Q90" s="142">
        <f t="shared" si="12"/>
        <v>376506.0240963856</v>
      </c>
      <c r="R90" s="23">
        <f>SUM(R88:R89)</f>
        <v>0</v>
      </c>
      <c r="S90" s="23">
        <f>SUM(S88:S89)</f>
        <v>0</v>
      </c>
      <c r="T90" s="23">
        <f>SUM(T88:T89)</f>
        <v>376506.0240963856</v>
      </c>
      <c r="U90" s="142">
        <f t="shared" si="13"/>
        <v>167979.61075069508</v>
      </c>
      <c r="V90" s="23">
        <f>SUM(V88:V89)</f>
        <v>0</v>
      </c>
      <c r="W90" s="23">
        <f>SUM(W88:W89)</f>
        <v>0</v>
      </c>
      <c r="X90" s="41">
        <f>SUM(X88:X89)</f>
        <v>167979.61075069508</v>
      </c>
      <c r="Y90" s="3"/>
      <c r="Z90" s="4"/>
      <c r="AA90" s="4"/>
      <c r="AB90" s="4"/>
      <c r="AC90" s="4"/>
      <c r="AD90" s="4"/>
      <c r="AE90" s="4"/>
      <c r="AF90" s="4"/>
      <c r="AG90" s="4"/>
    </row>
    <row r="91" spans="1:33" s="6" customFormat="1" ht="21.75" customHeight="1" thickBot="1">
      <c r="A91" s="215">
        <v>1</v>
      </c>
      <c r="B91" s="217">
        <v>3</v>
      </c>
      <c r="C91" s="260">
        <v>13</v>
      </c>
      <c r="D91" s="221" t="s">
        <v>93</v>
      </c>
      <c r="E91" s="223">
        <v>20</v>
      </c>
      <c r="F91" s="47" t="s">
        <v>23</v>
      </c>
      <c r="G91" s="47" t="s">
        <v>94</v>
      </c>
      <c r="H91" s="122" t="s">
        <v>25</v>
      </c>
      <c r="I91" s="123">
        <f t="shared" si="15"/>
        <v>0</v>
      </c>
      <c r="J91" s="48">
        <v>0</v>
      </c>
      <c r="K91" s="48">
        <v>0</v>
      </c>
      <c r="L91" s="49">
        <v>0</v>
      </c>
      <c r="M91" s="124">
        <f t="shared" si="14"/>
        <v>8689</v>
      </c>
      <c r="N91" s="17">
        <v>8689</v>
      </c>
      <c r="O91" s="17">
        <v>0</v>
      </c>
      <c r="P91" s="18">
        <v>0</v>
      </c>
      <c r="Q91" s="123">
        <f t="shared" si="12"/>
        <v>0</v>
      </c>
      <c r="R91" s="48">
        <v>0</v>
      </c>
      <c r="S91" s="48">
        <v>0</v>
      </c>
      <c r="T91" s="49">
        <v>0</v>
      </c>
      <c r="U91" s="123">
        <f t="shared" si="13"/>
        <v>0</v>
      </c>
      <c r="V91" s="48">
        <v>0</v>
      </c>
      <c r="W91" s="48">
        <v>0</v>
      </c>
      <c r="X91" s="49">
        <v>0</v>
      </c>
      <c r="Y91" s="3"/>
      <c r="Z91" s="4"/>
      <c r="AA91" s="4"/>
      <c r="AB91" s="4"/>
      <c r="AC91" s="4"/>
      <c r="AD91" s="4"/>
      <c r="AE91" s="4"/>
      <c r="AF91" s="4"/>
      <c r="AG91" s="4"/>
    </row>
    <row r="92" spans="1:33" s="5" customFormat="1" ht="21.75" customHeight="1" thickBot="1">
      <c r="A92" s="278"/>
      <c r="B92" s="259"/>
      <c r="C92" s="261"/>
      <c r="D92" s="222"/>
      <c r="E92" s="224"/>
      <c r="F92" s="239" t="s">
        <v>27</v>
      </c>
      <c r="G92" s="240"/>
      <c r="H92" s="241"/>
      <c r="I92" s="142">
        <f t="shared" si="15"/>
        <v>0</v>
      </c>
      <c r="J92" s="23">
        <f>SUM(J91)</f>
        <v>0</v>
      </c>
      <c r="K92" s="23">
        <f>SUM(K91)</f>
        <v>0</v>
      </c>
      <c r="L92" s="23">
        <f>SUM(L91)</f>
        <v>0</v>
      </c>
      <c r="M92" s="143">
        <f t="shared" si="14"/>
        <v>8689</v>
      </c>
      <c r="N92" s="113">
        <f>SUM(N91)</f>
        <v>8689</v>
      </c>
      <c r="O92" s="113">
        <f>SUM(O91)</f>
        <v>0</v>
      </c>
      <c r="P92" s="113">
        <f>SUM(P91)</f>
        <v>0</v>
      </c>
      <c r="Q92" s="142">
        <f t="shared" si="12"/>
        <v>0</v>
      </c>
      <c r="R92" s="23">
        <f>SUM(R91)</f>
        <v>0</v>
      </c>
      <c r="S92" s="23">
        <f>SUM(S91)</f>
        <v>0</v>
      </c>
      <c r="T92" s="23">
        <f>SUM(T91)</f>
        <v>0</v>
      </c>
      <c r="U92" s="142">
        <f t="shared" si="13"/>
        <v>0</v>
      </c>
      <c r="V92" s="23">
        <f>SUM(V91)</f>
        <v>0</v>
      </c>
      <c r="W92" s="23">
        <f>SUM(W91)</f>
        <v>0</v>
      </c>
      <c r="X92" s="41">
        <f>SUM(X91)</f>
        <v>0</v>
      </c>
      <c r="Y92" s="3"/>
      <c r="Z92" s="4"/>
      <c r="AA92" s="4"/>
      <c r="AB92" s="4"/>
      <c r="AC92" s="4"/>
      <c r="AD92" s="4"/>
      <c r="AE92" s="4"/>
      <c r="AF92" s="4"/>
      <c r="AG92" s="4"/>
    </row>
    <row r="93" spans="1:33" s="6" customFormat="1" ht="21.75" customHeight="1" thickBot="1">
      <c r="A93" s="215">
        <v>1</v>
      </c>
      <c r="B93" s="217">
        <v>3</v>
      </c>
      <c r="C93" s="260">
        <v>14</v>
      </c>
      <c r="D93" s="221" t="s">
        <v>95</v>
      </c>
      <c r="E93" s="223">
        <v>20</v>
      </c>
      <c r="F93" s="47" t="s">
        <v>23</v>
      </c>
      <c r="G93" s="47" t="s">
        <v>96</v>
      </c>
      <c r="H93" s="122" t="s">
        <v>25</v>
      </c>
      <c r="I93" s="123">
        <f t="shared" si="15"/>
        <v>0</v>
      </c>
      <c r="J93" s="48">
        <v>0</v>
      </c>
      <c r="K93" s="48">
        <v>0</v>
      </c>
      <c r="L93" s="49">
        <v>0</v>
      </c>
      <c r="M93" s="124">
        <f t="shared" si="14"/>
        <v>20273</v>
      </c>
      <c r="N93" s="17">
        <v>20273</v>
      </c>
      <c r="O93" s="17">
        <v>0</v>
      </c>
      <c r="P93" s="18">
        <v>0</v>
      </c>
      <c r="Q93" s="123">
        <f t="shared" si="12"/>
        <v>0</v>
      </c>
      <c r="R93" s="48">
        <v>0</v>
      </c>
      <c r="S93" s="48">
        <v>0</v>
      </c>
      <c r="T93" s="49">
        <v>0</v>
      </c>
      <c r="U93" s="123">
        <f t="shared" si="13"/>
        <v>0</v>
      </c>
      <c r="V93" s="48">
        <v>0</v>
      </c>
      <c r="W93" s="48">
        <v>0</v>
      </c>
      <c r="X93" s="49">
        <v>0</v>
      </c>
      <c r="Y93" s="3"/>
      <c r="Z93" s="4"/>
      <c r="AA93" s="4"/>
      <c r="AB93" s="4"/>
      <c r="AC93" s="4"/>
      <c r="AD93" s="4"/>
      <c r="AE93" s="4"/>
      <c r="AF93" s="4"/>
      <c r="AG93" s="4"/>
    </row>
    <row r="94" spans="1:33" s="5" customFormat="1" ht="21.75" customHeight="1" thickBot="1">
      <c r="A94" s="278"/>
      <c r="B94" s="259"/>
      <c r="C94" s="261"/>
      <c r="D94" s="222"/>
      <c r="E94" s="224"/>
      <c r="F94" s="239" t="s">
        <v>27</v>
      </c>
      <c r="G94" s="240"/>
      <c r="H94" s="241"/>
      <c r="I94" s="142">
        <f t="shared" si="15"/>
        <v>0</v>
      </c>
      <c r="J94" s="23">
        <f>SUM(J93)</f>
        <v>0</v>
      </c>
      <c r="K94" s="23">
        <f>SUM(K93)</f>
        <v>0</v>
      </c>
      <c r="L94" s="23">
        <f>SUM(L93)</f>
        <v>0</v>
      </c>
      <c r="M94" s="143">
        <f t="shared" si="14"/>
        <v>20273</v>
      </c>
      <c r="N94" s="113">
        <f>SUM(N93)</f>
        <v>20273</v>
      </c>
      <c r="O94" s="113">
        <f>SUM(O93)</f>
        <v>0</v>
      </c>
      <c r="P94" s="113">
        <f>SUM(P93)</f>
        <v>0</v>
      </c>
      <c r="Q94" s="142">
        <f t="shared" si="12"/>
        <v>0</v>
      </c>
      <c r="R94" s="23">
        <f>SUM(R93)</f>
        <v>0</v>
      </c>
      <c r="S94" s="23">
        <f>SUM(S93)</f>
        <v>0</v>
      </c>
      <c r="T94" s="23">
        <f>SUM(T93)</f>
        <v>0</v>
      </c>
      <c r="U94" s="142">
        <f t="shared" si="13"/>
        <v>0</v>
      </c>
      <c r="V94" s="23">
        <f>SUM(V93)</f>
        <v>0</v>
      </c>
      <c r="W94" s="23">
        <f>SUM(W93)</f>
        <v>0</v>
      </c>
      <c r="X94" s="41">
        <f>SUM(X93)</f>
        <v>0</v>
      </c>
      <c r="Y94" s="3"/>
      <c r="Z94" s="4"/>
      <c r="AA94" s="4"/>
      <c r="AB94" s="4"/>
      <c r="AC94" s="4"/>
      <c r="AD94" s="4"/>
      <c r="AE94" s="4"/>
      <c r="AF94" s="4"/>
      <c r="AG94" s="4"/>
    </row>
    <row r="95" spans="1:33" s="6" customFormat="1" ht="30.75" customHeight="1" thickBot="1">
      <c r="A95" s="215">
        <v>1</v>
      </c>
      <c r="B95" s="217">
        <v>3</v>
      </c>
      <c r="C95" s="260">
        <v>15</v>
      </c>
      <c r="D95" s="221" t="s">
        <v>97</v>
      </c>
      <c r="E95" s="223">
        <v>20</v>
      </c>
      <c r="F95" s="47" t="s">
        <v>23</v>
      </c>
      <c r="G95" s="47" t="s">
        <v>98</v>
      </c>
      <c r="H95" s="122" t="s">
        <v>25</v>
      </c>
      <c r="I95" s="123">
        <f t="shared" si="15"/>
        <v>0</v>
      </c>
      <c r="J95" s="48">
        <v>0</v>
      </c>
      <c r="K95" s="48">
        <v>0</v>
      </c>
      <c r="L95" s="49">
        <v>0</v>
      </c>
      <c r="M95" s="124">
        <f t="shared" si="14"/>
        <v>0</v>
      </c>
      <c r="N95" s="17">
        <v>0</v>
      </c>
      <c r="O95" s="17">
        <v>0</v>
      </c>
      <c r="P95" s="18">
        <v>0</v>
      </c>
      <c r="Q95" s="123">
        <f t="shared" si="12"/>
        <v>28962.00185356812</v>
      </c>
      <c r="R95" s="48">
        <v>0</v>
      </c>
      <c r="S95" s="48">
        <v>0</v>
      </c>
      <c r="T95" s="49">
        <v>28962.00185356812</v>
      </c>
      <c r="U95" s="123">
        <f t="shared" si="13"/>
        <v>40546.80259499537</v>
      </c>
      <c r="V95" s="48">
        <v>0</v>
      </c>
      <c r="W95" s="48">
        <v>0</v>
      </c>
      <c r="X95" s="49">
        <v>40546.80259499537</v>
      </c>
      <c r="Y95" s="3"/>
      <c r="Z95" s="4"/>
      <c r="AA95" s="4"/>
      <c r="AB95" s="4"/>
      <c r="AC95" s="4"/>
      <c r="AD95" s="4"/>
      <c r="AE95" s="4"/>
      <c r="AF95" s="4"/>
      <c r="AG95" s="4"/>
    </row>
    <row r="96" spans="1:33" s="5" customFormat="1" ht="30.75" customHeight="1" thickBot="1">
      <c r="A96" s="278"/>
      <c r="B96" s="259"/>
      <c r="C96" s="261"/>
      <c r="D96" s="222"/>
      <c r="E96" s="224"/>
      <c r="F96" s="239" t="s">
        <v>27</v>
      </c>
      <c r="G96" s="240"/>
      <c r="H96" s="241"/>
      <c r="I96" s="142">
        <f t="shared" si="15"/>
        <v>0</v>
      </c>
      <c r="J96" s="23">
        <f>SUM(J95)</f>
        <v>0</v>
      </c>
      <c r="K96" s="23">
        <f>SUM(K95)</f>
        <v>0</v>
      </c>
      <c r="L96" s="23">
        <f>SUM(L95)</f>
        <v>0</v>
      </c>
      <c r="M96" s="143">
        <f t="shared" si="14"/>
        <v>0</v>
      </c>
      <c r="N96" s="113">
        <f>SUM(N95)</f>
        <v>0</v>
      </c>
      <c r="O96" s="113">
        <f>SUM(O95)</f>
        <v>0</v>
      </c>
      <c r="P96" s="113">
        <f>SUM(P95)</f>
        <v>0</v>
      </c>
      <c r="Q96" s="142">
        <f t="shared" si="12"/>
        <v>28962.00185356812</v>
      </c>
      <c r="R96" s="23">
        <f>SUM(R95)</f>
        <v>0</v>
      </c>
      <c r="S96" s="23">
        <f>SUM(S95)</f>
        <v>0</v>
      </c>
      <c r="T96" s="23">
        <f>SUM(T95)</f>
        <v>28962.00185356812</v>
      </c>
      <c r="U96" s="142">
        <f t="shared" si="13"/>
        <v>40546.80259499537</v>
      </c>
      <c r="V96" s="23">
        <f>SUM(V95)</f>
        <v>0</v>
      </c>
      <c r="W96" s="23">
        <f>SUM(W95)</f>
        <v>0</v>
      </c>
      <c r="X96" s="41">
        <f>SUM(X95)</f>
        <v>40546.80259499537</v>
      </c>
      <c r="Y96" s="3"/>
      <c r="Z96" s="4"/>
      <c r="AA96" s="4"/>
      <c r="AB96" s="4"/>
      <c r="AC96" s="4"/>
      <c r="AD96" s="4"/>
      <c r="AE96" s="4"/>
      <c r="AF96" s="4"/>
      <c r="AG96" s="4"/>
    </row>
    <row r="97" spans="1:33" s="5" customFormat="1" ht="18" customHeight="1" thickBot="1">
      <c r="A97" s="215">
        <v>1</v>
      </c>
      <c r="B97" s="217">
        <v>3</v>
      </c>
      <c r="C97" s="219">
        <v>16</v>
      </c>
      <c r="D97" s="221" t="s">
        <v>99</v>
      </c>
      <c r="E97" s="223">
        <v>20</v>
      </c>
      <c r="F97" s="62" t="s">
        <v>23</v>
      </c>
      <c r="G97" s="62" t="s">
        <v>224</v>
      </c>
      <c r="H97" s="136" t="s">
        <v>25</v>
      </c>
      <c r="I97" s="123">
        <f t="shared" si="15"/>
        <v>0</v>
      </c>
      <c r="J97" s="48">
        <v>0</v>
      </c>
      <c r="K97" s="48">
        <v>0</v>
      </c>
      <c r="L97" s="49">
        <v>0</v>
      </c>
      <c r="M97" s="124">
        <f t="shared" si="14"/>
        <v>0</v>
      </c>
      <c r="N97" s="17">
        <v>0</v>
      </c>
      <c r="O97" s="17">
        <v>0</v>
      </c>
      <c r="P97" s="18"/>
      <c r="Q97" s="123">
        <f t="shared" si="12"/>
        <v>23170</v>
      </c>
      <c r="R97" s="48">
        <v>0</v>
      </c>
      <c r="S97" s="48">
        <v>0</v>
      </c>
      <c r="T97" s="49">
        <v>23170</v>
      </c>
      <c r="U97" s="123">
        <f t="shared" si="13"/>
        <v>57924.00370713624</v>
      </c>
      <c r="V97" s="48">
        <v>0</v>
      </c>
      <c r="W97" s="48">
        <v>0</v>
      </c>
      <c r="X97" s="49">
        <v>57924.00370713624</v>
      </c>
      <c r="Y97" s="3"/>
      <c r="Z97" s="4"/>
      <c r="AA97" s="4"/>
      <c r="AB97" s="4"/>
      <c r="AC97" s="4"/>
      <c r="AD97" s="4"/>
      <c r="AE97" s="4"/>
      <c r="AF97" s="4"/>
      <c r="AG97" s="4"/>
    </row>
    <row r="98" spans="1:33" s="5" customFormat="1" ht="18" customHeight="1" thickBot="1">
      <c r="A98" s="278"/>
      <c r="B98" s="259"/>
      <c r="C98" s="220"/>
      <c r="D98" s="222"/>
      <c r="E98" s="224"/>
      <c r="F98" s="239" t="s">
        <v>27</v>
      </c>
      <c r="G98" s="240"/>
      <c r="H98" s="241"/>
      <c r="I98" s="142">
        <f t="shared" si="15"/>
        <v>0</v>
      </c>
      <c r="J98" s="23">
        <f>SUM(J97)</f>
        <v>0</v>
      </c>
      <c r="K98" s="23">
        <f>SUM(K97)</f>
        <v>0</v>
      </c>
      <c r="L98" s="23">
        <f>SUM(L97)</f>
        <v>0</v>
      </c>
      <c r="M98" s="143">
        <f t="shared" si="14"/>
        <v>0</v>
      </c>
      <c r="N98" s="113">
        <f>SUM(N97)</f>
        <v>0</v>
      </c>
      <c r="O98" s="113">
        <f>SUM(O97)</f>
        <v>0</v>
      </c>
      <c r="P98" s="113">
        <f>SUM(P97)</f>
        <v>0</v>
      </c>
      <c r="Q98" s="142">
        <f t="shared" si="12"/>
        <v>23170</v>
      </c>
      <c r="R98" s="23">
        <f>SUM(R97)</f>
        <v>0</v>
      </c>
      <c r="S98" s="23">
        <f>SUM(S97)</f>
        <v>0</v>
      </c>
      <c r="T98" s="23">
        <f>SUM(T97)</f>
        <v>23170</v>
      </c>
      <c r="U98" s="142">
        <f t="shared" si="13"/>
        <v>57924.00370713624</v>
      </c>
      <c r="V98" s="23">
        <f>SUM(V97)</f>
        <v>0</v>
      </c>
      <c r="W98" s="23">
        <f>SUM(W97)</f>
        <v>0</v>
      </c>
      <c r="X98" s="41">
        <f>SUM(X97)</f>
        <v>57924.00370713624</v>
      </c>
      <c r="Y98" s="3"/>
      <c r="Z98" s="4"/>
      <c r="AA98" s="4"/>
      <c r="AB98" s="4"/>
      <c r="AC98" s="4"/>
      <c r="AD98" s="4"/>
      <c r="AE98" s="4"/>
      <c r="AF98" s="4"/>
      <c r="AG98" s="4"/>
    </row>
    <row r="99" spans="1:33" s="5" customFormat="1" ht="23.25" customHeight="1" thickBot="1">
      <c r="A99" s="215">
        <v>1</v>
      </c>
      <c r="B99" s="217">
        <v>3</v>
      </c>
      <c r="C99" s="219">
        <v>17</v>
      </c>
      <c r="D99" s="221" t="s">
        <v>100</v>
      </c>
      <c r="E99" s="223">
        <v>20</v>
      </c>
      <c r="F99" s="62" t="s">
        <v>23</v>
      </c>
      <c r="G99" s="62" t="s">
        <v>218</v>
      </c>
      <c r="H99" s="136" t="s">
        <v>25</v>
      </c>
      <c r="I99" s="123">
        <f t="shared" si="15"/>
        <v>0</v>
      </c>
      <c r="J99" s="48">
        <v>0</v>
      </c>
      <c r="K99" s="48">
        <v>0</v>
      </c>
      <c r="L99" s="49">
        <v>0</v>
      </c>
      <c r="M99" s="124">
        <f t="shared" si="14"/>
        <v>0</v>
      </c>
      <c r="N99" s="17">
        <v>0</v>
      </c>
      <c r="O99" s="17">
        <v>0</v>
      </c>
      <c r="P99" s="18">
        <v>0</v>
      </c>
      <c r="Q99" s="123">
        <f t="shared" si="12"/>
        <v>86886.00556070436</v>
      </c>
      <c r="R99" s="48">
        <v>0</v>
      </c>
      <c r="S99" s="48">
        <v>0</v>
      </c>
      <c r="T99" s="49">
        <v>86886.00556070436</v>
      </c>
      <c r="U99" s="123">
        <f t="shared" si="13"/>
        <v>0</v>
      </c>
      <c r="V99" s="48">
        <v>0</v>
      </c>
      <c r="W99" s="48">
        <v>0</v>
      </c>
      <c r="X99" s="49">
        <v>0</v>
      </c>
      <c r="Y99" s="3"/>
      <c r="Z99" s="4"/>
      <c r="AA99" s="4"/>
      <c r="AB99" s="4"/>
      <c r="AC99" s="4"/>
      <c r="AD99" s="4"/>
      <c r="AE99" s="4"/>
      <c r="AF99" s="4"/>
      <c r="AG99" s="4"/>
    </row>
    <row r="100" spans="1:33" s="5" customFormat="1" ht="23.25" customHeight="1" thickBot="1">
      <c r="A100" s="216"/>
      <c r="B100" s="218"/>
      <c r="C100" s="220"/>
      <c r="D100" s="222"/>
      <c r="E100" s="224"/>
      <c r="F100" s="239" t="s">
        <v>27</v>
      </c>
      <c r="G100" s="240"/>
      <c r="H100" s="241"/>
      <c r="I100" s="142">
        <f t="shared" si="15"/>
        <v>0</v>
      </c>
      <c r="J100" s="23">
        <f>SUM(J99)</f>
        <v>0</v>
      </c>
      <c r="K100" s="23">
        <f>SUM(K99)</f>
        <v>0</v>
      </c>
      <c r="L100" s="23">
        <f>SUM(L99)</f>
        <v>0</v>
      </c>
      <c r="M100" s="143">
        <f t="shared" si="14"/>
        <v>0</v>
      </c>
      <c r="N100" s="113">
        <f>SUM(N99)</f>
        <v>0</v>
      </c>
      <c r="O100" s="113">
        <f>SUM(O99)</f>
        <v>0</v>
      </c>
      <c r="P100" s="113">
        <f>SUM(P99)</f>
        <v>0</v>
      </c>
      <c r="Q100" s="142">
        <f t="shared" si="12"/>
        <v>86886.00556070436</v>
      </c>
      <c r="R100" s="23">
        <f>SUM(R99)</f>
        <v>0</v>
      </c>
      <c r="S100" s="23">
        <f>SUM(S99)</f>
        <v>0</v>
      </c>
      <c r="T100" s="23">
        <f>SUM(T99)</f>
        <v>86886.00556070436</v>
      </c>
      <c r="U100" s="142">
        <f t="shared" si="13"/>
        <v>0</v>
      </c>
      <c r="V100" s="23">
        <f>SUM(V99)</f>
        <v>0</v>
      </c>
      <c r="W100" s="23">
        <f>SUM(W99)</f>
        <v>0</v>
      </c>
      <c r="X100" s="41">
        <f>SUM(X99)</f>
        <v>0</v>
      </c>
      <c r="Y100" s="3"/>
      <c r="Z100" s="4"/>
      <c r="AA100" s="4"/>
      <c r="AB100" s="4"/>
      <c r="AC100" s="4"/>
      <c r="AD100" s="4"/>
      <c r="AE100" s="4"/>
      <c r="AF100" s="4"/>
      <c r="AG100" s="4"/>
    </row>
    <row r="101" spans="1:33" s="5" customFormat="1" ht="23.25" customHeight="1" thickBot="1">
      <c r="A101" s="215">
        <v>1</v>
      </c>
      <c r="B101" s="217">
        <v>3</v>
      </c>
      <c r="C101" s="219">
        <v>18</v>
      </c>
      <c r="D101" s="221" t="s">
        <v>228</v>
      </c>
      <c r="E101" s="223">
        <v>20</v>
      </c>
      <c r="F101" s="62" t="s">
        <v>23</v>
      </c>
      <c r="G101" s="62" t="s">
        <v>229</v>
      </c>
      <c r="H101" s="136" t="s">
        <v>25</v>
      </c>
      <c r="I101" s="123">
        <f aca="true" t="shared" si="16" ref="I101:I106">J101+L101</f>
        <v>0</v>
      </c>
      <c r="J101" s="48">
        <v>0</v>
      </c>
      <c r="K101" s="48">
        <v>0</v>
      </c>
      <c r="L101" s="49">
        <v>0</v>
      </c>
      <c r="M101" s="124">
        <f aca="true" t="shared" si="17" ref="M101:M106">N101+P101</f>
        <v>0</v>
      </c>
      <c r="N101" s="17">
        <v>0</v>
      </c>
      <c r="O101" s="17">
        <v>0</v>
      </c>
      <c r="P101" s="18">
        <v>0</v>
      </c>
      <c r="Q101" s="123">
        <f aca="true" t="shared" si="18" ref="Q101:Q106">R101+T101</f>
        <v>60800</v>
      </c>
      <c r="R101" s="48">
        <v>0</v>
      </c>
      <c r="S101" s="48">
        <v>0</v>
      </c>
      <c r="T101" s="49">
        <v>60800</v>
      </c>
      <c r="U101" s="123">
        <f aca="true" t="shared" si="19" ref="U101:U106">V101+X101</f>
        <v>57900</v>
      </c>
      <c r="V101" s="48">
        <v>0</v>
      </c>
      <c r="W101" s="48">
        <v>0</v>
      </c>
      <c r="X101" s="49">
        <v>57900</v>
      </c>
      <c r="Y101" s="3"/>
      <c r="Z101" s="4"/>
      <c r="AA101" s="4"/>
      <c r="AB101" s="4"/>
      <c r="AC101" s="4"/>
      <c r="AD101" s="4"/>
      <c r="AE101" s="4"/>
      <c r="AF101" s="4"/>
      <c r="AG101" s="4"/>
    </row>
    <row r="102" spans="1:33" s="5" customFormat="1" ht="23.25" customHeight="1" thickBot="1">
      <c r="A102" s="216"/>
      <c r="B102" s="218"/>
      <c r="C102" s="220"/>
      <c r="D102" s="222"/>
      <c r="E102" s="224"/>
      <c r="F102" s="208" t="s">
        <v>27</v>
      </c>
      <c r="G102" s="209"/>
      <c r="H102" s="210"/>
      <c r="I102" s="142">
        <f t="shared" si="16"/>
        <v>0</v>
      </c>
      <c r="J102" s="23">
        <f>SUM(J101)</f>
        <v>0</v>
      </c>
      <c r="K102" s="23">
        <f>SUM(K101)</f>
        <v>0</v>
      </c>
      <c r="L102" s="23">
        <f>SUM(L101)</f>
        <v>0</v>
      </c>
      <c r="M102" s="143">
        <f t="shared" si="17"/>
        <v>0</v>
      </c>
      <c r="N102" s="113">
        <f>SUM(N101)</f>
        <v>0</v>
      </c>
      <c r="O102" s="113">
        <f>SUM(O101)</f>
        <v>0</v>
      </c>
      <c r="P102" s="113">
        <f>SUM(P101)</f>
        <v>0</v>
      </c>
      <c r="Q102" s="142">
        <f t="shared" si="18"/>
        <v>60800</v>
      </c>
      <c r="R102" s="23">
        <f>SUM(R101)</f>
        <v>0</v>
      </c>
      <c r="S102" s="23">
        <f>SUM(S101)</f>
        <v>0</v>
      </c>
      <c r="T102" s="23">
        <f>SUM(T101)</f>
        <v>60800</v>
      </c>
      <c r="U102" s="142">
        <f t="shared" si="19"/>
        <v>57900</v>
      </c>
      <c r="V102" s="23">
        <f>SUM(V101)</f>
        <v>0</v>
      </c>
      <c r="W102" s="23">
        <f>SUM(W101)</f>
        <v>0</v>
      </c>
      <c r="X102" s="41">
        <f>SUM(X101)</f>
        <v>57900</v>
      </c>
      <c r="Y102" s="3"/>
      <c r="Z102" s="4"/>
      <c r="AA102" s="4"/>
      <c r="AB102" s="4"/>
      <c r="AC102" s="4"/>
      <c r="AD102" s="4"/>
      <c r="AE102" s="4"/>
      <c r="AF102" s="4"/>
      <c r="AG102" s="4"/>
    </row>
    <row r="103" spans="1:33" s="5" customFormat="1" ht="23.25" customHeight="1" thickBot="1">
      <c r="A103" s="215">
        <v>1</v>
      </c>
      <c r="B103" s="217">
        <v>3</v>
      </c>
      <c r="C103" s="219">
        <v>19</v>
      </c>
      <c r="D103" s="221" t="s">
        <v>238</v>
      </c>
      <c r="E103" s="223">
        <v>20</v>
      </c>
      <c r="F103" s="198" t="s">
        <v>23</v>
      </c>
      <c r="G103" s="198" t="s">
        <v>239</v>
      </c>
      <c r="H103" s="199" t="s">
        <v>25</v>
      </c>
      <c r="I103" s="123">
        <f t="shared" si="16"/>
        <v>0</v>
      </c>
      <c r="J103" s="48">
        <v>0</v>
      </c>
      <c r="K103" s="48">
        <v>0</v>
      </c>
      <c r="L103" s="49">
        <v>0</v>
      </c>
      <c r="M103" s="124">
        <f t="shared" si="17"/>
        <v>0</v>
      </c>
      <c r="N103" s="17">
        <v>0</v>
      </c>
      <c r="O103" s="17">
        <v>0</v>
      </c>
      <c r="P103" s="18">
        <v>0</v>
      </c>
      <c r="Q103" s="123">
        <f t="shared" si="18"/>
        <v>5000</v>
      </c>
      <c r="R103" s="48">
        <v>0</v>
      </c>
      <c r="S103" s="48">
        <v>0</v>
      </c>
      <c r="T103" s="49">
        <v>5000</v>
      </c>
      <c r="U103" s="123">
        <f t="shared" si="19"/>
        <v>0</v>
      </c>
      <c r="V103" s="48">
        <v>0</v>
      </c>
      <c r="W103" s="48">
        <v>0</v>
      </c>
      <c r="X103" s="49"/>
      <c r="Y103" s="3"/>
      <c r="Z103" s="4"/>
      <c r="AA103" s="4"/>
      <c r="AB103" s="4"/>
      <c r="AC103" s="4"/>
      <c r="AD103" s="4"/>
      <c r="AE103" s="4"/>
      <c r="AF103" s="4"/>
      <c r="AG103" s="4"/>
    </row>
    <row r="104" spans="1:33" s="5" customFormat="1" ht="23.25" customHeight="1" thickBot="1">
      <c r="A104" s="216"/>
      <c r="B104" s="218"/>
      <c r="C104" s="220"/>
      <c r="D104" s="222"/>
      <c r="E104" s="224"/>
      <c r="F104" s="208" t="s">
        <v>27</v>
      </c>
      <c r="G104" s="209"/>
      <c r="H104" s="210"/>
      <c r="I104" s="142">
        <f t="shared" si="16"/>
        <v>0</v>
      </c>
      <c r="J104" s="23">
        <f>SUM(J103)</f>
        <v>0</v>
      </c>
      <c r="K104" s="23">
        <f>SUM(K103)</f>
        <v>0</v>
      </c>
      <c r="L104" s="23">
        <f>SUM(L103)</f>
        <v>0</v>
      </c>
      <c r="M104" s="143">
        <f t="shared" si="17"/>
        <v>0</v>
      </c>
      <c r="N104" s="113">
        <f>SUM(N103)</f>
        <v>0</v>
      </c>
      <c r="O104" s="113">
        <f>SUM(O103)</f>
        <v>0</v>
      </c>
      <c r="P104" s="113">
        <f>SUM(P103)</f>
        <v>0</v>
      </c>
      <c r="Q104" s="142">
        <f t="shared" si="18"/>
        <v>5000</v>
      </c>
      <c r="R104" s="23">
        <f>SUM(R103)</f>
        <v>0</v>
      </c>
      <c r="S104" s="23">
        <f>SUM(S103)</f>
        <v>0</v>
      </c>
      <c r="T104" s="23">
        <f>SUM(T103)</f>
        <v>5000</v>
      </c>
      <c r="U104" s="142">
        <f t="shared" si="19"/>
        <v>0</v>
      </c>
      <c r="V104" s="23">
        <f>SUM(V103)</f>
        <v>0</v>
      </c>
      <c r="W104" s="23">
        <f>SUM(W103)</f>
        <v>0</v>
      </c>
      <c r="X104" s="41">
        <f>SUM(X103)</f>
        <v>0</v>
      </c>
      <c r="Y104" s="3"/>
      <c r="Z104" s="4"/>
      <c r="AA104" s="4"/>
      <c r="AB104" s="4"/>
      <c r="AC104" s="4"/>
      <c r="AD104" s="4"/>
      <c r="AE104" s="4"/>
      <c r="AF104" s="4"/>
      <c r="AG104" s="4"/>
    </row>
    <row r="105" spans="1:33" s="5" customFormat="1" ht="23.25" customHeight="1" thickBot="1">
      <c r="A105" s="215">
        <v>1</v>
      </c>
      <c r="B105" s="217">
        <v>3</v>
      </c>
      <c r="C105" s="219">
        <v>20</v>
      </c>
      <c r="D105" s="221" t="s">
        <v>240</v>
      </c>
      <c r="E105" s="223">
        <v>20</v>
      </c>
      <c r="F105" s="198" t="s">
        <v>23</v>
      </c>
      <c r="G105" s="198" t="s">
        <v>241</v>
      </c>
      <c r="H105" s="199" t="s">
        <v>25</v>
      </c>
      <c r="I105" s="123">
        <f t="shared" si="16"/>
        <v>0</v>
      </c>
      <c r="J105" s="48">
        <v>0</v>
      </c>
      <c r="K105" s="48">
        <v>0</v>
      </c>
      <c r="L105" s="49">
        <v>0</v>
      </c>
      <c r="M105" s="124">
        <f t="shared" si="17"/>
        <v>0</v>
      </c>
      <c r="N105" s="17">
        <v>0</v>
      </c>
      <c r="O105" s="17">
        <v>0</v>
      </c>
      <c r="P105" s="18">
        <v>0</v>
      </c>
      <c r="Q105" s="123">
        <f t="shared" si="18"/>
        <v>16000</v>
      </c>
      <c r="R105" s="48">
        <v>0</v>
      </c>
      <c r="S105" s="48">
        <v>0</v>
      </c>
      <c r="T105" s="49">
        <v>16000</v>
      </c>
      <c r="U105" s="123">
        <f t="shared" si="19"/>
        <v>0</v>
      </c>
      <c r="V105" s="48">
        <v>0</v>
      </c>
      <c r="W105" s="48">
        <v>0</v>
      </c>
      <c r="X105" s="49"/>
      <c r="Y105" s="3"/>
      <c r="Z105" s="4"/>
      <c r="AA105" s="4"/>
      <c r="AB105" s="4"/>
      <c r="AC105" s="4"/>
      <c r="AD105" s="4"/>
      <c r="AE105" s="4"/>
      <c r="AF105" s="4"/>
      <c r="AG105" s="4"/>
    </row>
    <row r="106" spans="1:33" s="5" customFormat="1" ht="23.25" customHeight="1" thickBot="1">
      <c r="A106" s="216"/>
      <c r="B106" s="218"/>
      <c r="C106" s="220"/>
      <c r="D106" s="222"/>
      <c r="E106" s="224"/>
      <c r="F106" s="208" t="s">
        <v>27</v>
      </c>
      <c r="G106" s="209"/>
      <c r="H106" s="210"/>
      <c r="I106" s="142">
        <f t="shared" si="16"/>
        <v>0</v>
      </c>
      <c r="J106" s="23">
        <f>SUM(J105)</f>
        <v>0</v>
      </c>
      <c r="K106" s="23">
        <f>SUM(K105)</f>
        <v>0</v>
      </c>
      <c r="L106" s="23">
        <f>SUM(L105)</f>
        <v>0</v>
      </c>
      <c r="M106" s="143">
        <f t="shared" si="17"/>
        <v>0</v>
      </c>
      <c r="N106" s="113">
        <f>SUM(N105)</f>
        <v>0</v>
      </c>
      <c r="O106" s="113">
        <f>SUM(O105)</f>
        <v>0</v>
      </c>
      <c r="P106" s="113">
        <f>SUM(P105)</f>
        <v>0</v>
      </c>
      <c r="Q106" s="142">
        <f t="shared" si="18"/>
        <v>16000</v>
      </c>
      <c r="R106" s="23">
        <f>SUM(R105)</f>
        <v>0</v>
      </c>
      <c r="S106" s="23">
        <f>SUM(S105)</f>
        <v>0</v>
      </c>
      <c r="T106" s="23">
        <f>SUM(T105)</f>
        <v>16000</v>
      </c>
      <c r="U106" s="142">
        <f t="shared" si="19"/>
        <v>0</v>
      </c>
      <c r="V106" s="23">
        <f>SUM(V105)</f>
        <v>0</v>
      </c>
      <c r="W106" s="23">
        <f>SUM(W105)</f>
        <v>0</v>
      </c>
      <c r="X106" s="41">
        <f>SUM(X105)</f>
        <v>0</v>
      </c>
      <c r="Y106" s="3"/>
      <c r="Z106" s="4"/>
      <c r="AA106" s="4"/>
      <c r="AB106" s="4"/>
      <c r="AC106" s="4"/>
      <c r="AD106" s="4"/>
      <c r="AE106" s="4"/>
      <c r="AF106" s="4"/>
      <c r="AG106" s="4"/>
    </row>
    <row r="107" spans="1:33" s="5" customFormat="1" ht="23.25" customHeight="1" thickBot="1">
      <c r="A107" s="215">
        <v>1</v>
      </c>
      <c r="B107" s="217">
        <v>3</v>
      </c>
      <c r="C107" s="219">
        <v>21</v>
      </c>
      <c r="D107" s="221" t="s">
        <v>248</v>
      </c>
      <c r="E107" s="223">
        <v>20</v>
      </c>
      <c r="F107" s="198" t="s">
        <v>23</v>
      </c>
      <c r="G107" s="198" t="s">
        <v>249</v>
      </c>
      <c r="H107" s="199" t="s">
        <v>25</v>
      </c>
      <c r="I107" s="123">
        <f>J107+L107</f>
        <v>0</v>
      </c>
      <c r="J107" s="48">
        <v>0</v>
      </c>
      <c r="K107" s="48">
        <v>0</v>
      </c>
      <c r="L107" s="49">
        <v>0</v>
      </c>
      <c r="M107" s="124">
        <f>N107+P107</f>
        <v>27313</v>
      </c>
      <c r="N107" s="17">
        <v>0</v>
      </c>
      <c r="O107" s="17">
        <v>0</v>
      </c>
      <c r="P107" s="18">
        <v>27313</v>
      </c>
      <c r="Q107" s="123">
        <f>R107+T107</f>
        <v>0</v>
      </c>
      <c r="R107" s="48">
        <v>0</v>
      </c>
      <c r="S107" s="48">
        <v>0</v>
      </c>
      <c r="T107" s="49"/>
      <c r="U107" s="123">
        <f>V107+X107</f>
        <v>0</v>
      </c>
      <c r="V107" s="48">
        <v>0</v>
      </c>
      <c r="W107" s="48">
        <v>0</v>
      </c>
      <c r="X107" s="49"/>
      <c r="Y107" s="3"/>
      <c r="Z107" s="4"/>
      <c r="AA107" s="4"/>
      <c r="AB107" s="4"/>
      <c r="AC107" s="4"/>
      <c r="AD107" s="4"/>
      <c r="AE107" s="4"/>
      <c r="AF107" s="4"/>
      <c r="AG107" s="4"/>
    </row>
    <row r="108" spans="1:33" s="5" customFormat="1" ht="23.25" customHeight="1" thickBot="1">
      <c r="A108" s="216"/>
      <c r="B108" s="218"/>
      <c r="C108" s="220"/>
      <c r="D108" s="222"/>
      <c r="E108" s="224"/>
      <c r="F108" s="208" t="s">
        <v>27</v>
      </c>
      <c r="G108" s="209"/>
      <c r="H108" s="210"/>
      <c r="I108" s="142">
        <f>J108+L108</f>
        <v>0</v>
      </c>
      <c r="J108" s="23">
        <f>SUM(J107)</f>
        <v>0</v>
      </c>
      <c r="K108" s="23">
        <f>SUM(K107)</f>
        <v>0</v>
      </c>
      <c r="L108" s="23">
        <f>SUM(L107)</f>
        <v>0</v>
      </c>
      <c r="M108" s="143">
        <f>N108+P108</f>
        <v>27313</v>
      </c>
      <c r="N108" s="113">
        <f>SUM(N107)</f>
        <v>0</v>
      </c>
      <c r="O108" s="113">
        <f>SUM(O107)</f>
        <v>0</v>
      </c>
      <c r="P108" s="113">
        <f>SUM(P107)</f>
        <v>27313</v>
      </c>
      <c r="Q108" s="142">
        <f>R108+T108</f>
        <v>0</v>
      </c>
      <c r="R108" s="23">
        <f>SUM(R107)</f>
        <v>0</v>
      </c>
      <c r="S108" s="23">
        <f>SUM(S107)</f>
        <v>0</v>
      </c>
      <c r="T108" s="23">
        <f>SUM(T107)</f>
        <v>0</v>
      </c>
      <c r="U108" s="142">
        <f>V108+X108</f>
        <v>0</v>
      </c>
      <c r="V108" s="23">
        <f>SUM(V107)</f>
        <v>0</v>
      </c>
      <c r="W108" s="23">
        <f>SUM(W107)</f>
        <v>0</v>
      </c>
      <c r="X108" s="41">
        <f>SUM(X107)</f>
        <v>0</v>
      </c>
      <c r="Y108" s="3"/>
      <c r="Z108" s="4"/>
      <c r="AA108" s="4"/>
      <c r="AB108" s="4"/>
      <c r="AC108" s="4"/>
      <c r="AD108" s="4"/>
      <c r="AE108" s="4"/>
      <c r="AF108" s="4"/>
      <c r="AG108" s="4"/>
    </row>
    <row r="109" spans="1:33" s="121" customFormat="1" ht="12.75" customHeight="1" thickBot="1">
      <c r="A109" s="44">
        <v>1</v>
      </c>
      <c r="B109" s="177" t="s">
        <v>101</v>
      </c>
      <c r="C109" s="288" t="s">
        <v>53</v>
      </c>
      <c r="D109" s="289"/>
      <c r="E109" s="289"/>
      <c r="F109" s="335"/>
      <c r="G109" s="335"/>
      <c r="H109" s="336"/>
      <c r="I109" s="132">
        <f t="shared" si="15"/>
        <v>17695.783132530123</v>
      </c>
      <c r="J109" s="60">
        <f>SUM(J100,J98,J96,J94,J92,J90,J87,J85,J83,J81,J79,J76,J74,J71,J68,J66,J64,J102,J104,J106,J108)</f>
        <v>0</v>
      </c>
      <c r="K109" s="60">
        <f>SUM(K100,K98,K96,K94,K92,K90,K87,K85,K83,K81,K79,K76,K74,K71,K68,K66,K64,K102,K104,K106,K108)</f>
        <v>0</v>
      </c>
      <c r="L109" s="60">
        <f>SUM(L100,L98,L96,L94,L92,L90,L87,L85,L83,L81,L79,L76,L74,L71,L68,L66,L64,L102,L104,L106,L108)</f>
        <v>17695.783132530123</v>
      </c>
      <c r="M109" s="133">
        <f t="shared" si="14"/>
        <v>739555</v>
      </c>
      <c r="N109" s="22">
        <f>SUM(N100,N98,N96,N94,N92,N90,N87,N85,N83,N81,N79,N76,N74,N71,N68,N66,N64,N102,N104,N106,N108)</f>
        <v>28962</v>
      </c>
      <c r="O109" s="22">
        <f>SUM(O100,O98,O96,O94,O92,O90,O87,O85,O83,O81,O79,O76,O74,O71,O68,O66,O64,O102,O104,O106,O108)</f>
        <v>0</v>
      </c>
      <c r="P109" s="22">
        <f>SUM(P100,P98,P96,P94,P92,P90,P87,P85,P83,P81,P79,P76,P74,P71,P68,P66,P64,P102,P104,P106,P108)</f>
        <v>710593</v>
      </c>
      <c r="Q109" s="132">
        <f t="shared" si="12"/>
        <v>1266107.5347544025</v>
      </c>
      <c r="R109" s="60">
        <f>SUM(R100,R98,R96,R94,R92,R90,R87,R85,R83,R81,R79,R76,R74,R71,R68,R66,R64,R102,R104,R106,R108)</f>
        <v>0</v>
      </c>
      <c r="S109" s="60">
        <f>SUM(S100,S98,S96,S94,S92,S90,S87,S85,S83,S81,S79,S76,S74,S71,S68,S66,S64,S102,S104,S106,S108)</f>
        <v>0</v>
      </c>
      <c r="T109" s="60">
        <f>SUM(T100,T98,T96,T94,T92,T90,T87,T85,T83,T81,T79,T76,T74,T71,T68,T66,T64,T102,T104,T106,T108)</f>
        <v>1266107.5347544025</v>
      </c>
      <c r="U109" s="132">
        <f t="shared" si="13"/>
        <v>2076870.1112140873</v>
      </c>
      <c r="V109" s="60">
        <f>SUM(V100,V98,V96,V94,V92,V90,V87,V85,V83,V81,V79,V76,V74,V71,V68,V66,V64,V102,V104,V106,V108)</f>
        <v>0</v>
      </c>
      <c r="W109" s="60">
        <f>SUM(W100,W98,W96,W94,W92,W90,W87,W85,W83,W81,W79,W76,W74,W71,W68,W66,W64,W102,W104,W106,W108)</f>
        <v>0</v>
      </c>
      <c r="X109" s="60">
        <f>SUM(X100,X98,X96,X94,X92,X90,X87,X85,X83,X81,X79,X76,X74,X71,X68,X66,X64,X102,X104,X106,X108)</f>
        <v>2076870.1112140873</v>
      </c>
      <c r="Y109" s="120"/>
      <c r="Z109" s="120"/>
      <c r="AA109" s="120"/>
      <c r="AB109" s="120"/>
      <c r="AC109" s="120"/>
      <c r="AD109" s="120"/>
      <c r="AE109" s="120"/>
      <c r="AF109" s="120"/>
      <c r="AG109" s="120"/>
    </row>
    <row r="110" spans="1:33" s="5" customFormat="1" ht="18" customHeight="1" thickBot="1">
      <c r="A110" s="176">
        <v>1</v>
      </c>
      <c r="B110" s="46">
        <v>4</v>
      </c>
      <c r="C110" s="248" t="s">
        <v>102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50"/>
      <c r="Y110" s="3"/>
      <c r="Z110" s="4"/>
      <c r="AA110" s="4"/>
      <c r="AB110" s="4"/>
      <c r="AC110" s="4"/>
      <c r="AD110" s="4"/>
      <c r="AE110" s="4"/>
      <c r="AF110" s="4"/>
      <c r="AG110" s="4"/>
    </row>
    <row r="111" spans="1:33" s="6" customFormat="1" ht="34.5" customHeight="1" thickBot="1">
      <c r="A111" s="201">
        <v>1</v>
      </c>
      <c r="B111" s="217">
        <v>4</v>
      </c>
      <c r="C111" s="281">
        <v>1</v>
      </c>
      <c r="D111" s="284" t="s">
        <v>103</v>
      </c>
      <c r="E111" s="269">
        <v>20</v>
      </c>
      <c r="F111" s="47" t="s">
        <v>23</v>
      </c>
      <c r="G111" s="47" t="s">
        <v>104</v>
      </c>
      <c r="H111" s="138" t="s">
        <v>26</v>
      </c>
      <c r="I111" s="123">
        <f t="shared" si="15"/>
        <v>260.6580166821131</v>
      </c>
      <c r="J111" s="48">
        <v>0</v>
      </c>
      <c r="K111" s="48">
        <v>0</v>
      </c>
      <c r="L111" s="49">
        <v>260.6580166821131</v>
      </c>
      <c r="M111" s="124">
        <f>N111+P111</f>
        <v>6904</v>
      </c>
      <c r="N111" s="17"/>
      <c r="O111" s="17"/>
      <c r="P111" s="18">
        <v>6904</v>
      </c>
      <c r="Q111" s="123">
        <f aca="true" t="shared" si="20" ref="Q111:Q124">R111+T111</f>
        <v>0</v>
      </c>
      <c r="R111" s="48">
        <v>0</v>
      </c>
      <c r="S111" s="48">
        <v>0</v>
      </c>
      <c r="T111" s="49">
        <v>0</v>
      </c>
      <c r="U111" s="123">
        <f aca="true" t="shared" si="21" ref="U111:U124">V111+X111</f>
        <v>0</v>
      </c>
      <c r="V111" s="48">
        <v>0</v>
      </c>
      <c r="W111" s="48">
        <v>0</v>
      </c>
      <c r="X111" s="49">
        <v>0</v>
      </c>
      <c r="Y111" s="3"/>
      <c r="Z111" s="4"/>
      <c r="AA111" s="4"/>
      <c r="AB111" s="4"/>
      <c r="AC111" s="4"/>
      <c r="AD111" s="4"/>
      <c r="AE111" s="4"/>
      <c r="AF111" s="4"/>
      <c r="AG111" s="4"/>
    </row>
    <row r="112" spans="1:33" s="5" customFormat="1" ht="24" customHeight="1" thickBot="1">
      <c r="A112" s="201"/>
      <c r="B112" s="259"/>
      <c r="C112" s="261"/>
      <c r="D112" s="222"/>
      <c r="E112" s="224"/>
      <c r="F112" s="239" t="s">
        <v>27</v>
      </c>
      <c r="G112" s="240"/>
      <c r="H112" s="241"/>
      <c r="I112" s="142">
        <f>J112+L112</f>
        <v>260.6580166821131</v>
      </c>
      <c r="J112" s="23">
        <f>SUM(J111)</f>
        <v>0</v>
      </c>
      <c r="K112" s="23">
        <f>SUM(K111)</f>
        <v>0</v>
      </c>
      <c r="L112" s="23">
        <f>SUM(L111)</f>
        <v>260.6580166821131</v>
      </c>
      <c r="M112" s="143">
        <f aca="true" t="shared" si="22" ref="M112:M124">N112+P112</f>
        <v>6904</v>
      </c>
      <c r="N112" s="113">
        <f>SUM(N111)</f>
        <v>0</v>
      </c>
      <c r="O112" s="113">
        <f>SUM(O111)</f>
        <v>0</v>
      </c>
      <c r="P112" s="113">
        <f>SUM(P111)</f>
        <v>6904</v>
      </c>
      <c r="Q112" s="142">
        <f t="shared" si="20"/>
        <v>0</v>
      </c>
      <c r="R112" s="23">
        <f>SUM(R111)</f>
        <v>0</v>
      </c>
      <c r="S112" s="23">
        <f>SUM(S111)</f>
        <v>0</v>
      </c>
      <c r="T112" s="23">
        <f>SUM(T111)</f>
        <v>0</v>
      </c>
      <c r="U112" s="142">
        <f t="shared" si="21"/>
        <v>0</v>
      </c>
      <c r="V112" s="23">
        <f>SUM(V111)</f>
        <v>0</v>
      </c>
      <c r="W112" s="23">
        <f>SUM(W111)</f>
        <v>0</v>
      </c>
      <c r="X112" s="41">
        <f>SUM(X111)</f>
        <v>0</v>
      </c>
      <c r="Y112" s="3"/>
      <c r="Z112" s="4"/>
      <c r="AA112" s="4"/>
      <c r="AB112" s="4"/>
      <c r="AC112" s="4"/>
      <c r="AD112" s="4"/>
      <c r="AE112" s="4"/>
      <c r="AF112" s="4"/>
      <c r="AG112" s="4"/>
    </row>
    <row r="113" spans="1:33" s="6" customFormat="1" ht="10.5" customHeight="1">
      <c r="A113" s="201">
        <v>1</v>
      </c>
      <c r="B113" s="217">
        <v>4</v>
      </c>
      <c r="C113" s="260">
        <v>2</v>
      </c>
      <c r="D113" s="221" t="s">
        <v>105</v>
      </c>
      <c r="E113" s="223">
        <v>20</v>
      </c>
      <c r="F113" s="243" t="s">
        <v>23</v>
      </c>
      <c r="G113" s="243" t="s">
        <v>106</v>
      </c>
      <c r="H113" s="138" t="s">
        <v>26</v>
      </c>
      <c r="I113" s="123">
        <f t="shared" si="15"/>
        <v>161926.55236329936</v>
      </c>
      <c r="J113" s="48">
        <v>0</v>
      </c>
      <c r="K113" s="48">
        <v>0</v>
      </c>
      <c r="L113" s="49">
        <v>161926.55236329936</v>
      </c>
      <c r="M113" s="124">
        <f t="shared" si="22"/>
        <v>549216</v>
      </c>
      <c r="N113" s="17"/>
      <c r="O113" s="17"/>
      <c r="P113" s="18">
        <v>549216</v>
      </c>
      <c r="Q113" s="123">
        <f t="shared" si="20"/>
        <v>30873.493975903613</v>
      </c>
      <c r="R113" s="48">
        <v>0</v>
      </c>
      <c r="S113" s="48">
        <v>0</v>
      </c>
      <c r="T113" s="49">
        <v>30873.493975903613</v>
      </c>
      <c r="U113" s="123">
        <f t="shared" si="21"/>
        <v>0</v>
      </c>
      <c r="V113" s="48">
        <v>0</v>
      </c>
      <c r="W113" s="48">
        <v>0</v>
      </c>
      <c r="X113" s="49">
        <v>0</v>
      </c>
      <c r="Y113" s="3"/>
      <c r="Z113" s="4"/>
      <c r="AA113" s="4"/>
      <c r="AB113" s="4"/>
      <c r="AC113" s="4"/>
      <c r="AD113" s="4"/>
      <c r="AE113" s="4"/>
      <c r="AF113" s="4"/>
      <c r="AG113" s="4"/>
    </row>
    <row r="114" spans="1:33" s="6" customFormat="1" ht="10.5" customHeight="1" thickBot="1">
      <c r="A114" s="201"/>
      <c r="B114" s="259"/>
      <c r="C114" s="261"/>
      <c r="D114" s="222"/>
      <c r="E114" s="224"/>
      <c r="F114" s="277"/>
      <c r="G114" s="277"/>
      <c r="H114" s="139" t="s">
        <v>25</v>
      </c>
      <c r="I114" s="123">
        <f t="shared" si="15"/>
        <v>23517.145505097313</v>
      </c>
      <c r="J114" s="48">
        <v>23517.145505097313</v>
      </c>
      <c r="K114" s="48">
        <v>0</v>
      </c>
      <c r="L114" s="49">
        <v>0</v>
      </c>
      <c r="M114" s="124">
        <f t="shared" si="22"/>
        <v>0</v>
      </c>
      <c r="N114" s="17">
        <v>0</v>
      </c>
      <c r="O114" s="17">
        <v>0</v>
      </c>
      <c r="P114" s="18">
        <v>0</v>
      </c>
      <c r="Q114" s="123">
        <f t="shared" si="20"/>
        <v>0</v>
      </c>
      <c r="R114" s="48">
        <v>0</v>
      </c>
      <c r="S114" s="48">
        <v>0</v>
      </c>
      <c r="T114" s="49">
        <v>0</v>
      </c>
      <c r="U114" s="123">
        <f t="shared" si="21"/>
        <v>0</v>
      </c>
      <c r="V114" s="48">
        <v>0</v>
      </c>
      <c r="W114" s="48">
        <v>0</v>
      </c>
      <c r="X114" s="49">
        <v>0</v>
      </c>
      <c r="Y114" s="3"/>
      <c r="Z114" s="4"/>
      <c r="AA114" s="4"/>
      <c r="AB114" s="4"/>
      <c r="AC114" s="4"/>
      <c r="AD114" s="4"/>
      <c r="AE114" s="4"/>
      <c r="AF114" s="4"/>
      <c r="AG114" s="4"/>
    </row>
    <row r="115" spans="1:33" s="5" customFormat="1" ht="10.5" customHeight="1" thickBot="1">
      <c r="A115" s="201"/>
      <c r="B115" s="259"/>
      <c r="C115" s="261"/>
      <c r="D115" s="222"/>
      <c r="E115" s="224"/>
      <c r="F115" s="239" t="s">
        <v>27</v>
      </c>
      <c r="G115" s="240"/>
      <c r="H115" s="241"/>
      <c r="I115" s="142">
        <f t="shared" si="15"/>
        <v>185443.69786839667</v>
      </c>
      <c r="J115" s="23">
        <f>SUM(J113:J114)</f>
        <v>23517.145505097313</v>
      </c>
      <c r="K115" s="23">
        <f>SUM(K113:K114)</f>
        <v>0</v>
      </c>
      <c r="L115" s="23">
        <f>SUM(L113:L114)</f>
        <v>161926.55236329936</v>
      </c>
      <c r="M115" s="143">
        <f t="shared" si="22"/>
        <v>549216</v>
      </c>
      <c r="N115" s="113">
        <f>SUM(N113:N114)</f>
        <v>0</v>
      </c>
      <c r="O115" s="113">
        <f>SUM(O113:O114)</f>
        <v>0</v>
      </c>
      <c r="P115" s="113">
        <f>SUM(P113:P114)</f>
        <v>549216</v>
      </c>
      <c r="Q115" s="142">
        <f t="shared" si="20"/>
        <v>30873.493975903613</v>
      </c>
      <c r="R115" s="23">
        <f>SUM(R113:R114)</f>
        <v>0</v>
      </c>
      <c r="S115" s="23">
        <f>SUM(S113:S114)</f>
        <v>0</v>
      </c>
      <c r="T115" s="23">
        <f>SUM(T113:T114)</f>
        <v>30873.493975903613</v>
      </c>
      <c r="U115" s="142">
        <f t="shared" si="21"/>
        <v>0</v>
      </c>
      <c r="V115" s="23">
        <f>SUM(V113:V114)</f>
        <v>0</v>
      </c>
      <c r="W115" s="23">
        <f>SUM(W113:W114)</f>
        <v>0</v>
      </c>
      <c r="X115" s="41">
        <f>SUM(X113:X114)</f>
        <v>0</v>
      </c>
      <c r="Y115" s="3"/>
      <c r="Z115" s="4"/>
      <c r="AA115" s="4"/>
      <c r="AB115" s="4"/>
      <c r="AC115" s="4"/>
      <c r="AD115" s="4"/>
      <c r="AE115" s="4"/>
      <c r="AF115" s="4"/>
      <c r="AG115" s="4"/>
    </row>
    <row r="116" spans="1:134" s="5" customFormat="1" ht="10.5" customHeight="1">
      <c r="A116" s="251">
        <v>1</v>
      </c>
      <c r="B116" s="253">
        <v>4</v>
      </c>
      <c r="C116" s="382">
        <v>3</v>
      </c>
      <c r="D116" s="273" t="s">
        <v>107</v>
      </c>
      <c r="E116" s="396">
        <v>20</v>
      </c>
      <c r="F116" s="398" t="s">
        <v>23</v>
      </c>
      <c r="G116" s="398" t="s">
        <v>108</v>
      </c>
      <c r="H116" s="140" t="s">
        <v>109</v>
      </c>
      <c r="I116" s="123">
        <f t="shared" si="15"/>
        <v>2780.3521779425396</v>
      </c>
      <c r="J116" s="48">
        <v>0</v>
      </c>
      <c r="K116" s="48">
        <v>0</v>
      </c>
      <c r="L116" s="49">
        <v>2780.3521779425396</v>
      </c>
      <c r="M116" s="124">
        <f t="shared" si="22"/>
        <v>0</v>
      </c>
      <c r="N116" s="17">
        <v>0</v>
      </c>
      <c r="O116" s="17">
        <v>0</v>
      </c>
      <c r="P116" s="18">
        <v>0</v>
      </c>
      <c r="Q116" s="123">
        <f t="shared" si="20"/>
        <v>0</v>
      </c>
      <c r="R116" s="48">
        <v>0</v>
      </c>
      <c r="S116" s="48">
        <v>0</v>
      </c>
      <c r="T116" s="49">
        <v>0</v>
      </c>
      <c r="U116" s="123">
        <f t="shared" si="21"/>
        <v>0</v>
      </c>
      <c r="V116" s="48">
        <v>0</v>
      </c>
      <c r="W116" s="48">
        <v>0</v>
      </c>
      <c r="X116" s="49">
        <v>0</v>
      </c>
      <c r="Y116" s="3"/>
      <c r="Z116" s="4"/>
      <c r="AA116" s="4"/>
      <c r="AB116" s="4"/>
      <c r="AC116" s="4"/>
      <c r="AD116" s="4"/>
      <c r="AE116" s="4"/>
      <c r="AF116" s="4"/>
      <c r="AG116" s="4"/>
      <c r="AH116" s="4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</row>
    <row r="117" spans="1:134" s="5" customFormat="1" ht="10.5" customHeight="1">
      <c r="A117" s="252"/>
      <c r="B117" s="254"/>
      <c r="C117" s="383"/>
      <c r="D117" s="274"/>
      <c r="E117" s="397"/>
      <c r="F117" s="383"/>
      <c r="G117" s="383"/>
      <c r="H117" s="141" t="s">
        <v>110</v>
      </c>
      <c r="I117" s="123">
        <f t="shared" si="15"/>
        <v>10802.826691380908</v>
      </c>
      <c r="J117" s="48">
        <v>0</v>
      </c>
      <c r="K117" s="48">
        <v>0</v>
      </c>
      <c r="L117" s="49">
        <v>10802.826691380908</v>
      </c>
      <c r="M117" s="124">
        <f t="shared" si="22"/>
        <v>0</v>
      </c>
      <c r="N117" s="17">
        <v>0</v>
      </c>
      <c r="O117" s="17">
        <v>0</v>
      </c>
      <c r="P117" s="18">
        <v>0</v>
      </c>
      <c r="Q117" s="123">
        <f t="shared" si="20"/>
        <v>0</v>
      </c>
      <c r="R117" s="48">
        <v>0</v>
      </c>
      <c r="S117" s="48">
        <v>0</v>
      </c>
      <c r="T117" s="49">
        <v>0</v>
      </c>
      <c r="U117" s="123">
        <f t="shared" si="21"/>
        <v>0</v>
      </c>
      <c r="V117" s="48">
        <v>0</v>
      </c>
      <c r="W117" s="48">
        <v>0</v>
      </c>
      <c r="X117" s="49">
        <v>0</v>
      </c>
      <c r="Y117" s="3"/>
      <c r="Z117" s="4"/>
      <c r="AA117" s="4"/>
      <c r="AB117" s="4"/>
      <c r="AC117" s="4"/>
      <c r="AD117" s="4"/>
      <c r="AE117" s="4"/>
      <c r="AF117" s="4"/>
      <c r="AG117" s="4"/>
      <c r="AH117" s="4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</row>
    <row r="118" spans="1:134" s="5" customFormat="1" ht="10.5" customHeight="1" thickBot="1">
      <c r="A118" s="252"/>
      <c r="B118" s="254"/>
      <c r="C118" s="383"/>
      <c r="D118" s="274"/>
      <c r="E118" s="397"/>
      <c r="F118" s="383"/>
      <c r="G118" s="383"/>
      <c r="H118" s="141" t="s">
        <v>111</v>
      </c>
      <c r="I118" s="123">
        <f t="shared" si="15"/>
        <v>1332.2520852641333</v>
      </c>
      <c r="J118" s="48">
        <v>0</v>
      </c>
      <c r="K118" s="48">
        <v>0</v>
      </c>
      <c r="L118" s="49">
        <v>1332.2520852641333</v>
      </c>
      <c r="M118" s="124">
        <f t="shared" si="22"/>
        <v>0</v>
      </c>
      <c r="N118" s="17">
        <v>0</v>
      </c>
      <c r="O118" s="17">
        <v>0</v>
      </c>
      <c r="P118" s="18">
        <v>0</v>
      </c>
      <c r="Q118" s="123">
        <f t="shared" si="20"/>
        <v>0</v>
      </c>
      <c r="R118" s="48">
        <v>0</v>
      </c>
      <c r="S118" s="48">
        <v>0</v>
      </c>
      <c r="T118" s="49">
        <v>0</v>
      </c>
      <c r="U118" s="123">
        <f t="shared" si="21"/>
        <v>0</v>
      </c>
      <c r="V118" s="48">
        <v>0</v>
      </c>
      <c r="W118" s="48">
        <v>0</v>
      </c>
      <c r="X118" s="49">
        <v>0</v>
      </c>
      <c r="Y118" s="3"/>
      <c r="Z118" s="4"/>
      <c r="AA118" s="4"/>
      <c r="AB118" s="4"/>
      <c r="AC118" s="4"/>
      <c r="AD118" s="4"/>
      <c r="AE118" s="4"/>
      <c r="AF118" s="4"/>
      <c r="AG118" s="4"/>
      <c r="AH118" s="4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</row>
    <row r="119" spans="1:134" s="5" customFormat="1" ht="10.5" customHeight="1" thickBot="1">
      <c r="A119" s="252"/>
      <c r="B119" s="254"/>
      <c r="C119" s="383"/>
      <c r="D119" s="274"/>
      <c r="E119" s="397"/>
      <c r="F119" s="270" t="s">
        <v>27</v>
      </c>
      <c r="G119" s="271"/>
      <c r="H119" s="272"/>
      <c r="I119" s="142">
        <f t="shared" si="15"/>
        <v>14915.43095458758</v>
      </c>
      <c r="J119" s="23">
        <f>SUM(J116:J118)</f>
        <v>0</v>
      </c>
      <c r="K119" s="23">
        <f>SUM(K116:K118)</f>
        <v>0</v>
      </c>
      <c r="L119" s="23">
        <f>SUM(L116:L118)</f>
        <v>14915.43095458758</v>
      </c>
      <c r="M119" s="143">
        <f t="shared" si="22"/>
        <v>0</v>
      </c>
      <c r="N119" s="113">
        <f>SUM(N116:N118)</f>
        <v>0</v>
      </c>
      <c r="O119" s="113">
        <f>SUM(O116:O118)</f>
        <v>0</v>
      </c>
      <c r="P119" s="113">
        <f>SUM(P116:P118)</f>
        <v>0</v>
      </c>
      <c r="Q119" s="142">
        <f t="shared" si="20"/>
        <v>0</v>
      </c>
      <c r="R119" s="23">
        <f>SUM(R116:R118)</f>
        <v>0</v>
      </c>
      <c r="S119" s="23">
        <f>SUM(S116:S118)</f>
        <v>0</v>
      </c>
      <c r="T119" s="23">
        <f>SUM(T116:T118)</f>
        <v>0</v>
      </c>
      <c r="U119" s="142">
        <f t="shared" si="21"/>
        <v>0</v>
      </c>
      <c r="V119" s="23">
        <f>SUM(V116:V118)</f>
        <v>0</v>
      </c>
      <c r="W119" s="23">
        <f>SUM(W116:W118)</f>
        <v>0</v>
      </c>
      <c r="X119" s="41">
        <f>SUM(X116:X118)</f>
        <v>0</v>
      </c>
      <c r="Y119" s="3"/>
      <c r="Z119" s="4"/>
      <c r="AA119" s="4"/>
      <c r="AB119" s="4"/>
      <c r="AC119" s="4"/>
      <c r="AD119" s="4"/>
      <c r="AE119" s="4"/>
      <c r="AF119" s="4"/>
      <c r="AG119" s="4"/>
      <c r="AH119" s="4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</row>
    <row r="120" spans="1:33" s="6" customFormat="1" ht="19.5" customHeight="1" thickBot="1">
      <c r="A120" s="201">
        <v>1</v>
      </c>
      <c r="B120" s="217">
        <v>4</v>
      </c>
      <c r="C120" s="260">
        <v>4</v>
      </c>
      <c r="D120" s="221" t="s">
        <v>112</v>
      </c>
      <c r="E120" s="223">
        <v>20</v>
      </c>
      <c r="F120" s="47" t="s">
        <v>23</v>
      </c>
      <c r="G120" s="47" t="s">
        <v>219</v>
      </c>
      <c r="H120" s="122" t="s">
        <v>26</v>
      </c>
      <c r="I120" s="123">
        <f t="shared" si="15"/>
        <v>155844.53197405007</v>
      </c>
      <c r="J120" s="48">
        <v>155844.53197405007</v>
      </c>
      <c r="K120" s="48">
        <v>0</v>
      </c>
      <c r="L120" s="49">
        <v>0</v>
      </c>
      <c r="M120" s="124">
        <f t="shared" si="22"/>
        <v>0</v>
      </c>
      <c r="N120" s="17">
        <v>0</v>
      </c>
      <c r="O120" s="17">
        <v>0</v>
      </c>
      <c r="P120" s="18">
        <v>0</v>
      </c>
      <c r="Q120" s="123">
        <f t="shared" si="20"/>
        <v>0</v>
      </c>
      <c r="R120" s="48">
        <v>0</v>
      </c>
      <c r="S120" s="48">
        <v>0</v>
      </c>
      <c r="T120" s="49">
        <v>0</v>
      </c>
      <c r="U120" s="123">
        <f t="shared" si="21"/>
        <v>0</v>
      </c>
      <c r="V120" s="48">
        <v>0</v>
      </c>
      <c r="W120" s="48">
        <v>0</v>
      </c>
      <c r="X120" s="49">
        <v>0</v>
      </c>
      <c r="Y120" s="3"/>
      <c r="Z120" s="4"/>
      <c r="AA120" s="4"/>
      <c r="AB120" s="4"/>
      <c r="AC120" s="4"/>
      <c r="AD120" s="4"/>
      <c r="AE120" s="4"/>
      <c r="AF120" s="4"/>
      <c r="AG120" s="4"/>
    </row>
    <row r="121" spans="1:33" s="5" customFormat="1" ht="19.5" customHeight="1" thickBot="1">
      <c r="A121" s="201"/>
      <c r="B121" s="259"/>
      <c r="C121" s="261"/>
      <c r="D121" s="222"/>
      <c r="E121" s="224"/>
      <c r="F121" s="208" t="s">
        <v>27</v>
      </c>
      <c r="G121" s="209"/>
      <c r="H121" s="210"/>
      <c r="I121" s="142">
        <f>J121+L121</f>
        <v>155844.53197405007</v>
      </c>
      <c r="J121" s="23">
        <f>SUM(J120)</f>
        <v>155844.53197405007</v>
      </c>
      <c r="K121" s="23">
        <f>SUM(K120)</f>
        <v>0</v>
      </c>
      <c r="L121" s="23">
        <f>SUM(L120)</f>
        <v>0</v>
      </c>
      <c r="M121" s="143">
        <f t="shared" si="22"/>
        <v>0</v>
      </c>
      <c r="N121" s="113">
        <f>SUM(N120)</f>
        <v>0</v>
      </c>
      <c r="O121" s="113">
        <f>SUM(O120)</f>
        <v>0</v>
      </c>
      <c r="P121" s="113">
        <f>SUM(P120)</f>
        <v>0</v>
      </c>
      <c r="Q121" s="142">
        <f t="shared" si="20"/>
        <v>0</v>
      </c>
      <c r="R121" s="23">
        <f>SUM(R120)</f>
        <v>0</v>
      </c>
      <c r="S121" s="23">
        <f>SUM(S120)</f>
        <v>0</v>
      </c>
      <c r="T121" s="23">
        <f>SUM(T120)</f>
        <v>0</v>
      </c>
      <c r="U121" s="142">
        <f t="shared" si="21"/>
        <v>0</v>
      </c>
      <c r="V121" s="23">
        <f>SUM(V120)</f>
        <v>0</v>
      </c>
      <c r="W121" s="23">
        <f>SUM(W120)</f>
        <v>0</v>
      </c>
      <c r="X121" s="41">
        <f>SUM(X120)</f>
        <v>0</v>
      </c>
      <c r="Y121" s="3"/>
      <c r="Z121" s="4"/>
      <c r="AA121" s="4"/>
      <c r="AB121" s="4"/>
      <c r="AC121" s="4"/>
      <c r="AD121" s="4"/>
      <c r="AE121" s="4"/>
      <c r="AF121" s="4"/>
      <c r="AG121" s="4"/>
    </row>
    <row r="122" spans="1:33" s="6" customFormat="1" ht="19.5" customHeight="1" thickBot="1">
      <c r="A122" s="201">
        <v>1</v>
      </c>
      <c r="B122" s="217">
        <v>4</v>
      </c>
      <c r="C122" s="260">
        <v>5</v>
      </c>
      <c r="D122" s="221" t="s">
        <v>222</v>
      </c>
      <c r="E122" s="223">
        <v>20</v>
      </c>
      <c r="F122" s="197" t="s">
        <v>23</v>
      </c>
      <c r="G122" s="197" t="s">
        <v>223</v>
      </c>
      <c r="H122" s="179" t="s">
        <v>25</v>
      </c>
      <c r="I122" s="123">
        <f>J122+L122</f>
        <v>0</v>
      </c>
      <c r="J122" s="48"/>
      <c r="K122" s="48">
        <v>0</v>
      </c>
      <c r="L122" s="49">
        <v>0</v>
      </c>
      <c r="M122" s="124">
        <f>N122+P122</f>
        <v>3300</v>
      </c>
      <c r="N122" s="17">
        <v>3300</v>
      </c>
      <c r="O122" s="17">
        <v>0</v>
      </c>
      <c r="P122" s="18">
        <v>0</v>
      </c>
      <c r="Q122" s="123">
        <f>R122+T122</f>
        <v>0</v>
      </c>
      <c r="R122" s="48">
        <v>0</v>
      </c>
      <c r="S122" s="48">
        <v>0</v>
      </c>
      <c r="T122" s="49">
        <v>0</v>
      </c>
      <c r="U122" s="123">
        <f>V122+X122</f>
        <v>0</v>
      </c>
      <c r="V122" s="48">
        <v>0</v>
      </c>
      <c r="W122" s="48">
        <v>0</v>
      </c>
      <c r="X122" s="49">
        <v>0</v>
      </c>
      <c r="Y122" s="3"/>
      <c r="Z122" s="4"/>
      <c r="AA122" s="4"/>
      <c r="AB122" s="4"/>
      <c r="AC122" s="4"/>
      <c r="AD122" s="4"/>
      <c r="AE122" s="4"/>
      <c r="AF122" s="4"/>
      <c r="AG122" s="4"/>
    </row>
    <row r="123" spans="1:33" s="5" customFormat="1" ht="19.5" customHeight="1" thickBot="1">
      <c r="A123" s="201"/>
      <c r="B123" s="259"/>
      <c r="C123" s="261"/>
      <c r="D123" s="222"/>
      <c r="E123" s="224"/>
      <c r="F123" s="239" t="s">
        <v>27</v>
      </c>
      <c r="G123" s="240"/>
      <c r="H123" s="241"/>
      <c r="I123" s="126">
        <f>J123+L123</f>
        <v>0</v>
      </c>
      <c r="J123" s="50">
        <f>SUM(J122)</f>
        <v>0</v>
      </c>
      <c r="K123" s="50">
        <f>SUM(K122)</f>
        <v>0</v>
      </c>
      <c r="L123" s="50">
        <f>SUM(L122)</f>
        <v>0</v>
      </c>
      <c r="M123" s="127">
        <f>N123+P123</f>
        <v>3300</v>
      </c>
      <c r="N123" s="19">
        <f>SUM(N122)</f>
        <v>3300</v>
      </c>
      <c r="O123" s="19">
        <f>SUM(O122)</f>
        <v>0</v>
      </c>
      <c r="P123" s="19">
        <f>SUM(P122)</f>
        <v>0</v>
      </c>
      <c r="Q123" s="126">
        <f>R123+T123</f>
        <v>0</v>
      </c>
      <c r="R123" s="50">
        <f>SUM(R122)</f>
        <v>0</v>
      </c>
      <c r="S123" s="50">
        <f>SUM(S122)</f>
        <v>0</v>
      </c>
      <c r="T123" s="50">
        <f>SUM(T122)</f>
        <v>0</v>
      </c>
      <c r="U123" s="126">
        <f>V123+X123</f>
        <v>0</v>
      </c>
      <c r="V123" s="50">
        <f>SUM(V122)</f>
        <v>0</v>
      </c>
      <c r="W123" s="50">
        <f>SUM(W122)</f>
        <v>0</v>
      </c>
      <c r="X123" s="51">
        <f>SUM(X122)</f>
        <v>0</v>
      </c>
      <c r="Y123" s="3"/>
      <c r="Z123" s="4"/>
      <c r="AA123" s="4"/>
      <c r="AB123" s="4"/>
      <c r="AC123" s="4"/>
      <c r="AD123" s="4"/>
      <c r="AE123" s="4"/>
      <c r="AF123" s="4"/>
      <c r="AG123" s="4"/>
    </row>
    <row r="124" spans="1:33" s="121" customFormat="1" ht="12.75" customHeight="1" thickBot="1">
      <c r="A124" s="55">
        <v>1</v>
      </c>
      <c r="B124" s="178" t="s">
        <v>113</v>
      </c>
      <c r="C124" s="288" t="s">
        <v>53</v>
      </c>
      <c r="D124" s="289"/>
      <c r="E124" s="289"/>
      <c r="F124" s="289"/>
      <c r="G124" s="289"/>
      <c r="H124" s="290"/>
      <c r="I124" s="130">
        <f t="shared" si="15"/>
        <v>356464.3188137164</v>
      </c>
      <c r="J124" s="56">
        <f>SUM(J112,J115,J119,J121,J123)</f>
        <v>179361.6774791474</v>
      </c>
      <c r="K124" s="56">
        <f>SUM(K112,K115,K119,K121,K123)</f>
        <v>0</v>
      </c>
      <c r="L124" s="56">
        <f>SUM(L112,L115,L119,L121,L123)</f>
        <v>177102.64133456905</v>
      </c>
      <c r="M124" s="131">
        <f t="shared" si="22"/>
        <v>559420</v>
      </c>
      <c r="N124" s="21">
        <f>SUM(N112,N115,N119,N121,N123)</f>
        <v>3300</v>
      </c>
      <c r="O124" s="21">
        <f>SUM(O112,O115,O119,O121,O123)</f>
        <v>0</v>
      </c>
      <c r="P124" s="21">
        <f>SUM(P112,P115,P119,P121,P123)</f>
        <v>556120</v>
      </c>
      <c r="Q124" s="130">
        <f t="shared" si="20"/>
        <v>30873.493975903613</v>
      </c>
      <c r="R124" s="56">
        <f>SUM(R112,R115,R119,R121,R123)</f>
        <v>0</v>
      </c>
      <c r="S124" s="56">
        <f>SUM(S112,S115,S119,S121,S123)</f>
        <v>0</v>
      </c>
      <c r="T124" s="56">
        <f>SUM(T112,T115,T119,T121,T123)</f>
        <v>30873.493975903613</v>
      </c>
      <c r="U124" s="144">
        <f t="shared" si="21"/>
        <v>0</v>
      </c>
      <c r="V124" s="69">
        <f>SUM(V112,V115,V119,V121,V123)</f>
        <v>0</v>
      </c>
      <c r="W124" s="69">
        <f>SUM(W112,W115,W119,W121,W123)</f>
        <v>0</v>
      </c>
      <c r="X124" s="70">
        <f>SUM(X112,X115,X119,X121,X123)</f>
        <v>0</v>
      </c>
      <c r="Y124" s="120"/>
      <c r="Z124" s="120"/>
      <c r="AA124" s="120"/>
      <c r="AB124" s="120"/>
      <c r="AC124" s="120"/>
      <c r="AD124" s="120"/>
      <c r="AE124" s="120"/>
      <c r="AF124" s="120"/>
      <c r="AG124" s="120"/>
    </row>
    <row r="125" spans="1:33" s="5" customFormat="1" ht="18" customHeight="1" thickBot="1">
      <c r="A125" s="45">
        <v>1</v>
      </c>
      <c r="B125" s="46">
        <v>5</v>
      </c>
      <c r="C125" s="248" t="s">
        <v>114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50"/>
      <c r="Y125" s="3"/>
      <c r="Z125" s="4"/>
      <c r="AA125" s="4"/>
      <c r="AB125" s="4"/>
      <c r="AC125" s="4"/>
      <c r="AD125" s="4"/>
      <c r="AE125" s="4"/>
      <c r="AF125" s="4"/>
      <c r="AG125" s="4"/>
    </row>
    <row r="126" spans="1:33" s="5" customFormat="1" ht="30.75" customHeight="1" thickBot="1">
      <c r="A126" s="201">
        <v>1</v>
      </c>
      <c r="B126" s="217">
        <v>5</v>
      </c>
      <c r="C126" s="281">
        <v>1</v>
      </c>
      <c r="D126" s="284" t="s">
        <v>115</v>
      </c>
      <c r="E126" s="269">
        <v>20</v>
      </c>
      <c r="F126" s="47" t="s">
        <v>23</v>
      </c>
      <c r="G126" s="47" t="s">
        <v>116</v>
      </c>
      <c r="H126" s="122" t="s">
        <v>25</v>
      </c>
      <c r="I126" s="123">
        <f t="shared" si="15"/>
        <v>0</v>
      </c>
      <c r="J126" s="48">
        <v>0</v>
      </c>
      <c r="K126" s="48">
        <v>0</v>
      </c>
      <c r="L126" s="49">
        <v>0</v>
      </c>
      <c r="M126" s="124">
        <f aca="true" t="shared" si="23" ref="M126:M138">N126+P126</f>
        <v>7414</v>
      </c>
      <c r="N126" s="17">
        <v>0</v>
      </c>
      <c r="O126" s="17">
        <v>0</v>
      </c>
      <c r="P126" s="18">
        <v>7414</v>
      </c>
      <c r="Q126" s="123">
        <f aca="true" t="shared" si="24" ref="Q126:Q138">R126+T126</f>
        <v>86886.00556070436</v>
      </c>
      <c r="R126" s="48">
        <v>0</v>
      </c>
      <c r="S126" s="48">
        <v>0</v>
      </c>
      <c r="T126" s="49">
        <v>86886.00556070436</v>
      </c>
      <c r="U126" s="123">
        <f aca="true" t="shared" si="25" ref="U126:U138">V126+X126</f>
        <v>144810.0092678406</v>
      </c>
      <c r="V126" s="48">
        <v>0</v>
      </c>
      <c r="W126" s="48">
        <v>0</v>
      </c>
      <c r="X126" s="49">
        <v>144810.0092678406</v>
      </c>
      <c r="Y126" s="3"/>
      <c r="Z126" s="4"/>
      <c r="AA126" s="4"/>
      <c r="AB126" s="4"/>
      <c r="AC126" s="4"/>
      <c r="AD126" s="4"/>
      <c r="AE126" s="4"/>
      <c r="AF126" s="4"/>
      <c r="AG126" s="4"/>
    </row>
    <row r="127" spans="1:33" s="5" customFormat="1" ht="30.75" customHeight="1" thickBot="1">
      <c r="A127" s="201"/>
      <c r="B127" s="259"/>
      <c r="C127" s="261"/>
      <c r="D127" s="222"/>
      <c r="E127" s="224"/>
      <c r="F127" s="239" t="s">
        <v>27</v>
      </c>
      <c r="G127" s="240"/>
      <c r="H127" s="241"/>
      <c r="I127" s="142">
        <f>J127+L127</f>
        <v>0</v>
      </c>
      <c r="J127" s="23">
        <f>SUM(J126)</f>
        <v>0</v>
      </c>
      <c r="K127" s="23">
        <f>SUM(K126)</f>
        <v>0</v>
      </c>
      <c r="L127" s="23">
        <f>SUM(L126)</f>
        <v>0</v>
      </c>
      <c r="M127" s="143">
        <f t="shared" si="23"/>
        <v>7414</v>
      </c>
      <c r="N127" s="113">
        <f>SUM(N126)</f>
        <v>0</v>
      </c>
      <c r="O127" s="113">
        <f>SUM(O126)</f>
        <v>0</v>
      </c>
      <c r="P127" s="113">
        <f>SUM(P126)</f>
        <v>7414</v>
      </c>
      <c r="Q127" s="142">
        <f t="shared" si="24"/>
        <v>86886.00556070436</v>
      </c>
      <c r="R127" s="23">
        <f>SUM(R126)</f>
        <v>0</v>
      </c>
      <c r="S127" s="23">
        <f>SUM(S126)</f>
        <v>0</v>
      </c>
      <c r="T127" s="23">
        <f>SUM(T126)</f>
        <v>86886.00556070436</v>
      </c>
      <c r="U127" s="142">
        <f t="shared" si="25"/>
        <v>144810.0092678406</v>
      </c>
      <c r="V127" s="23">
        <f>SUM(V126)</f>
        <v>0</v>
      </c>
      <c r="W127" s="23">
        <f>SUM(W126)</f>
        <v>0</v>
      </c>
      <c r="X127" s="41">
        <f>SUM(X126)</f>
        <v>144810.0092678406</v>
      </c>
      <c r="Y127" s="3"/>
      <c r="Z127" s="4"/>
      <c r="AA127" s="4"/>
      <c r="AB127" s="4"/>
      <c r="AC127" s="4"/>
      <c r="AD127" s="4"/>
      <c r="AE127" s="4"/>
      <c r="AF127" s="4"/>
      <c r="AG127" s="4"/>
    </row>
    <row r="128" spans="1:33" s="6" customFormat="1" ht="24.75" customHeight="1" thickBot="1">
      <c r="A128" s="201">
        <v>1</v>
      </c>
      <c r="B128" s="217">
        <v>5</v>
      </c>
      <c r="C128" s="260">
        <v>2</v>
      </c>
      <c r="D128" s="221" t="s">
        <v>117</v>
      </c>
      <c r="E128" s="223">
        <v>20</v>
      </c>
      <c r="F128" s="47" t="s">
        <v>23</v>
      </c>
      <c r="G128" s="47" t="s">
        <v>118</v>
      </c>
      <c r="H128" s="122" t="s">
        <v>26</v>
      </c>
      <c r="I128" s="123">
        <f t="shared" si="15"/>
        <v>162216.17238183503</v>
      </c>
      <c r="J128" s="48">
        <v>0</v>
      </c>
      <c r="K128" s="48">
        <v>0</v>
      </c>
      <c r="L128" s="49">
        <v>162216.17238183503</v>
      </c>
      <c r="M128" s="124">
        <f>N128+P128</f>
        <v>36060</v>
      </c>
      <c r="N128" s="17"/>
      <c r="O128" s="17"/>
      <c r="P128" s="18">
        <v>36060</v>
      </c>
      <c r="Q128" s="123">
        <f t="shared" si="24"/>
        <v>0</v>
      </c>
      <c r="R128" s="48">
        <v>0</v>
      </c>
      <c r="S128" s="48">
        <v>0</v>
      </c>
      <c r="T128" s="49">
        <v>0</v>
      </c>
      <c r="U128" s="123">
        <f t="shared" si="25"/>
        <v>0</v>
      </c>
      <c r="V128" s="48">
        <v>0</v>
      </c>
      <c r="W128" s="48">
        <v>0</v>
      </c>
      <c r="X128" s="49">
        <v>0</v>
      </c>
      <c r="Y128" s="3"/>
      <c r="Z128" s="4"/>
      <c r="AA128" s="4"/>
      <c r="AB128" s="4"/>
      <c r="AC128" s="4"/>
      <c r="AD128" s="4"/>
      <c r="AE128" s="4"/>
      <c r="AF128" s="4"/>
      <c r="AG128" s="4"/>
    </row>
    <row r="129" spans="1:33" s="5" customFormat="1" ht="24.75" customHeight="1" thickBot="1">
      <c r="A129" s="201"/>
      <c r="B129" s="259"/>
      <c r="C129" s="261"/>
      <c r="D129" s="222"/>
      <c r="E129" s="224"/>
      <c r="F129" s="239" t="s">
        <v>27</v>
      </c>
      <c r="G129" s="240"/>
      <c r="H129" s="241"/>
      <c r="I129" s="142">
        <f>J129+L129</f>
        <v>162216.17238183503</v>
      </c>
      <c r="J129" s="23">
        <f>SUM(J128)</f>
        <v>0</v>
      </c>
      <c r="K129" s="23">
        <f>SUM(K128)</f>
        <v>0</v>
      </c>
      <c r="L129" s="23">
        <f>SUM(L128)</f>
        <v>162216.17238183503</v>
      </c>
      <c r="M129" s="143">
        <f t="shared" si="23"/>
        <v>36060</v>
      </c>
      <c r="N129" s="113">
        <f>SUM(N128)</f>
        <v>0</v>
      </c>
      <c r="O129" s="113">
        <f>SUM(O128)</f>
        <v>0</v>
      </c>
      <c r="P129" s="113">
        <f>SUM(P128)</f>
        <v>36060</v>
      </c>
      <c r="Q129" s="142">
        <f t="shared" si="24"/>
        <v>0</v>
      </c>
      <c r="R129" s="23">
        <f>SUM(R128)</f>
        <v>0</v>
      </c>
      <c r="S129" s="23">
        <f>SUM(S128)</f>
        <v>0</v>
      </c>
      <c r="T129" s="23">
        <f>SUM(T128)</f>
        <v>0</v>
      </c>
      <c r="U129" s="142">
        <f t="shared" si="25"/>
        <v>0</v>
      </c>
      <c r="V129" s="23">
        <f>SUM(V128)</f>
        <v>0</v>
      </c>
      <c r="W129" s="23">
        <f>SUM(W128)</f>
        <v>0</v>
      </c>
      <c r="X129" s="41">
        <f>SUM(X128)</f>
        <v>0</v>
      </c>
      <c r="Y129" s="3"/>
      <c r="Z129" s="4"/>
      <c r="AA129" s="4"/>
      <c r="AB129" s="4"/>
      <c r="AC129" s="4"/>
      <c r="AD129" s="4"/>
      <c r="AE129" s="4"/>
      <c r="AF129" s="4"/>
      <c r="AG129" s="4"/>
    </row>
    <row r="130" spans="1:33" s="5" customFormat="1" ht="25.5" customHeight="1" thickBot="1">
      <c r="A130" s="201">
        <v>1</v>
      </c>
      <c r="B130" s="217">
        <v>5</v>
      </c>
      <c r="C130" s="260">
        <v>3</v>
      </c>
      <c r="D130" s="221" t="s">
        <v>119</v>
      </c>
      <c r="E130" s="223">
        <v>20</v>
      </c>
      <c r="F130" s="47" t="s">
        <v>23</v>
      </c>
      <c r="G130" s="47" t="s">
        <v>120</v>
      </c>
      <c r="H130" s="122" t="s">
        <v>25</v>
      </c>
      <c r="I130" s="123">
        <f t="shared" si="15"/>
        <v>550.2780352177942</v>
      </c>
      <c r="J130" s="48">
        <v>0</v>
      </c>
      <c r="K130" s="48">
        <v>0</v>
      </c>
      <c r="L130" s="49">
        <v>550.2780352177942</v>
      </c>
      <c r="M130" s="124">
        <f t="shared" si="23"/>
        <v>17377</v>
      </c>
      <c r="N130" s="17">
        <v>0</v>
      </c>
      <c r="O130" s="17">
        <v>0</v>
      </c>
      <c r="P130" s="18">
        <v>17377</v>
      </c>
      <c r="Q130" s="123">
        <f t="shared" si="24"/>
        <v>0</v>
      </c>
      <c r="R130" s="48">
        <v>0</v>
      </c>
      <c r="S130" s="48">
        <v>0</v>
      </c>
      <c r="T130" s="49">
        <v>0</v>
      </c>
      <c r="U130" s="123">
        <f t="shared" si="25"/>
        <v>0</v>
      </c>
      <c r="V130" s="48">
        <v>0</v>
      </c>
      <c r="W130" s="48">
        <v>0</v>
      </c>
      <c r="X130" s="49">
        <v>0</v>
      </c>
      <c r="Y130" s="3"/>
      <c r="Z130" s="4"/>
      <c r="AA130" s="4"/>
      <c r="AB130" s="4"/>
      <c r="AC130" s="4"/>
      <c r="AD130" s="4"/>
      <c r="AE130" s="4"/>
      <c r="AF130" s="4"/>
      <c r="AG130" s="4"/>
    </row>
    <row r="131" spans="1:33" s="5" customFormat="1" ht="25.5" customHeight="1" thickBot="1">
      <c r="A131" s="201"/>
      <c r="B131" s="259"/>
      <c r="C131" s="261"/>
      <c r="D131" s="222"/>
      <c r="E131" s="224"/>
      <c r="F131" s="239" t="s">
        <v>27</v>
      </c>
      <c r="G131" s="240"/>
      <c r="H131" s="241"/>
      <c r="I131" s="142">
        <f>J131+L131</f>
        <v>550.2780352177942</v>
      </c>
      <c r="J131" s="23">
        <f>SUM(J130)</f>
        <v>0</v>
      </c>
      <c r="K131" s="23">
        <f>SUM(K130)</f>
        <v>0</v>
      </c>
      <c r="L131" s="23">
        <f>SUM(L130)</f>
        <v>550.2780352177942</v>
      </c>
      <c r="M131" s="143">
        <f t="shared" si="23"/>
        <v>17377</v>
      </c>
      <c r="N131" s="113">
        <f>SUM(N130)</f>
        <v>0</v>
      </c>
      <c r="O131" s="113">
        <f>SUM(O130)</f>
        <v>0</v>
      </c>
      <c r="P131" s="113">
        <f>SUM(P130)</f>
        <v>17377</v>
      </c>
      <c r="Q131" s="142">
        <f t="shared" si="24"/>
        <v>0</v>
      </c>
      <c r="R131" s="23">
        <f>SUM(R130)</f>
        <v>0</v>
      </c>
      <c r="S131" s="23">
        <f>SUM(S130)</f>
        <v>0</v>
      </c>
      <c r="T131" s="23">
        <f>SUM(T130)</f>
        <v>0</v>
      </c>
      <c r="U131" s="142">
        <f t="shared" si="25"/>
        <v>0</v>
      </c>
      <c r="V131" s="23">
        <f>SUM(V130)</f>
        <v>0</v>
      </c>
      <c r="W131" s="23">
        <f>SUM(W130)</f>
        <v>0</v>
      </c>
      <c r="X131" s="41">
        <f>SUM(X130)</f>
        <v>0</v>
      </c>
      <c r="Y131" s="3"/>
      <c r="Z131" s="4"/>
      <c r="AA131" s="4"/>
      <c r="AB131" s="4"/>
      <c r="AC131" s="4"/>
      <c r="AD131" s="4"/>
      <c r="AE131" s="4"/>
      <c r="AF131" s="4"/>
      <c r="AG131" s="4"/>
    </row>
    <row r="132" spans="1:33" s="5" customFormat="1" ht="22.5" customHeight="1" thickBot="1">
      <c r="A132" s="201">
        <v>1</v>
      </c>
      <c r="B132" s="217">
        <v>5</v>
      </c>
      <c r="C132" s="260">
        <v>4</v>
      </c>
      <c r="D132" s="221" t="s">
        <v>121</v>
      </c>
      <c r="E132" s="223">
        <v>20</v>
      </c>
      <c r="F132" s="47" t="s">
        <v>23</v>
      </c>
      <c r="G132" s="47" t="s">
        <v>90</v>
      </c>
      <c r="H132" s="122" t="s">
        <v>26</v>
      </c>
      <c r="I132" s="123">
        <f t="shared" si="15"/>
        <v>0</v>
      </c>
      <c r="J132" s="48">
        <v>0</v>
      </c>
      <c r="K132" s="48">
        <v>0</v>
      </c>
      <c r="L132" s="49">
        <v>0</v>
      </c>
      <c r="M132" s="124">
        <f t="shared" si="23"/>
        <v>0</v>
      </c>
      <c r="N132" s="17">
        <v>0</v>
      </c>
      <c r="O132" s="17">
        <v>0</v>
      </c>
      <c r="P132" s="18">
        <v>0</v>
      </c>
      <c r="Q132" s="123">
        <f t="shared" si="24"/>
        <v>57924.00370713624</v>
      </c>
      <c r="R132" s="48">
        <v>0</v>
      </c>
      <c r="S132" s="48">
        <v>0</v>
      </c>
      <c r="T132" s="49">
        <v>57924.00370713624</v>
      </c>
      <c r="U132" s="123">
        <f t="shared" si="25"/>
        <v>0</v>
      </c>
      <c r="V132" s="48">
        <v>0</v>
      </c>
      <c r="W132" s="48">
        <v>0</v>
      </c>
      <c r="X132" s="49">
        <v>0</v>
      </c>
      <c r="Y132" s="3"/>
      <c r="Z132" s="4"/>
      <c r="AA132" s="4"/>
      <c r="AB132" s="4"/>
      <c r="AC132" s="4"/>
      <c r="AD132" s="4"/>
      <c r="AE132" s="4"/>
      <c r="AF132" s="4"/>
      <c r="AG132" s="4"/>
    </row>
    <row r="133" spans="1:33" s="5" customFormat="1" ht="22.5" customHeight="1" thickBot="1">
      <c r="A133" s="201"/>
      <c r="B133" s="259"/>
      <c r="C133" s="261"/>
      <c r="D133" s="222"/>
      <c r="E133" s="224"/>
      <c r="F133" s="239" t="s">
        <v>27</v>
      </c>
      <c r="G133" s="240"/>
      <c r="H133" s="241"/>
      <c r="I133" s="142">
        <f>J133+L133</f>
        <v>0</v>
      </c>
      <c r="J133" s="23">
        <f>SUM(J132)</f>
        <v>0</v>
      </c>
      <c r="K133" s="23">
        <f>SUM(K132)</f>
        <v>0</v>
      </c>
      <c r="L133" s="23">
        <f>SUM(L132)</f>
        <v>0</v>
      </c>
      <c r="M133" s="143">
        <f t="shared" si="23"/>
        <v>0</v>
      </c>
      <c r="N133" s="113">
        <f>SUM(N132)</f>
        <v>0</v>
      </c>
      <c r="O133" s="113">
        <f>SUM(O132)</f>
        <v>0</v>
      </c>
      <c r="P133" s="113">
        <f>SUM(P132)</f>
        <v>0</v>
      </c>
      <c r="Q133" s="142">
        <f t="shared" si="24"/>
        <v>57924.00370713624</v>
      </c>
      <c r="R133" s="23">
        <f>SUM(R132)</f>
        <v>0</v>
      </c>
      <c r="S133" s="23">
        <f>SUM(S132)</f>
        <v>0</v>
      </c>
      <c r="T133" s="23">
        <f>SUM(T132)</f>
        <v>57924.00370713624</v>
      </c>
      <c r="U133" s="142">
        <f t="shared" si="25"/>
        <v>0</v>
      </c>
      <c r="V133" s="23">
        <f>SUM(V132)</f>
        <v>0</v>
      </c>
      <c r="W133" s="23">
        <f>SUM(W132)</f>
        <v>0</v>
      </c>
      <c r="X133" s="41">
        <f>SUM(X132)</f>
        <v>0</v>
      </c>
      <c r="Y133" s="3"/>
      <c r="Z133" s="4"/>
      <c r="AA133" s="4"/>
      <c r="AB133" s="4"/>
      <c r="AC133" s="4"/>
      <c r="AD133" s="4"/>
      <c r="AE133" s="4"/>
      <c r="AF133" s="4"/>
      <c r="AG133" s="4"/>
    </row>
    <row r="134" spans="1:134" s="6" customFormat="1" ht="17.25" customHeight="1" thickBot="1">
      <c r="A134" s="251">
        <v>1</v>
      </c>
      <c r="B134" s="253">
        <v>5</v>
      </c>
      <c r="C134" s="255">
        <v>5</v>
      </c>
      <c r="D134" s="273" t="s">
        <v>122</v>
      </c>
      <c r="E134" s="275">
        <v>20</v>
      </c>
      <c r="F134" s="14" t="s">
        <v>23</v>
      </c>
      <c r="G134" s="14" t="s">
        <v>123</v>
      </c>
      <c r="H134" s="140" t="s">
        <v>26</v>
      </c>
      <c r="I134" s="123">
        <f t="shared" si="15"/>
        <v>4344.300278035217</v>
      </c>
      <c r="J134" s="48">
        <v>4344.300278035217</v>
      </c>
      <c r="K134" s="48">
        <v>0</v>
      </c>
      <c r="L134" s="49">
        <v>0</v>
      </c>
      <c r="M134" s="124">
        <f t="shared" si="23"/>
        <v>0</v>
      </c>
      <c r="N134" s="17">
        <v>0</v>
      </c>
      <c r="O134" s="17">
        <v>0</v>
      </c>
      <c r="P134" s="18">
        <v>0</v>
      </c>
      <c r="Q134" s="123">
        <f t="shared" si="24"/>
        <v>0</v>
      </c>
      <c r="R134" s="48">
        <v>0</v>
      </c>
      <c r="S134" s="48">
        <v>0</v>
      </c>
      <c r="T134" s="49">
        <v>0</v>
      </c>
      <c r="U134" s="123">
        <f t="shared" si="25"/>
        <v>0</v>
      </c>
      <c r="V134" s="48">
        <v>0</v>
      </c>
      <c r="W134" s="48">
        <v>0</v>
      </c>
      <c r="X134" s="49">
        <v>0</v>
      </c>
      <c r="Y134" s="3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</row>
    <row r="135" spans="1:134" s="5" customFormat="1" ht="17.25" customHeight="1" thickBot="1">
      <c r="A135" s="252"/>
      <c r="B135" s="254"/>
      <c r="C135" s="256"/>
      <c r="D135" s="274"/>
      <c r="E135" s="276"/>
      <c r="F135" s="270" t="s">
        <v>27</v>
      </c>
      <c r="G135" s="271"/>
      <c r="H135" s="272"/>
      <c r="I135" s="142">
        <f>J135+L135</f>
        <v>4344.300278035217</v>
      </c>
      <c r="J135" s="23">
        <f>SUM(J134)</f>
        <v>4344.300278035217</v>
      </c>
      <c r="K135" s="23">
        <f>SUM(K134)</f>
        <v>0</v>
      </c>
      <c r="L135" s="23">
        <f>SUM(L134)</f>
        <v>0</v>
      </c>
      <c r="M135" s="143">
        <f t="shared" si="23"/>
        <v>0</v>
      </c>
      <c r="N135" s="113">
        <f>SUM(N134)</f>
        <v>0</v>
      </c>
      <c r="O135" s="113">
        <f>SUM(O134)</f>
        <v>0</v>
      </c>
      <c r="P135" s="113">
        <f>SUM(P134)</f>
        <v>0</v>
      </c>
      <c r="Q135" s="142">
        <f t="shared" si="24"/>
        <v>0</v>
      </c>
      <c r="R135" s="23">
        <f>SUM(R134)</f>
        <v>0</v>
      </c>
      <c r="S135" s="23">
        <f>SUM(S134)</f>
        <v>0</v>
      </c>
      <c r="T135" s="23">
        <f>SUM(T134)</f>
        <v>0</v>
      </c>
      <c r="U135" s="142">
        <f t="shared" si="25"/>
        <v>0</v>
      </c>
      <c r="V135" s="23">
        <f>SUM(V134)</f>
        <v>0</v>
      </c>
      <c r="W135" s="23">
        <f>SUM(W134)</f>
        <v>0</v>
      </c>
      <c r="X135" s="41">
        <f>SUM(X134)</f>
        <v>0</v>
      </c>
      <c r="Y135" s="3"/>
      <c r="Z135" s="4"/>
      <c r="AA135" s="4"/>
      <c r="AB135" s="4"/>
      <c r="AC135" s="4"/>
      <c r="AD135" s="4"/>
      <c r="AE135" s="4"/>
      <c r="AF135" s="4"/>
      <c r="AG135" s="4"/>
      <c r="AH135" s="4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</row>
    <row r="136" spans="1:134" s="6" customFormat="1" ht="21" customHeight="1" thickBot="1">
      <c r="A136" s="251">
        <v>1</v>
      </c>
      <c r="B136" s="253">
        <v>5</v>
      </c>
      <c r="C136" s="255">
        <v>6</v>
      </c>
      <c r="D136" s="273" t="s">
        <v>124</v>
      </c>
      <c r="E136" s="275">
        <v>20</v>
      </c>
      <c r="F136" s="14" t="s">
        <v>23</v>
      </c>
      <c r="G136" s="14" t="s">
        <v>220</v>
      </c>
      <c r="H136" s="140" t="s">
        <v>26</v>
      </c>
      <c r="I136" s="123">
        <f t="shared" si="15"/>
        <v>132356.3484708063</v>
      </c>
      <c r="J136" s="48">
        <v>0</v>
      </c>
      <c r="K136" s="48">
        <v>0</v>
      </c>
      <c r="L136" s="49">
        <v>132356.3484708063</v>
      </c>
      <c r="M136" s="124">
        <f t="shared" si="23"/>
        <v>0</v>
      </c>
      <c r="N136" s="17">
        <v>0</v>
      </c>
      <c r="O136" s="17">
        <v>0</v>
      </c>
      <c r="P136" s="18">
        <v>0</v>
      </c>
      <c r="Q136" s="123">
        <f t="shared" si="24"/>
        <v>0</v>
      </c>
      <c r="R136" s="48">
        <v>0</v>
      </c>
      <c r="S136" s="48">
        <v>0</v>
      </c>
      <c r="T136" s="49">
        <v>0</v>
      </c>
      <c r="U136" s="123">
        <f t="shared" si="25"/>
        <v>0</v>
      </c>
      <c r="V136" s="48">
        <v>0</v>
      </c>
      <c r="W136" s="48">
        <v>0</v>
      </c>
      <c r="X136" s="49">
        <v>0</v>
      </c>
      <c r="Y136" s="3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</row>
    <row r="137" spans="1:134" s="5" customFormat="1" ht="21" customHeight="1" thickBot="1">
      <c r="A137" s="252"/>
      <c r="B137" s="254"/>
      <c r="C137" s="256"/>
      <c r="D137" s="274"/>
      <c r="E137" s="276"/>
      <c r="F137" s="270" t="s">
        <v>27</v>
      </c>
      <c r="G137" s="271"/>
      <c r="H137" s="272"/>
      <c r="I137" s="126">
        <f>J137+L137</f>
        <v>132356.3484708063</v>
      </c>
      <c r="J137" s="50">
        <f>SUM(J136)</f>
        <v>0</v>
      </c>
      <c r="K137" s="50">
        <f>SUM(K136)</f>
        <v>0</v>
      </c>
      <c r="L137" s="50">
        <f>SUM(L136)</f>
        <v>132356.3484708063</v>
      </c>
      <c r="M137" s="127">
        <f t="shared" si="23"/>
        <v>0</v>
      </c>
      <c r="N137" s="19">
        <f>SUM(N136)</f>
        <v>0</v>
      </c>
      <c r="O137" s="19">
        <f>SUM(O136)</f>
        <v>0</v>
      </c>
      <c r="P137" s="19">
        <f>SUM(P136)</f>
        <v>0</v>
      </c>
      <c r="Q137" s="126">
        <f t="shared" si="24"/>
        <v>0</v>
      </c>
      <c r="R137" s="50">
        <f>SUM(R136)</f>
        <v>0</v>
      </c>
      <c r="S137" s="50">
        <f>SUM(S136)</f>
        <v>0</v>
      </c>
      <c r="T137" s="50">
        <f>SUM(T136)</f>
        <v>0</v>
      </c>
      <c r="U137" s="126">
        <f t="shared" si="25"/>
        <v>0</v>
      </c>
      <c r="V137" s="50">
        <f>SUM(V136)</f>
        <v>0</v>
      </c>
      <c r="W137" s="50">
        <f>SUM(W136)</f>
        <v>0</v>
      </c>
      <c r="X137" s="51">
        <f>SUM(X136)</f>
        <v>0</v>
      </c>
      <c r="Y137" s="3"/>
      <c r="Z137" s="4"/>
      <c r="AA137" s="4"/>
      <c r="AB137" s="4"/>
      <c r="AC137" s="4"/>
      <c r="AD137" s="4"/>
      <c r="AE137" s="4"/>
      <c r="AF137" s="4"/>
      <c r="AG137" s="4"/>
      <c r="AH137" s="4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</row>
    <row r="138" spans="1:33" s="5" customFormat="1" ht="13.5" customHeight="1" thickBot="1">
      <c r="A138" s="67">
        <v>1</v>
      </c>
      <c r="B138" s="68">
        <v>5</v>
      </c>
      <c r="C138" s="337" t="s">
        <v>53</v>
      </c>
      <c r="D138" s="338"/>
      <c r="E138" s="338"/>
      <c r="F138" s="338"/>
      <c r="G138" s="338"/>
      <c r="H138" s="339"/>
      <c r="I138" s="144">
        <f t="shared" si="15"/>
        <v>299467.0991658943</v>
      </c>
      <c r="J138" s="69">
        <f>SUM(J127,J129,J131,J133,J135,J137)</f>
        <v>4344.300278035217</v>
      </c>
      <c r="K138" s="69">
        <f>SUM(K127,K129,K131,K133,K135,K137)</f>
        <v>0</v>
      </c>
      <c r="L138" s="70">
        <f>SUM(L127,L129,L131,L133,L135,L137)</f>
        <v>295122.7988878591</v>
      </c>
      <c r="M138" s="145">
        <f t="shared" si="23"/>
        <v>60851</v>
      </c>
      <c r="N138" s="24">
        <f>SUM(N127,N129,N131,N133,N135,N137)</f>
        <v>0</v>
      </c>
      <c r="O138" s="24">
        <f>SUM(O127,O129,O131,O133,O135,O137)</f>
        <v>0</v>
      </c>
      <c r="P138" s="25">
        <f>SUM(P127,P129,P131,P133,P135,P137)</f>
        <v>60851</v>
      </c>
      <c r="Q138" s="144">
        <f t="shared" si="24"/>
        <v>144810.0092678406</v>
      </c>
      <c r="R138" s="69">
        <f>SUM(R127,R129,R131,R133,R135,R137)</f>
        <v>0</v>
      </c>
      <c r="S138" s="69">
        <f>SUM(S127,S129,S131,S133,S135,S137)</f>
        <v>0</v>
      </c>
      <c r="T138" s="70">
        <f>SUM(T127,T129,T131,T133,T135,T137)</f>
        <v>144810.0092678406</v>
      </c>
      <c r="U138" s="144">
        <f t="shared" si="25"/>
        <v>144810.0092678406</v>
      </c>
      <c r="V138" s="69">
        <f>SUM(V127,V129,V131,V133,V135,V137)</f>
        <v>0</v>
      </c>
      <c r="W138" s="69">
        <f>SUM(W127,W129,W131,W133,W135,W137)</f>
        <v>0</v>
      </c>
      <c r="X138" s="70">
        <f>SUM(X127,X129,X131,X133,X135,X137)</f>
        <v>144810.0092678406</v>
      </c>
      <c r="Y138" s="3"/>
      <c r="Z138" s="4"/>
      <c r="AA138" s="4"/>
      <c r="AB138" s="4"/>
      <c r="AC138" s="4"/>
      <c r="AD138" s="4"/>
      <c r="AE138" s="4"/>
      <c r="AF138" s="4"/>
      <c r="AG138" s="4"/>
    </row>
    <row r="139" spans="1:33" s="8" customFormat="1" ht="14.25" customHeight="1" thickBot="1">
      <c r="A139" s="66">
        <v>1</v>
      </c>
      <c r="B139" s="71">
        <v>6</v>
      </c>
      <c r="C139" s="248" t="s">
        <v>125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50"/>
      <c r="Y139" s="3"/>
      <c r="Z139" s="4"/>
      <c r="AA139" s="4"/>
      <c r="AB139" s="4"/>
      <c r="AC139" s="4"/>
      <c r="AD139" s="4"/>
      <c r="AE139" s="4"/>
      <c r="AF139" s="4"/>
      <c r="AG139" s="4"/>
    </row>
    <row r="140" spans="1:33" s="146" customFormat="1" ht="18.75" customHeight="1" thickBot="1">
      <c r="A140" s="231">
        <v>1</v>
      </c>
      <c r="B140" s="267">
        <v>6</v>
      </c>
      <c r="C140" s="282">
        <v>1</v>
      </c>
      <c r="D140" s="284" t="s">
        <v>126</v>
      </c>
      <c r="E140" s="269">
        <v>20</v>
      </c>
      <c r="F140" s="47" t="s">
        <v>23</v>
      </c>
      <c r="G140" s="47" t="s">
        <v>127</v>
      </c>
      <c r="H140" s="122" t="s">
        <v>25</v>
      </c>
      <c r="I140" s="123">
        <f t="shared" si="15"/>
        <v>0</v>
      </c>
      <c r="J140" s="48">
        <v>0</v>
      </c>
      <c r="K140" s="48">
        <v>0</v>
      </c>
      <c r="L140" s="49">
        <v>0</v>
      </c>
      <c r="M140" s="124">
        <f aca="true" t="shared" si="26" ref="M140:M148">N140+P140</f>
        <v>0</v>
      </c>
      <c r="N140" s="17">
        <v>0</v>
      </c>
      <c r="O140" s="17">
        <v>0</v>
      </c>
      <c r="P140" s="18">
        <v>0</v>
      </c>
      <c r="Q140" s="123">
        <f aca="true" t="shared" si="27" ref="Q140:Q148">R140+T140</f>
        <v>0</v>
      </c>
      <c r="R140" s="48">
        <v>0</v>
      </c>
      <c r="S140" s="48">
        <v>0</v>
      </c>
      <c r="T140" s="49">
        <v>0</v>
      </c>
      <c r="U140" s="123">
        <f aca="true" t="shared" si="28" ref="U140:U148">V140+X140</f>
        <v>23169.601482854498</v>
      </c>
      <c r="V140" s="48">
        <v>0</v>
      </c>
      <c r="W140" s="48">
        <v>0</v>
      </c>
      <c r="X140" s="49">
        <v>23169.601482854498</v>
      </c>
      <c r="Y140" s="120"/>
      <c r="Z140" s="120"/>
      <c r="AA140" s="120"/>
      <c r="AB140" s="120"/>
      <c r="AC140" s="120"/>
      <c r="AD140" s="120"/>
      <c r="AE140" s="120"/>
      <c r="AF140" s="120"/>
      <c r="AG140" s="120"/>
    </row>
    <row r="141" spans="1:33" s="146" customFormat="1" ht="18.75" customHeight="1" thickBot="1">
      <c r="A141" s="231"/>
      <c r="B141" s="268"/>
      <c r="C141" s="283"/>
      <c r="D141" s="222"/>
      <c r="E141" s="224"/>
      <c r="F141" s="239" t="s">
        <v>27</v>
      </c>
      <c r="G141" s="240"/>
      <c r="H141" s="241"/>
      <c r="I141" s="142">
        <f t="shared" si="15"/>
        <v>0</v>
      </c>
      <c r="J141" s="23">
        <f>SUM(J140)</f>
        <v>0</v>
      </c>
      <c r="K141" s="23">
        <f>SUM(K140)</f>
        <v>0</v>
      </c>
      <c r="L141" s="23">
        <f>SUM(L140)</f>
        <v>0</v>
      </c>
      <c r="M141" s="143">
        <f t="shared" si="26"/>
        <v>0</v>
      </c>
      <c r="N141" s="113">
        <f>SUM(N140)</f>
        <v>0</v>
      </c>
      <c r="O141" s="113">
        <f>SUM(O140)</f>
        <v>0</v>
      </c>
      <c r="P141" s="113">
        <f>SUM(P140)</f>
        <v>0</v>
      </c>
      <c r="Q141" s="142">
        <f t="shared" si="27"/>
        <v>0</v>
      </c>
      <c r="R141" s="23">
        <f>SUM(R140)</f>
        <v>0</v>
      </c>
      <c r="S141" s="23">
        <f>SUM(S140)</f>
        <v>0</v>
      </c>
      <c r="T141" s="23">
        <f>SUM(T140)</f>
        <v>0</v>
      </c>
      <c r="U141" s="142">
        <f t="shared" si="28"/>
        <v>23169.601482854498</v>
      </c>
      <c r="V141" s="23">
        <f>SUM(V140)</f>
        <v>0</v>
      </c>
      <c r="W141" s="23">
        <f>SUM(W140)</f>
        <v>0</v>
      </c>
      <c r="X141" s="41">
        <f>SUM(X140)</f>
        <v>23169.601482854498</v>
      </c>
      <c r="Y141" s="120"/>
      <c r="Z141" s="120"/>
      <c r="AA141" s="120"/>
      <c r="AB141" s="120"/>
      <c r="AC141" s="120"/>
      <c r="AD141" s="120"/>
      <c r="AE141" s="120"/>
      <c r="AF141" s="120"/>
      <c r="AG141" s="120"/>
    </row>
    <row r="142" spans="1:33" s="146" customFormat="1" ht="42" customHeight="1" thickBot="1">
      <c r="A142" s="201">
        <v>1</v>
      </c>
      <c r="B142" s="217">
        <v>6</v>
      </c>
      <c r="C142" s="219">
        <v>2</v>
      </c>
      <c r="D142" s="221" t="s">
        <v>128</v>
      </c>
      <c r="E142" s="223">
        <v>18</v>
      </c>
      <c r="F142" s="62" t="s">
        <v>23</v>
      </c>
      <c r="G142" s="62" t="s">
        <v>129</v>
      </c>
      <c r="H142" s="134" t="s">
        <v>25</v>
      </c>
      <c r="I142" s="123">
        <f t="shared" si="15"/>
        <v>0</v>
      </c>
      <c r="J142" s="48">
        <v>0</v>
      </c>
      <c r="K142" s="48">
        <v>0</v>
      </c>
      <c r="L142" s="49">
        <v>0</v>
      </c>
      <c r="M142" s="124">
        <f>N142+P142</f>
        <v>5792</v>
      </c>
      <c r="N142" s="17">
        <v>5792</v>
      </c>
      <c r="O142" s="17">
        <v>0</v>
      </c>
      <c r="P142" s="18"/>
      <c r="Q142" s="123">
        <f t="shared" si="27"/>
        <v>0</v>
      </c>
      <c r="R142" s="48">
        <v>0</v>
      </c>
      <c r="S142" s="48">
        <v>0</v>
      </c>
      <c r="T142" s="49">
        <v>0</v>
      </c>
      <c r="U142" s="123">
        <f t="shared" si="28"/>
        <v>0</v>
      </c>
      <c r="V142" s="48">
        <v>0</v>
      </c>
      <c r="W142" s="48">
        <v>0</v>
      </c>
      <c r="X142" s="49">
        <v>0</v>
      </c>
      <c r="Y142" s="120"/>
      <c r="Z142" s="120"/>
      <c r="AA142" s="120"/>
      <c r="AB142" s="120"/>
      <c r="AC142" s="120"/>
      <c r="AD142" s="120"/>
      <c r="AE142" s="120"/>
      <c r="AF142" s="120"/>
      <c r="AG142" s="120"/>
    </row>
    <row r="143" spans="1:33" s="146" customFormat="1" ht="42" customHeight="1" thickBot="1">
      <c r="A143" s="201"/>
      <c r="B143" s="259"/>
      <c r="C143" s="220"/>
      <c r="D143" s="222"/>
      <c r="E143" s="224"/>
      <c r="F143" s="239" t="s">
        <v>27</v>
      </c>
      <c r="G143" s="240"/>
      <c r="H143" s="241"/>
      <c r="I143" s="142">
        <f t="shared" si="15"/>
        <v>0</v>
      </c>
      <c r="J143" s="23">
        <f>SUM(J142)</f>
        <v>0</v>
      </c>
      <c r="K143" s="23">
        <f>SUM(K142)</f>
        <v>0</v>
      </c>
      <c r="L143" s="23">
        <f>SUM(L142)</f>
        <v>0</v>
      </c>
      <c r="M143" s="143">
        <f t="shared" si="26"/>
        <v>5792</v>
      </c>
      <c r="N143" s="113">
        <f>SUM(N142)</f>
        <v>5792</v>
      </c>
      <c r="O143" s="113">
        <f>SUM(O142)</f>
        <v>0</v>
      </c>
      <c r="P143" s="113">
        <f>SUM(P142)</f>
        <v>0</v>
      </c>
      <c r="Q143" s="142">
        <f t="shared" si="27"/>
        <v>0</v>
      </c>
      <c r="R143" s="23">
        <f>SUM(R142)</f>
        <v>0</v>
      </c>
      <c r="S143" s="23">
        <f>SUM(S142)</f>
        <v>0</v>
      </c>
      <c r="T143" s="23">
        <f>SUM(T142)</f>
        <v>0</v>
      </c>
      <c r="U143" s="142">
        <f t="shared" si="28"/>
        <v>0</v>
      </c>
      <c r="V143" s="23">
        <f>SUM(V142)</f>
        <v>0</v>
      </c>
      <c r="W143" s="23">
        <f>SUM(W142)</f>
        <v>0</v>
      </c>
      <c r="X143" s="41">
        <f>SUM(X142)</f>
        <v>0</v>
      </c>
      <c r="Y143" s="120"/>
      <c r="Z143" s="120"/>
      <c r="AA143" s="120"/>
      <c r="AB143" s="120"/>
      <c r="AC143" s="120"/>
      <c r="AD143" s="120"/>
      <c r="AE143" s="120"/>
      <c r="AF143" s="120"/>
      <c r="AG143" s="120"/>
    </row>
    <row r="144" spans="1:33" s="146" customFormat="1" ht="22.5" customHeight="1" thickBot="1">
      <c r="A144" s="201">
        <v>1</v>
      </c>
      <c r="B144" s="217">
        <v>6</v>
      </c>
      <c r="C144" s="219">
        <v>3</v>
      </c>
      <c r="D144" s="221" t="s">
        <v>130</v>
      </c>
      <c r="E144" s="223">
        <v>20</v>
      </c>
      <c r="F144" s="62" t="s">
        <v>23</v>
      </c>
      <c r="G144" s="62" t="s">
        <v>131</v>
      </c>
      <c r="H144" s="136" t="s">
        <v>25</v>
      </c>
      <c r="I144" s="123">
        <f t="shared" si="15"/>
        <v>2896.200185356812</v>
      </c>
      <c r="J144" s="48">
        <v>2896.200185356812</v>
      </c>
      <c r="K144" s="48">
        <v>0</v>
      </c>
      <c r="L144" s="49">
        <v>0</v>
      </c>
      <c r="M144" s="124">
        <f t="shared" si="26"/>
        <v>5792</v>
      </c>
      <c r="N144" s="17">
        <v>5792</v>
      </c>
      <c r="O144" s="17">
        <v>0</v>
      </c>
      <c r="P144" s="18">
        <v>0</v>
      </c>
      <c r="Q144" s="123">
        <f t="shared" si="27"/>
        <v>5792.400370713624</v>
      </c>
      <c r="R144" s="48">
        <v>5792.400370713624</v>
      </c>
      <c r="S144" s="48">
        <v>0</v>
      </c>
      <c r="T144" s="49">
        <v>0</v>
      </c>
      <c r="U144" s="123">
        <f t="shared" si="28"/>
        <v>5792.400370713624</v>
      </c>
      <c r="V144" s="48">
        <v>5792.400370713624</v>
      </c>
      <c r="W144" s="48">
        <v>0</v>
      </c>
      <c r="X144" s="49">
        <v>0</v>
      </c>
      <c r="Y144" s="120"/>
      <c r="Z144" s="120"/>
      <c r="AA144" s="120"/>
      <c r="AB144" s="120"/>
      <c r="AC144" s="120"/>
      <c r="AD144" s="120"/>
      <c r="AE144" s="120"/>
      <c r="AF144" s="120"/>
      <c r="AG144" s="120"/>
    </row>
    <row r="145" spans="1:33" s="146" customFormat="1" ht="22.5" customHeight="1" thickBot="1">
      <c r="A145" s="201"/>
      <c r="B145" s="259"/>
      <c r="C145" s="220"/>
      <c r="D145" s="222"/>
      <c r="E145" s="224"/>
      <c r="F145" s="239" t="s">
        <v>27</v>
      </c>
      <c r="G145" s="240"/>
      <c r="H145" s="241"/>
      <c r="I145" s="142">
        <f t="shared" si="15"/>
        <v>2896.200185356812</v>
      </c>
      <c r="J145" s="23">
        <f>SUM(J144)</f>
        <v>2896.200185356812</v>
      </c>
      <c r="K145" s="23">
        <f>SUM(K144)</f>
        <v>0</v>
      </c>
      <c r="L145" s="23">
        <f>SUM(L144)</f>
        <v>0</v>
      </c>
      <c r="M145" s="143">
        <f t="shared" si="26"/>
        <v>5792</v>
      </c>
      <c r="N145" s="113">
        <f>SUM(N144)</f>
        <v>5792</v>
      </c>
      <c r="O145" s="113">
        <f>SUM(O144)</f>
        <v>0</v>
      </c>
      <c r="P145" s="113">
        <f>SUM(P144)</f>
        <v>0</v>
      </c>
      <c r="Q145" s="142">
        <f t="shared" si="27"/>
        <v>5792.400370713624</v>
      </c>
      <c r="R145" s="23">
        <f>SUM(R144)</f>
        <v>5792.400370713624</v>
      </c>
      <c r="S145" s="23">
        <f>SUM(S144)</f>
        <v>0</v>
      </c>
      <c r="T145" s="23">
        <f>SUM(T144)</f>
        <v>0</v>
      </c>
      <c r="U145" s="142">
        <f t="shared" si="28"/>
        <v>5792.400370713624</v>
      </c>
      <c r="V145" s="23">
        <f>SUM(V144)</f>
        <v>5792.400370713624</v>
      </c>
      <c r="W145" s="23">
        <f>SUM(W144)</f>
        <v>0</v>
      </c>
      <c r="X145" s="41">
        <f>SUM(X144)</f>
        <v>0</v>
      </c>
      <c r="Y145" s="120"/>
      <c r="Z145" s="120"/>
      <c r="AA145" s="120"/>
      <c r="AB145" s="120"/>
      <c r="AC145" s="120"/>
      <c r="AD145" s="120"/>
      <c r="AE145" s="120"/>
      <c r="AF145" s="120"/>
      <c r="AG145" s="120"/>
    </row>
    <row r="146" spans="1:33" s="146" customFormat="1" ht="22.5" customHeight="1" thickBot="1">
      <c r="A146" s="201">
        <v>1</v>
      </c>
      <c r="B146" s="217">
        <v>6</v>
      </c>
      <c r="C146" s="260">
        <v>4</v>
      </c>
      <c r="D146" s="221" t="s">
        <v>132</v>
      </c>
      <c r="E146" s="223">
        <v>18</v>
      </c>
      <c r="F146" s="47" t="s">
        <v>23</v>
      </c>
      <c r="G146" s="47" t="s">
        <v>133</v>
      </c>
      <c r="H146" s="122" t="s">
        <v>25</v>
      </c>
      <c r="I146" s="123">
        <f aca="true" t="shared" si="29" ref="I146:I155">J146+L146</f>
        <v>1448.100092678406</v>
      </c>
      <c r="J146" s="48">
        <v>1448.100092678406</v>
      </c>
      <c r="K146" s="48">
        <v>0</v>
      </c>
      <c r="L146" s="49">
        <v>0</v>
      </c>
      <c r="M146" s="124">
        <f t="shared" si="26"/>
        <v>2896</v>
      </c>
      <c r="N146" s="17">
        <v>2896</v>
      </c>
      <c r="O146" s="17">
        <v>0</v>
      </c>
      <c r="P146" s="18">
        <v>0</v>
      </c>
      <c r="Q146" s="123">
        <f t="shared" si="27"/>
        <v>2896.200185356812</v>
      </c>
      <c r="R146" s="48">
        <v>2896.200185356812</v>
      </c>
      <c r="S146" s="48">
        <v>0</v>
      </c>
      <c r="T146" s="49">
        <v>0</v>
      </c>
      <c r="U146" s="123">
        <f t="shared" si="28"/>
        <v>2896.200185356812</v>
      </c>
      <c r="V146" s="48">
        <v>2896.200185356812</v>
      </c>
      <c r="W146" s="48">
        <v>0</v>
      </c>
      <c r="X146" s="49">
        <v>0</v>
      </c>
      <c r="Y146" s="120"/>
      <c r="Z146" s="120"/>
      <c r="AA146" s="120"/>
      <c r="AB146" s="120"/>
      <c r="AC146" s="120"/>
      <c r="AD146" s="120"/>
      <c r="AE146" s="120"/>
      <c r="AF146" s="120"/>
      <c r="AG146" s="120"/>
    </row>
    <row r="147" spans="1:33" s="146" customFormat="1" ht="22.5" customHeight="1" thickBot="1">
      <c r="A147" s="201"/>
      <c r="B147" s="259"/>
      <c r="C147" s="261"/>
      <c r="D147" s="222"/>
      <c r="E147" s="224"/>
      <c r="F147" s="239" t="s">
        <v>27</v>
      </c>
      <c r="G147" s="240"/>
      <c r="H147" s="241"/>
      <c r="I147" s="142">
        <f t="shared" si="29"/>
        <v>1448.100092678406</v>
      </c>
      <c r="J147" s="23">
        <f>SUM(J146)</f>
        <v>1448.100092678406</v>
      </c>
      <c r="K147" s="23">
        <f>SUM(K146)</f>
        <v>0</v>
      </c>
      <c r="L147" s="23">
        <f>SUM(L146)</f>
        <v>0</v>
      </c>
      <c r="M147" s="143">
        <f t="shared" si="26"/>
        <v>2896</v>
      </c>
      <c r="N147" s="113">
        <f>SUM(N146)</f>
        <v>2896</v>
      </c>
      <c r="O147" s="113">
        <f>SUM(O146)</f>
        <v>0</v>
      </c>
      <c r="P147" s="113">
        <f>SUM(P146)</f>
        <v>0</v>
      </c>
      <c r="Q147" s="142">
        <f t="shared" si="27"/>
        <v>2896.200185356812</v>
      </c>
      <c r="R147" s="23">
        <f>SUM(R146)</f>
        <v>2896.200185356812</v>
      </c>
      <c r="S147" s="23">
        <f>SUM(S146)</f>
        <v>0</v>
      </c>
      <c r="T147" s="23">
        <f>SUM(T146)</f>
        <v>0</v>
      </c>
      <c r="U147" s="142">
        <f t="shared" si="28"/>
        <v>2896.200185356812</v>
      </c>
      <c r="V147" s="23">
        <f>SUM(V146)</f>
        <v>2896.200185356812</v>
      </c>
      <c r="W147" s="23">
        <f>SUM(W146)</f>
        <v>0</v>
      </c>
      <c r="X147" s="41">
        <f>SUM(X146)</f>
        <v>0</v>
      </c>
      <c r="Y147" s="120"/>
      <c r="Z147" s="120"/>
      <c r="AA147" s="120"/>
      <c r="AB147" s="120"/>
      <c r="AC147" s="120"/>
      <c r="AD147" s="120"/>
      <c r="AE147" s="120"/>
      <c r="AF147" s="120"/>
      <c r="AG147" s="120"/>
    </row>
    <row r="148" spans="1:33" s="146" customFormat="1" ht="13.5" thickBot="1">
      <c r="A148" s="59">
        <v>1</v>
      </c>
      <c r="B148" s="196">
        <v>6</v>
      </c>
      <c r="C148" s="337" t="s">
        <v>53</v>
      </c>
      <c r="D148" s="338"/>
      <c r="E148" s="338"/>
      <c r="F148" s="338"/>
      <c r="G148" s="338"/>
      <c r="H148" s="339"/>
      <c r="I148" s="132">
        <f t="shared" si="29"/>
        <v>4344.300278035218</v>
      </c>
      <c r="J148" s="60">
        <f>SUM(J141,J143,J145,J147)</f>
        <v>4344.300278035218</v>
      </c>
      <c r="K148" s="60">
        <f>SUM(K141,K143,K145,K147)</f>
        <v>0</v>
      </c>
      <c r="L148" s="61">
        <f>SUM(L141,L143,L145,L147)</f>
        <v>0</v>
      </c>
      <c r="M148" s="133">
        <f t="shared" si="26"/>
        <v>14480</v>
      </c>
      <c r="N148" s="22">
        <f>SUM(N141,N143,N145,N147)</f>
        <v>14480</v>
      </c>
      <c r="O148" s="22">
        <f>SUM(O141,O143,O145,O147)</f>
        <v>0</v>
      </c>
      <c r="P148" s="29">
        <f>SUM(P141,P143,P145,P147)</f>
        <v>0</v>
      </c>
      <c r="Q148" s="132">
        <f t="shared" si="27"/>
        <v>8688.600556070436</v>
      </c>
      <c r="R148" s="60">
        <f>SUM(R141,R143,R145,R147)</f>
        <v>8688.600556070436</v>
      </c>
      <c r="S148" s="60">
        <f>SUM(S141,S143,S145,S147)</f>
        <v>0</v>
      </c>
      <c r="T148" s="61">
        <f>SUM(T141,T143,T145,T147)</f>
        <v>0</v>
      </c>
      <c r="U148" s="132">
        <f t="shared" si="28"/>
        <v>31858.202038924934</v>
      </c>
      <c r="V148" s="60">
        <f>SUM(V141,V143,V145,V147)</f>
        <v>8688.600556070436</v>
      </c>
      <c r="W148" s="60">
        <f>SUM(W141,W143,W145,W147)</f>
        <v>0</v>
      </c>
      <c r="X148" s="61">
        <f>SUM(X141,X143,X145,X147)</f>
        <v>23169.601482854498</v>
      </c>
      <c r="Y148" s="120"/>
      <c r="Z148" s="120"/>
      <c r="AA148" s="120"/>
      <c r="AB148" s="120"/>
      <c r="AC148" s="120"/>
      <c r="AD148" s="120"/>
      <c r="AE148" s="120"/>
      <c r="AF148" s="120"/>
      <c r="AG148" s="120"/>
    </row>
    <row r="149" spans="1:33" s="147" customFormat="1" ht="13.5" thickBot="1">
      <c r="A149" s="72">
        <v>1</v>
      </c>
      <c r="B149" s="73">
        <v>7</v>
      </c>
      <c r="C149" s="340" t="s">
        <v>134</v>
      </c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2"/>
      <c r="Y149" s="120"/>
      <c r="Z149" s="120"/>
      <c r="AA149" s="120"/>
      <c r="AB149" s="120"/>
      <c r="AC149" s="120"/>
      <c r="AD149" s="120"/>
      <c r="AE149" s="120"/>
      <c r="AF149" s="120"/>
      <c r="AG149" s="120"/>
    </row>
    <row r="150" spans="1:33" s="146" customFormat="1" ht="23.25" customHeight="1" thickBot="1">
      <c r="A150" s="231">
        <v>1</v>
      </c>
      <c r="B150" s="267">
        <v>7</v>
      </c>
      <c r="C150" s="282">
        <v>1</v>
      </c>
      <c r="D150" s="284" t="s">
        <v>135</v>
      </c>
      <c r="E150" s="348">
        <v>20</v>
      </c>
      <c r="F150" s="63" t="s">
        <v>23</v>
      </c>
      <c r="G150" s="63" t="s">
        <v>136</v>
      </c>
      <c r="H150" s="134" t="s">
        <v>25</v>
      </c>
      <c r="I150" s="123">
        <f t="shared" si="29"/>
        <v>0</v>
      </c>
      <c r="J150" s="48">
        <v>0</v>
      </c>
      <c r="K150" s="48">
        <v>0</v>
      </c>
      <c r="L150" s="49">
        <v>0</v>
      </c>
      <c r="M150" s="124">
        <f aca="true" t="shared" si="30" ref="M150:M155">N150+P150</f>
        <v>24618</v>
      </c>
      <c r="N150" s="17">
        <v>24618</v>
      </c>
      <c r="O150" s="17">
        <v>0</v>
      </c>
      <c r="P150" s="18">
        <v>0</v>
      </c>
      <c r="Q150" s="123">
        <f aca="true" t="shared" si="31" ref="Q150:Q155">R150+T150</f>
        <v>28962.00185356812</v>
      </c>
      <c r="R150" s="48">
        <v>28962.00185356812</v>
      </c>
      <c r="S150" s="48">
        <v>0</v>
      </c>
      <c r="T150" s="49">
        <v>0</v>
      </c>
      <c r="U150" s="123">
        <f aca="true" t="shared" si="32" ref="U150:U155">V150+X150</f>
        <v>28962.00185356812</v>
      </c>
      <c r="V150" s="48">
        <v>28962.00185356812</v>
      </c>
      <c r="W150" s="48">
        <v>0</v>
      </c>
      <c r="X150" s="49">
        <v>0</v>
      </c>
      <c r="Y150" s="120"/>
      <c r="Z150" s="120"/>
      <c r="AA150" s="120"/>
      <c r="AB150" s="120"/>
      <c r="AC150" s="120"/>
      <c r="AD150" s="120"/>
      <c r="AE150" s="120"/>
      <c r="AF150" s="120"/>
      <c r="AG150" s="120"/>
    </row>
    <row r="151" spans="1:33" s="146" customFormat="1" ht="23.25" customHeight="1" thickBot="1">
      <c r="A151" s="231"/>
      <c r="B151" s="268"/>
      <c r="C151" s="283"/>
      <c r="D151" s="222"/>
      <c r="E151" s="347"/>
      <c r="F151" s="239" t="s">
        <v>27</v>
      </c>
      <c r="G151" s="240"/>
      <c r="H151" s="241"/>
      <c r="I151" s="142">
        <f t="shared" si="29"/>
        <v>0</v>
      </c>
      <c r="J151" s="23">
        <f>SUM(J150)</f>
        <v>0</v>
      </c>
      <c r="K151" s="23">
        <f>SUM(K150)</f>
        <v>0</v>
      </c>
      <c r="L151" s="23">
        <f>SUM(L150)</f>
        <v>0</v>
      </c>
      <c r="M151" s="143">
        <f t="shared" si="30"/>
        <v>24618</v>
      </c>
      <c r="N151" s="113">
        <f>SUM(N150)</f>
        <v>24618</v>
      </c>
      <c r="O151" s="113">
        <f>SUM(O150)</f>
        <v>0</v>
      </c>
      <c r="P151" s="113">
        <f>SUM(P150)</f>
        <v>0</v>
      </c>
      <c r="Q151" s="142">
        <f t="shared" si="31"/>
        <v>28962.00185356812</v>
      </c>
      <c r="R151" s="23">
        <f>SUM(R150)</f>
        <v>28962.00185356812</v>
      </c>
      <c r="S151" s="23">
        <f>SUM(S150)</f>
        <v>0</v>
      </c>
      <c r="T151" s="23">
        <f>SUM(T150)</f>
        <v>0</v>
      </c>
      <c r="U151" s="142">
        <f t="shared" si="32"/>
        <v>28962.00185356812</v>
      </c>
      <c r="V151" s="23">
        <f>SUM(V150)</f>
        <v>28962.00185356812</v>
      </c>
      <c r="W151" s="23">
        <f>SUM(W150)</f>
        <v>0</v>
      </c>
      <c r="X151" s="41">
        <f>SUM(X150)</f>
        <v>0</v>
      </c>
      <c r="Y151" s="120"/>
      <c r="Z151" s="120"/>
      <c r="AA151" s="120"/>
      <c r="AB151" s="120"/>
      <c r="AC151" s="120"/>
      <c r="AD151" s="120"/>
      <c r="AE151" s="120"/>
      <c r="AF151" s="120"/>
      <c r="AG151" s="120"/>
    </row>
    <row r="152" spans="1:33" s="146" customFormat="1" ht="27" customHeight="1" thickBot="1">
      <c r="A152" s="231">
        <v>1</v>
      </c>
      <c r="B152" s="267">
        <v>7</v>
      </c>
      <c r="C152" s="287">
        <v>2</v>
      </c>
      <c r="D152" s="221" t="s">
        <v>137</v>
      </c>
      <c r="E152" s="346">
        <v>18</v>
      </c>
      <c r="F152" s="63" t="s">
        <v>23</v>
      </c>
      <c r="G152" s="63" t="s">
        <v>138</v>
      </c>
      <c r="H152" s="134" t="s">
        <v>25</v>
      </c>
      <c r="I152" s="123">
        <f t="shared" si="29"/>
        <v>8456.904541241891</v>
      </c>
      <c r="J152" s="48">
        <v>8456.904541241891</v>
      </c>
      <c r="K152" s="48">
        <v>0</v>
      </c>
      <c r="L152" s="49">
        <v>0</v>
      </c>
      <c r="M152" s="124">
        <f t="shared" si="30"/>
        <v>0</v>
      </c>
      <c r="N152" s="17">
        <v>0</v>
      </c>
      <c r="O152" s="17">
        <v>0</v>
      </c>
      <c r="P152" s="18">
        <v>0</v>
      </c>
      <c r="Q152" s="123">
        <f t="shared" si="31"/>
        <v>0</v>
      </c>
      <c r="R152" s="48">
        <v>0</v>
      </c>
      <c r="S152" s="48">
        <v>0</v>
      </c>
      <c r="T152" s="49">
        <v>0</v>
      </c>
      <c r="U152" s="123">
        <f t="shared" si="32"/>
        <v>0</v>
      </c>
      <c r="V152" s="48">
        <v>0</v>
      </c>
      <c r="W152" s="48">
        <v>0</v>
      </c>
      <c r="X152" s="49">
        <v>0</v>
      </c>
      <c r="Y152" s="120"/>
      <c r="Z152" s="120"/>
      <c r="AA152" s="120"/>
      <c r="AB152" s="120"/>
      <c r="AC152" s="120"/>
      <c r="AD152" s="120"/>
      <c r="AE152" s="120"/>
      <c r="AF152" s="120"/>
      <c r="AG152" s="120"/>
    </row>
    <row r="153" spans="1:33" s="146" customFormat="1" ht="27" customHeight="1" thickBot="1">
      <c r="A153" s="231"/>
      <c r="B153" s="268"/>
      <c r="C153" s="283"/>
      <c r="D153" s="222"/>
      <c r="E153" s="347"/>
      <c r="F153" s="239" t="s">
        <v>27</v>
      </c>
      <c r="G153" s="240"/>
      <c r="H153" s="241"/>
      <c r="I153" s="126">
        <f t="shared" si="29"/>
        <v>8456.904541241891</v>
      </c>
      <c r="J153" s="50">
        <f>SUM(J152)</f>
        <v>8456.904541241891</v>
      </c>
      <c r="K153" s="50">
        <f>SUM(K152)</f>
        <v>0</v>
      </c>
      <c r="L153" s="50">
        <f>SUM(L152)</f>
        <v>0</v>
      </c>
      <c r="M153" s="127">
        <f t="shared" si="30"/>
        <v>0</v>
      </c>
      <c r="N153" s="19">
        <f>SUM(N152)</f>
        <v>0</v>
      </c>
      <c r="O153" s="19">
        <f>SUM(O152)</f>
        <v>0</v>
      </c>
      <c r="P153" s="19">
        <f>SUM(P152)</f>
        <v>0</v>
      </c>
      <c r="Q153" s="126">
        <f t="shared" si="31"/>
        <v>0</v>
      </c>
      <c r="R153" s="50">
        <f>SUM(R152)</f>
        <v>0</v>
      </c>
      <c r="S153" s="50">
        <f>SUM(S152)</f>
        <v>0</v>
      </c>
      <c r="T153" s="50">
        <f>SUM(T152)</f>
        <v>0</v>
      </c>
      <c r="U153" s="126">
        <f t="shared" si="32"/>
        <v>0</v>
      </c>
      <c r="V153" s="50">
        <f>SUM(V152)</f>
        <v>0</v>
      </c>
      <c r="W153" s="50">
        <f>SUM(W152)</f>
        <v>0</v>
      </c>
      <c r="X153" s="51">
        <f>SUM(X152)</f>
        <v>0</v>
      </c>
      <c r="Y153" s="120"/>
      <c r="Z153" s="120"/>
      <c r="AA153" s="120"/>
      <c r="AB153" s="120"/>
      <c r="AC153" s="120"/>
      <c r="AD153" s="120"/>
      <c r="AE153" s="120"/>
      <c r="AF153" s="120"/>
      <c r="AG153" s="120"/>
    </row>
    <row r="154" spans="1:33" s="146" customFormat="1" ht="13.5" thickBot="1">
      <c r="A154" s="59">
        <v>1</v>
      </c>
      <c r="B154" s="68">
        <v>7</v>
      </c>
      <c r="C154" s="337" t="s">
        <v>53</v>
      </c>
      <c r="D154" s="338"/>
      <c r="E154" s="338"/>
      <c r="F154" s="338"/>
      <c r="G154" s="338"/>
      <c r="H154" s="339"/>
      <c r="I154" s="130">
        <f t="shared" si="29"/>
        <v>8456.904541241891</v>
      </c>
      <c r="J154" s="56">
        <f>J151+J153</f>
        <v>8456.904541241891</v>
      </c>
      <c r="K154" s="56">
        <f>K151+K153</f>
        <v>0</v>
      </c>
      <c r="L154" s="57">
        <f>L151+L153</f>
        <v>0</v>
      </c>
      <c r="M154" s="131">
        <f t="shared" si="30"/>
        <v>24618</v>
      </c>
      <c r="N154" s="21">
        <f>N151+N153</f>
        <v>24618</v>
      </c>
      <c r="O154" s="21">
        <f>O151+O153</f>
        <v>0</v>
      </c>
      <c r="P154" s="26">
        <f>P151+P153</f>
        <v>0</v>
      </c>
      <c r="Q154" s="130">
        <f t="shared" si="31"/>
        <v>28962.00185356812</v>
      </c>
      <c r="R154" s="56">
        <f>R151+R153</f>
        <v>28962.00185356812</v>
      </c>
      <c r="S154" s="56">
        <f>S151+S153</f>
        <v>0</v>
      </c>
      <c r="T154" s="57">
        <f>T151+T153</f>
        <v>0</v>
      </c>
      <c r="U154" s="130">
        <f t="shared" si="32"/>
        <v>28962.00185356812</v>
      </c>
      <c r="V154" s="56">
        <f>V151+V153</f>
        <v>28962.00185356812</v>
      </c>
      <c r="W154" s="56">
        <f>W151+W153</f>
        <v>0</v>
      </c>
      <c r="X154" s="57">
        <f>X151+X153</f>
        <v>0</v>
      </c>
      <c r="Y154" s="120"/>
      <c r="Z154" s="120"/>
      <c r="AA154" s="120"/>
      <c r="AB154" s="120"/>
      <c r="AC154" s="120"/>
      <c r="AD154" s="120"/>
      <c r="AE154" s="120"/>
      <c r="AF154" s="120"/>
      <c r="AG154" s="120"/>
    </row>
    <row r="155" spans="1:33" s="146" customFormat="1" ht="13.5" thickBot="1">
      <c r="A155" s="74">
        <v>1</v>
      </c>
      <c r="B155" s="343" t="s">
        <v>139</v>
      </c>
      <c r="C155" s="344"/>
      <c r="D155" s="344"/>
      <c r="E155" s="344"/>
      <c r="F155" s="344"/>
      <c r="G155" s="344"/>
      <c r="H155" s="345"/>
      <c r="I155" s="148">
        <f t="shared" si="29"/>
        <v>1318408.248378128</v>
      </c>
      <c r="J155" s="75">
        <f>SUM(J48,J61,J109,J124,J138,J148,J154)</f>
        <v>824750.9267840595</v>
      </c>
      <c r="K155" s="75">
        <f>SUM(K48,K61,K109,K124,K138,K148,K154)</f>
        <v>0</v>
      </c>
      <c r="L155" s="76">
        <f>SUM(L48,L61,L109,L124,L138,L148,L154)</f>
        <v>493657.32159406855</v>
      </c>
      <c r="M155" s="149">
        <f t="shared" si="30"/>
        <v>2249631</v>
      </c>
      <c r="N155" s="27">
        <f>SUM(N48,N61,N109,N124,N138,N148,N154)</f>
        <v>905019</v>
      </c>
      <c r="O155" s="27">
        <f>SUM(O48,O61,O109,O124,O138,O148,O154)</f>
        <v>0</v>
      </c>
      <c r="P155" s="28">
        <f>SUM(P48,P61,P109,P124,P138,P148,P154)</f>
        <v>1344612</v>
      </c>
      <c r="Q155" s="148">
        <f t="shared" si="31"/>
        <v>2288000.291010195</v>
      </c>
      <c r="R155" s="75">
        <f>SUM(R48,R61,R109,R124,R138,R148,R154)</f>
        <v>828950.2168674701</v>
      </c>
      <c r="S155" s="75">
        <f>SUM(S48,S61,S109,S124,S138,S148,S154)</f>
        <v>0</v>
      </c>
      <c r="T155" s="76">
        <f>SUM(T48,T61,T109,T124,T138,T148,T154)</f>
        <v>1459050.074142725</v>
      </c>
      <c r="U155" s="148">
        <f t="shared" si="32"/>
        <v>3193930.0046339207</v>
      </c>
      <c r="V155" s="75">
        <f>SUM(V48,V61,V109,V124,V138,V148,V154)</f>
        <v>918732.18257646</v>
      </c>
      <c r="W155" s="75">
        <f>SUM(W48,W61,W109,W124,W138,W148,W154)</f>
        <v>0</v>
      </c>
      <c r="X155" s="76">
        <f>SUM(X48,X61,X109,X124,X138,X148,X154)</f>
        <v>2275197.822057461</v>
      </c>
      <c r="Y155" s="120"/>
      <c r="Z155" s="120"/>
      <c r="AA155" s="120"/>
      <c r="AB155" s="120"/>
      <c r="AC155" s="120"/>
      <c r="AD155" s="120"/>
      <c r="AE155" s="120"/>
      <c r="AF155" s="120"/>
      <c r="AG155" s="120"/>
    </row>
    <row r="156" spans="1:33" s="146" customFormat="1" ht="17.25" customHeight="1" thickBot="1">
      <c r="A156" s="74">
        <v>2</v>
      </c>
      <c r="B156" s="349" t="s">
        <v>140</v>
      </c>
      <c r="C156" s="350"/>
      <c r="D156" s="350"/>
      <c r="E156" s="350"/>
      <c r="F156" s="350"/>
      <c r="G156" s="350"/>
      <c r="H156" s="350"/>
      <c r="I156" s="350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  <c r="U156" s="350"/>
      <c r="V156" s="350"/>
      <c r="W156" s="350"/>
      <c r="X156" s="351"/>
      <c r="Y156" s="120"/>
      <c r="Z156" s="120"/>
      <c r="AA156" s="120"/>
      <c r="AB156" s="120"/>
      <c r="AC156" s="120"/>
      <c r="AD156" s="120"/>
      <c r="AE156" s="120"/>
      <c r="AF156" s="120"/>
      <c r="AG156" s="120"/>
    </row>
    <row r="157" spans="1:33" s="11" customFormat="1" ht="16.5" customHeight="1" thickBot="1">
      <c r="A157" s="59">
        <v>2</v>
      </c>
      <c r="B157" s="73">
        <v>1</v>
      </c>
      <c r="C157" s="352" t="s">
        <v>141</v>
      </c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4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s="146" customFormat="1" ht="21" customHeight="1" thickBot="1">
      <c r="A158" s="231">
        <v>2</v>
      </c>
      <c r="B158" s="211">
        <v>1</v>
      </c>
      <c r="C158" s="233">
        <v>1</v>
      </c>
      <c r="D158" s="234" t="s">
        <v>142</v>
      </c>
      <c r="E158" s="236">
        <v>18</v>
      </c>
      <c r="F158" s="80" t="s">
        <v>143</v>
      </c>
      <c r="G158" s="80" t="s">
        <v>144</v>
      </c>
      <c r="H158" s="150" t="s">
        <v>25</v>
      </c>
      <c r="I158" s="123">
        <f aca="true" t="shared" si="33" ref="I158:I209">J158+L158</f>
        <v>0</v>
      </c>
      <c r="J158" s="48">
        <v>0</v>
      </c>
      <c r="K158" s="48">
        <v>0</v>
      </c>
      <c r="L158" s="49">
        <v>0</v>
      </c>
      <c r="M158" s="124">
        <f aca="true" t="shared" si="34" ref="M158:M184">N158+P158</f>
        <v>0</v>
      </c>
      <c r="N158" s="17">
        <v>0</v>
      </c>
      <c r="O158" s="17">
        <v>0</v>
      </c>
      <c r="P158" s="18">
        <v>0</v>
      </c>
      <c r="Q158" s="123">
        <f aca="true" t="shared" si="35" ref="Q158:Q184">R158+T158</f>
        <v>44891.102873030584</v>
      </c>
      <c r="R158" s="48">
        <v>0</v>
      </c>
      <c r="S158" s="48">
        <v>0</v>
      </c>
      <c r="T158" s="49">
        <v>44891.102873030584</v>
      </c>
      <c r="U158" s="123">
        <f aca="true" t="shared" si="36" ref="U158:U184">V158+X158</f>
        <v>0</v>
      </c>
      <c r="V158" s="48">
        <v>0</v>
      </c>
      <c r="W158" s="48">
        <v>0</v>
      </c>
      <c r="X158" s="49">
        <v>0</v>
      </c>
      <c r="Y158" s="120"/>
      <c r="Z158" s="120"/>
      <c r="AA158" s="120"/>
      <c r="AB158" s="120"/>
      <c r="AC158" s="120"/>
      <c r="AD158" s="120"/>
      <c r="AE158" s="120"/>
      <c r="AF158" s="120"/>
      <c r="AG158" s="120"/>
    </row>
    <row r="159" spans="1:33" s="146" customFormat="1" ht="21" customHeight="1" thickBot="1">
      <c r="A159" s="231"/>
      <c r="B159" s="211"/>
      <c r="C159" s="232"/>
      <c r="D159" s="235"/>
      <c r="E159" s="213"/>
      <c r="F159" s="206" t="s">
        <v>27</v>
      </c>
      <c r="G159" s="207"/>
      <c r="H159" s="262"/>
      <c r="I159" s="142">
        <f t="shared" si="33"/>
        <v>0</v>
      </c>
      <c r="J159" s="23">
        <f>SUM(J158)</f>
        <v>0</v>
      </c>
      <c r="K159" s="23">
        <f>SUM(K158)</f>
        <v>0</v>
      </c>
      <c r="L159" s="23">
        <f>SUM(L158)</f>
        <v>0</v>
      </c>
      <c r="M159" s="143">
        <f t="shared" si="34"/>
        <v>0</v>
      </c>
      <c r="N159" s="113">
        <f>SUM(N158)</f>
        <v>0</v>
      </c>
      <c r="O159" s="113">
        <f>SUM(O158)</f>
        <v>0</v>
      </c>
      <c r="P159" s="113">
        <f>SUM(P158)</f>
        <v>0</v>
      </c>
      <c r="Q159" s="142">
        <f t="shared" si="35"/>
        <v>44891.102873030584</v>
      </c>
      <c r="R159" s="23">
        <f>SUM(R158)</f>
        <v>0</v>
      </c>
      <c r="S159" s="23">
        <f>SUM(S158)</f>
        <v>0</v>
      </c>
      <c r="T159" s="23">
        <f>SUM(T158)</f>
        <v>44891.102873030584</v>
      </c>
      <c r="U159" s="142">
        <f t="shared" si="36"/>
        <v>0</v>
      </c>
      <c r="V159" s="23">
        <f>SUM(V158)</f>
        <v>0</v>
      </c>
      <c r="W159" s="23">
        <f>SUM(W158)</f>
        <v>0</v>
      </c>
      <c r="X159" s="41">
        <f>SUM(X158)</f>
        <v>0</v>
      </c>
      <c r="Y159" s="120"/>
      <c r="Z159" s="120"/>
      <c r="AA159" s="120"/>
      <c r="AB159" s="120"/>
      <c r="AC159" s="120"/>
      <c r="AD159" s="120"/>
      <c r="AE159" s="120"/>
      <c r="AF159" s="120"/>
      <c r="AG159" s="120"/>
    </row>
    <row r="160" spans="1:33" s="146" customFormat="1" ht="21" customHeight="1" thickBot="1">
      <c r="A160" s="231">
        <v>2</v>
      </c>
      <c r="B160" s="211">
        <v>1</v>
      </c>
      <c r="C160" s="232">
        <v>2</v>
      </c>
      <c r="D160" s="204" t="s">
        <v>145</v>
      </c>
      <c r="E160" s="212">
        <v>18</v>
      </c>
      <c r="F160" s="80" t="s">
        <v>143</v>
      </c>
      <c r="G160" s="80" t="s">
        <v>146</v>
      </c>
      <c r="H160" s="150" t="s">
        <v>25</v>
      </c>
      <c r="I160" s="123">
        <f t="shared" si="33"/>
        <v>5792.400370713624</v>
      </c>
      <c r="J160" s="48">
        <v>0</v>
      </c>
      <c r="K160" s="48">
        <v>0</v>
      </c>
      <c r="L160" s="49">
        <v>5792.400370713624</v>
      </c>
      <c r="M160" s="124">
        <f t="shared" si="34"/>
        <v>11585</v>
      </c>
      <c r="N160" s="17">
        <v>0</v>
      </c>
      <c r="O160" s="17">
        <v>0</v>
      </c>
      <c r="P160" s="18">
        <v>11585</v>
      </c>
      <c r="Q160" s="123">
        <f t="shared" si="35"/>
        <v>0</v>
      </c>
      <c r="R160" s="48">
        <v>0</v>
      </c>
      <c r="S160" s="48">
        <v>0</v>
      </c>
      <c r="T160" s="49">
        <v>0</v>
      </c>
      <c r="U160" s="123">
        <f t="shared" si="36"/>
        <v>0</v>
      </c>
      <c r="V160" s="48">
        <v>0</v>
      </c>
      <c r="W160" s="48">
        <v>0</v>
      </c>
      <c r="X160" s="49">
        <v>0</v>
      </c>
      <c r="Y160" s="120"/>
      <c r="Z160" s="120"/>
      <c r="AA160" s="120"/>
      <c r="AB160" s="120"/>
      <c r="AC160" s="120"/>
      <c r="AD160" s="120"/>
      <c r="AE160" s="120"/>
      <c r="AF160" s="120"/>
      <c r="AG160" s="120"/>
    </row>
    <row r="161" spans="1:33" s="146" customFormat="1" ht="21" customHeight="1" thickBot="1">
      <c r="A161" s="231"/>
      <c r="B161" s="211"/>
      <c r="C161" s="232"/>
      <c r="D161" s="204"/>
      <c r="E161" s="213"/>
      <c r="F161" s="206" t="s">
        <v>27</v>
      </c>
      <c r="G161" s="207"/>
      <c r="H161" s="262"/>
      <c r="I161" s="142">
        <f t="shared" si="33"/>
        <v>5792.400370713624</v>
      </c>
      <c r="J161" s="23">
        <f>SUM(J160)</f>
        <v>0</v>
      </c>
      <c r="K161" s="23">
        <f>SUM(K160)</f>
        <v>0</v>
      </c>
      <c r="L161" s="23">
        <f>SUM(L160)</f>
        <v>5792.400370713624</v>
      </c>
      <c r="M161" s="143">
        <f t="shared" si="34"/>
        <v>11585</v>
      </c>
      <c r="N161" s="113">
        <f>SUM(N160)</f>
        <v>0</v>
      </c>
      <c r="O161" s="113">
        <f>SUM(O160)</f>
        <v>0</v>
      </c>
      <c r="P161" s="113">
        <f>SUM(P160)</f>
        <v>11585</v>
      </c>
      <c r="Q161" s="142">
        <f t="shared" si="35"/>
        <v>0</v>
      </c>
      <c r="R161" s="23">
        <f>SUM(R160)</f>
        <v>0</v>
      </c>
      <c r="S161" s="23">
        <f>SUM(S160)</f>
        <v>0</v>
      </c>
      <c r="T161" s="23">
        <f>SUM(T160)</f>
        <v>0</v>
      </c>
      <c r="U161" s="142">
        <f t="shared" si="36"/>
        <v>0</v>
      </c>
      <c r="V161" s="23">
        <f>SUM(V160)</f>
        <v>0</v>
      </c>
      <c r="W161" s="23">
        <f>SUM(W160)</f>
        <v>0</v>
      </c>
      <c r="X161" s="41">
        <f>SUM(X160)</f>
        <v>0</v>
      </c>
      <c r="Y161" s="120"/>
      <c r="Z161" s="120"/>
      <c r="AA161" s="120"/>
      <c r="AB161" s="120"/>
      <c r="AC161" s="120"/>
      <c r="AD161" s="120"/>
      <c r="AE161" s="120"/>
      <c r="AF161" s="120"/>
      <c r="AG161" s="120"/>
    </row>
    <row r="162" spans="1:33" s="146" customFormat="1" ht="48.75" customHeight="1" thickBot="1">
      <c r="A162" s="231">
        <v>2</v>
      </c>
      <c r="B162" s="211">
        <v>1</v>
      </c>
      <c r="C162" s="212">
        <v>3</v>
      </c>
      <c r="D162" s="204" t="s">
        <v>147</v>
      </c>
      <c r="E162" s="212">
        <v>18</v>
      </c>
      <c r="F162" s="78" t="s">
        <v>143</v>
      </c>
      <c r="G162" s="78" t="s">
        <v>148</v>
      </c>
      <c r="H162" s="151" t="s">
        <v>25</v>
      </c>
      <c r="I162" s="123">
        <f t="shared" si="33"/>
        <v>5792.400370713624</v>
      </c>
      <c r="J162" s="48">
        <v>0</v>
      </c>
      <c r="K162" s="48">
        <v>0</v>
      </c>
      <c r="L162" s="49">
        <v>5792.400370713624</v>
      </c>
      <c r="M162" s="124">
        <f t="shared" si="34"/>
        <v>17377</v>
      </c>
      <c r="N162" s="17">
        <v>0</v>
      </c>
      <c r="O162" s="17">
        <v>0</v>
      </c>
      <c r="P162" s="18">
        <v>17377</v>
      </c>
      <c r="Q162" s="123">
        <f t="shared" si="35"/>
        <v>23169.601482854498</v>
      </c>
      <c r="R162" s="48">
        <v>0</v>
      </c>
      <c r="S162" s="48">
        <v>0</v>
      </c>
      <c r="T162" s="49">
        <v>23169.601482854498</v>
      </c>
      <c r="U162" s="123">
        <f t="shared" si="36"/>
        <v>52131.60333642262</v>
      </c>
      <c r="V162" s="48">
        <v>0</v>
      </c>
      <c r="W162" s="48">
        <v>0</v>
      </c>
      <c r="X162" s="49">
        <v>52131.60333642262</v>
      </c>
      <c r="Y162" s="120"/>
      <c r="Z162" s="120"/>
      <c r="AA162" s="120"/>
      <c r="AB162" s="120"/>
      <c r="AC162" s="120"/>
      <c r="AD162" s="120"/>
      <c r="AE162" s="120"/>
      <c r="AF162" s="120"/>
      <c r="AG162" s="120"/>
    </row>
    <row r="163" spans="1:33" s="146" customFormat="1" ht="48.75" customHeight="1" thickBot="1">
      <c r="A163" s="231"/>
      <c r="B163" s="211"/>
      <c r="C163" s="212"/>
      <c r="D163" s="204"/>
      <c r="E163" s="213"/>
      <c r="F163" s="206" t="s">
        <v>27</v>
      </c>
      <c r="G163" s="207"/>
      <c r="H163" s="262"/>
      <c r="I163" s="142">
        <f t="shared" si="33"/>
        <v>5792.400370713624</v>
      </c>
      <c r="J163" s="23">
        <f>SUM(J162)</f>
        <v>0</v>
      </c>
      <c r="K163" s="23">
        <f>SUM(K162)</f>
        <v>0</v>
      </c>
      <c r="L163" s="23">
        <f>SUM(L162)</f>
        <v>5792.400370713624</v>
      </c>
      <c r="M163" s="143">
        <f t="shared" si="34"/>
        <v>17377</v>
      </c>
      <c r="N163" s="113">
        <f>SUM(N162)</f>
        <v>0</v>
      </c>
      <c r="O163" s="113">
        <f>SUM(O162)</f>
        <v>0</v>
      </c>
      <c r="P163" s="113">
        <f>SUM(P162)</f>
        <v>17377</v>
      </c>
      <c r="Q163" s="142">
        <f t="shared" si="35"/>
        <v>23169.601482854498</v>
      </c>
      <c r="R163" s="23">
        <f>SUM(R162)</f>
        <v>0</v>
      </c>
      <c r="S163" s="23">
        <f>SUM(S162)</f>
        <v>0</v>
      </c>
      <c r="T163" s="23">
        <f>SUM(T162)</f>
        <v>23169.601482854498</v>
      </c>
      <c r="U163" s="142">
        <f t="shared" si="36"/>
        <v>52131.60333642262</v>
      </c>
      <c r="V163" s="23">
        <f>SUM(V162)</f>
        <v>0</v>
      </c>
      <c r="W163" s="23">
        <f>SUM(W162)</f>
        <v>0</v>
      </c>
      <c r="X163" s="41">
        <f>SUM(X162)</f>
        <v>52131.60333642262</v>
      </c>
      <c r="Y163" s="120"/>
      <c r="Z163" s="120"/>
      <c r="AA163" s="120"/>
      <c r="AB163" s="120"/>
      <c r="AC163" s="120"/>
      <c r="AD163" s="120"/>
      <c r="AE163" s="120"/>
      <c r="AF163" s="120"/>
      <c r="AG163" s="120"/>
    </row>
    <row r="164" spans="1:33" s="146" customFormat="1" ht="30.75" customHeight="1" thickBot="1">
      <c r="A164" s="231">
        <v>2</v>
      </c>
      <c r="B164" s="211">
        <v>1</v>
      </c>
      <c r="C164" s="212">
        <v>4</v>
      </c>
      <c r="D164" s="204" t="s">
        <v>149</v>
      </c>
      <c r="E164" s="212">
        <v>18</v>
      </c>
      <c r="F164" s="78" t="s">
        <v>143</v>
      </c>
      <c r="G164" s="78" t="s">
        <v>150</v>
      </c>
      <c r="H164" s="151" t="s">
        <v>25</v>
      </c>
      <c r="I164" s="123">
        <f t="shared" si="33"/>
        <v>173.77201112140872</v>
      </c>
      <c r="J164" s="48">
        <v>0</v>
      </c>
      <c r="K164" s="48">
        <v>0</v>
      </c>
      <c r="L164" s="49">
        <v>173.77201112140872</v>
      </c>
      <c r="M164" s="124">
        <f>N164+P164</f>
        <v>151424</v>
      </c>
      <c r="N164" s="17"/>
      <c r="O164" s="17"/>
      <c r="P164" s="18">
        <v>151424</v>
      </c>
      <c r="Q164" s="123">
        <f t="shared" si="35"/>
        <v>0</v>
      </c>
      <c r="R164" s="48">
        <v>0</v>
      </c>
      <c r="S164" s="48">
        <v>0</v>
      </c>
      <c r="T164" s="49">
        <v>0</v>
      </c>
      <c r="U164" s="123">
        <f t="shared" si="36"/>
        <v>0</v>
      </c>
      <c r="V164" s="48">
        <v>0</v>
      </c>
      <c r="W164" s="48">
        <v>0</v>
      </c>
      <c r="X164" s="49">
        <v>0</v>
      </c>
      <c r="Y164" s="120"/>
      <c r="Z164" s="120"/>
      <c r="AA164" s="120"/>
      <c r="AB164" s="120"/>
      <c r="AC164" s="120"/>
      <c r="AD164" s="120"/>
      <c r="AE164" s="120"/>
      <c r="AF164" s="120"/>
      <c r="AG164" s="120"/>
    </row>
    <row r="165" spans="1:33" s="146" customFormat="1" ht="30.75" customHeight="1" thickBot="1">
      <c r="A165" s="231"/>
      <c r="B165" s="211"/>
      <c r="C165" s="212"/>
      <c r="D165" s="204"/>
      <c r="E165" s="213"/>
      <c r="F165" s="206" t="s">
        <v>27</v>
      </c>
      <c r="G165" s="207"/>
      <c r="H165" s="262"/>
      <c r="I165" s="142">
        <f t="shared" si="33"/>
        <v>173.77201112140872</v>
      </c>
      <c r="J165" s="23">
        <f>SUM(J164)</f>
        <v>0</v>
      </c>
      <c r="K165" s="23">
        <f>SUM(K164)</f>
        <v>0</v>
      </c>
      <c r="L165" s="23">
        <f>SUM(L164)</f>
        <v>173.77201112140872</v>
      </c>
      <c r="M165" s="143">
        <f t="shared" si="34"/>
        <v>151424</v>
      </c>
      <c r="N165" s="113">
        <f>SUM(N164)</f>
        <v>0</v>
      </c>
      <c r="O165" s="113">
        <f>SUM(O164)</f>
        <v>0</v>
      </c>
      <c r="P165" s="113">
        <f>SUM(P164)</f>
        <v>151424</v>
      </c>
      <c r="Q165" s="142">
        <f t="shared" si="35"/>
        <v>0</v>
      </c>
      <c r="R165" s="23">
        <f>SUM(R164)</f>
        <v>0</v>
      </c>
      <c r="S165" s="23">
        <f>SUM(S164)</f>
        <v>0</v>
      </c>
      <c r="T165" s="23">
        <f>SUM(T164)</f>
        <v>0</v>
      </c>
      <c r="U165" s="142">
        <f t="shared" si="36"/>
        <v>0</v>
      </c>
      <c r="V165" s="23">
        <f>SUM(V164)</f>
        <v>0</v>
      </c>
      <c r="W165" s="23">
        <f>SUM(W164)</f>
        <v>0</v>
      </c>
      <c r="X165" s="41">
        <f>SUM(X164)</f>
        <v>0</v>
      </c>
      <c r="Y165" s="120"/>
      <c r="Z165" s="120"/>
      <c r="AA165" s="120"/>
      <c r="AB165" s="120"/>
      <c r="AC165" s="120"/>
      <c r="AD165" s="120"/>
      <c r="AE165" s="120"/>
      <c r="AF165" s="120"/>
      <c r="AG165" s="120"/>
    </row>
    <row r="166" spans="1:33" s="146" customFormat="1" ht="27" customHeight="1" thickBot="1">
      <c r="A166" s="265">
        <v>2</v>
      </c>
      <c r="B166" s="267">
        <v>1</v>
      </c>
      <c r="C166" s="263">
        <v>5</v>
      </c>
      <c r="D166" s="204" t="s">
        <v>151</v>
      </c>
      <c r="E166" s="212">
        <v>18</v>
      </c>
      <c r="F166" s="78" t="s">
        <v>143</v>
      </c>
      <c r="G166" s="78" t="s">
        <v>214</v>
      </c>
      <c r="H166" s="151" t="s">
        <v>25</v>
      </c>
      <c r="I166" s="123">
        <f t="shared" si="33"/>
        <v>0</v>
      </c>
      <c r="J166" s="48">
        <v>0</v>
      </c>
      <c r="K166" s="48">
        <v>0</v>
      </c>
      <c r="L166" s="49">
        <v>0</v>
      </c>
      <c r="M166" s="124">
        <f t="shared" si="34"/>
        <v>14481</v>
      </c>
      <c r="N166" s="17">
        <v>0</v>
      </c>
      <c r="O166" s="17">
        <v>0</v>
      </c>
      <c r="P166" s="18">
        <v>14481</v>
      </c>
      <c r="Q166" s="123">
        <f t="shared" si="35"/>
        <v>0</v>
      </c>
      <c r="R166" s="48">
        <v>0</v>
      </c>
      <c r="S166" s="48">
        <v>0</v>
      </c>
      <c r="T166" s="49">
        <v>0</v>
      </c>
      <c r="U166" s="123">
        <f t="shared" si="36"/>
        <v>0</v>
      </c>
      <c r="V166" s="48">
        <v>0</v>
      </c>
      <c r="W166" s="48">
        <v>0</v>
      </c>
      <c r="X166" s="49">
        <v>0</v>
      </c>
      <c r="Y166" s="120"/>
      <c r="Z166" s="120"/>
      <c r="AA166" s="120"/>
      <c r="AB166" s="120"/>
      <c r="AC166" s="120"/>
      <c r="AD166" s="120"/>
      <c r="AE166" s="120"/>
      <c r="AF166" s="120"/>
      <c r="AG166" s="120"/>
    </row>
    <row r="167" spans="1:33" s="146" customFormat="1" ht="27" customHeight="1" thickBot="1">
      <c r="A167" s="266"/>
      <c r="B167" s="268"/>
      <c r="C167" s="264"/>
      <c r="D167" s="204"/>
      <c r="E167" s="213"/>
      <c r="F167" s="206" t="s">
        <v>27</v>
      </c>
      <c r="G167" s="207"/>
      <c r="H167" s="262"/>
      <c r="I167" s="142">
        <f t="shared" si="33"/>
        <v>0</v>
      </c>
      <c r="J167" s="23">
        <f>SUM(J166)</f>
        <v>0</v>
      </c>
      <c r="K167" s="23">
        <f>SUM(K166)</f>
        <v>0</v>
      </c>
      <c r="L167" s="23">
        <f>SUM(L166)</f>
        <v>0</v>
      </c>
      <c r="M167" s="143">
        <f t="shared" si="34"/>
        <v>14481</v>
      </c>
      <c r="N167" s="113">
        <f>SUM(N166)</f>
        <v>0</v>
      </c>
      <c r="O167" s="113">
        <f>SUM(O166)</f>
        <v>0</v>
      </c>
      <c r="P167" s="113">
        <f>SUM(P166)</f>
        <v>14481</v>
      </c>
      <c r="Q167" s="142">
        <f t="shared" si="35"/>
        <v>0</v>
      </c>
      <c r="R167" s="23">
        <f>SUM(R166)</f>
        <v>0</v>
      </c>
      <c r="S167" s="23">
        <f>SUM(S166)</f>
        <v>0</v>
      </c>
      <c r="T167" s="23">
        <f>SUM(T166)</f>
        <v>0</v>
      </c>
      <c r="U167" s="142">
        <f t="shared" si="36"/>
        <v>0</v>
      </c>
      <c r="V167" s="23">
        <f>SUM(V166)</f>
        <v>0</v>
      </c>
      <c r="W167" s="23">
        <f>SUM(W166)</f>
        <v>0</v>
      </c>
      <c r="X167" s="41">
        <f>SUM(X166)</f>
        <v>0</v>
      </c>
      <c r="Y167" s="120"/>
      <c r="Z167" s="120"/>
      <c r="AA167" s="120"/>
      <c r="AB167" s="120"/>
      <c r="AC167" s="120"/>
      <c r="AD167" s="120"/>
      <c r="AE167" s="120"/>
      <c r="AF167" s="120"/>
      <c r="AG167" s="120"/>
    </row>
    <row r="168" spans="1:33" s="146" customFormat="1" ht="24" customHeight="1" thickBot="1">
      <c r="A168" s="231">
        <v>2</v>
      </c>
      <c r="B168" s="211">
        <v>1</v>
      </c>
      <c r="C168" s="212">
        <v>6</v>
      </c>
      <c r="D168" s="204" t="s">
        <v>152</v>
      </c>
      <c r="E168" s="212">
        <v>18</v>
      </c>
      <c r="F168" s="78" t="s">
        <v>143</v>
      </c>
      <c r="G168" s="78" t="s">
        <v>153</v>
      </c>
      <c r="H168" s="151" t="s">
        <v>25</v>
      </c>
      <c r="I168" s="123">
        <f t="shared" si="33"/>
        <v>6082.020389249305</v>
      </c>
      <c r="J168" s="48">
        <v>6082.020389249305</v>
      </c>
      <c r="K168" s="48">
        <v>0</v>
      </c>
      <c r="L168" s="49">
        <v>0</v>
      </c>
      <c r="M168" s="124">
        <f t="shared" si="34"/>
        <v>16003</v>
      </c>
      <c r="N168" s="17">
        <v>16003</v>
      </c>
      <c r="O168" s="17">
        <v>0</v>
      </c>
      <c r="P168" s="18">
        <v>0</v>
      </c>
      <c r="Q168" s="123">
        <f t="shared" si="35"/>
        <v>7240.50046339203</v>
      </c>
      <c r="R168" s="48">
        <v>7240.50046339203</v>
      </c>
      <c r="S168" s="48">
        <v>0</v>
      </c>
      <c r="T168" s="49">
        <v>0</v>
      </c>
      <c r="U168" s="123">
        <f t="shared" si="36"/>
        <v>7240.50046339203</v>
      </c>
      <c r="V168" s="48">
        <v>7240.50046339203</v>
      </c>
      <c r="W168" s="48">
        <v>0</v>
      </c>
      <c r="X168" s="49">
        <v>0</v>
      </c>
      <c r="Y168" s="120"/>
      <c r="Z168" s="120"/>
      <c r="AA168" s="120"/>
      <c r="AB168" s="120"/>
      <c r="AC168" s="120"/>
      <c r="AD168" s="120"/>
      <c r="AE168" s="120"/>
      <c r="AF168" s="120"/>
      <c r="AG168" s="120"/>
    </row>
    <row r="169" spans="1:33" s="146" customFormat="1" ht="24" customHeight="1" thickBot="1">
      <c r="A169" s="231"/>
      <c r="B169" s="211"/>
      <c r="C169" s="212"/>
      <c r="D169" s="204"/>
      <c r="E169" s="213"/>
      <c r="F169" s="206" t="s">
        <v>27</v>
      </c>
      <c r="G169" s="207"/>
      <c r="H169" s="262"/>
      <c r="I169" s="142">
        <f t="shared" si="33"/>
        <v>6082.020389249305</v>
      </c>
      <c r="J169" s="23">
        <f>SUM(J168)</f>
        <v>6082.020389249305</v>
      </c>
      <c r="K169" s="23">
        <f>SUM(K168)</f>
        <v>0</v>
      </c>
      <c r="L169" s="23">
        <f>SUM(L168)</f>
        <v>0</v>
      </c>
      <c r="M169" s="143">
        <f t="shared" si="34"/>
        <v>16003</v>
      </c>
      <c r="N169" s="113">
        <f>SUM(N168)</f>
        <v>16003</v>
      </c>
      <c r="O169" s="113">
        <f>SUM(O168)</f>
        <v>0</v>
      </c>
      <c r="P169" s="113">
        <f>SUM(P168)</f>
        <v>0</v>
      </c>
      <c r="Q169" s="142">
        <f t="shared" si="35"/>
        <v>7240.50046339203</v>
      </c>
      <c r="R169" s="23">
        <f>SUM(R168)</f>
        <v>7240.50046339203</v>
      </c>
      <c r="S169" s="23">
        <f>SUM(S168)</f>
        <v>0</v>
      </c>
      <c r="T169" s="23">
        <f>SUM(T168)</f>
        <v>0</v>
      </c>
      <c r="U169" s="142">
        <f t="shared" si="36"/>
        <v>7240.50046339203</v>
      </c>
      <c r="V169" s="23">
        <f>SUM(V168)</f>
        <v>7240.50046339203</v>
      </c>
      <c r="W169" s="23">
        <f>SUM(W168)</f>
        <v>0</v>
      </c>
      <c r="X169" s="41">
        <f>SUM(X168)</f>
        <v>0</v>
      </c>
      <c r="Y169" s="120"/>
      <c r="Z169" s="120"/>
      <c r="AA169" s="120"/>
      <c r="AB169" s="120"/>
      <c r="AC169" s="120"/>
      <c r="AD169" s="120"/>
      <c r="AE169" s="120"/>
      <c r="AF169" s="120"/>
      <c r="AG169" s="120"/>
    </row>
    <row r="170" spans="1:33" s="146" customFormat="1" ht="24" customHeight="1" thickBot="1">
      <c r="A170" s="231">
        <v>2</v>
      </c>
      <c r="B170" s="211">
        <v>1</v>
      </c>
      <c r="C170" s="212">
        <v>7</v>
      </c>
      <c r="D170" s="204" t="s">
        <v>154</v>
      </c>
      <c r="E170" s="212">
        <v>18</v>
      </c>
      <c r="F170" s="78" t="s">
        <v>143</v>
      </c>
      <c r="G170" s="78" t="s">
        <v>155</v>
      </c>
      <c r="H170" s="151" t="s">
        <v>25</v>
      </c>
      <c r="I170" s="123">
        <f t="shared" si="33"/>
        <v>0</v>
      </c>
      <c r="J170" s="48">
        <v>0</v>
      </c>
      <c r="K170" s="48">
        <v>0</v>
      </c>
      <c r="L170" s="49">
        <v>0</v>
      </c>
      <c r="M170" s="124">
        <f t="shared" si="34"/>
        <v>0</v>
      </c>
      <c r="N170" s="17">
        <v>0</v>
      </c>
      <c r="O170" s="17">
        <v>0</v>
      </c>
      <c r="P170" s="18">
        <v>0</v>
      </c>
      <c r="Q170" s="123">
        <f t="shared" si="35"/>
        <v>5792.400370713624</v>
      </c>
      <c r="R170" s="48">
        <v>0</v>
      </c>
      <c r="S170" s="48">
        <v>0</v>
      </c>
      <c r="T170" s="49">
        <v>5792.400370713624</v>
      </c>
      <c r="U170" s="123">
        <f t="shared" si="36"/>
        <v>57924.00370713624</v>
      </c>
      <c r="V170" s="48">
        <v>0</v>
      </c>
      <c r="W170" s="48">
        <v>0</v>
      </c>
      <c r="X170" s="49">
        <v>57924.00370713624</v>
      </c>
      <c r="Y170" s="120"/>
      <c r="Z170" s="120"/>
      <c r="AA170" s="120"/>
      <c r="AB170" s="120"/>
      <c r="AC170" s="120"/>
      <c r="AD170" s="120"/>
      <c r="AE170" s="120"/>
      <c r="AF170" s="120"/>
      <c r="AG170" s="120"/>
    </row>
    <row r="171" spans="1:33" s="146" customFormat="1" ht="24" customHeight="1" thickBot="1">
      <c r="A171" s="231"/>
      <c r="B171" s="211"/>
      <c r="C171" s="212"/>
      <c r="D171" s="204"/>
      <c r="E171" s="213"/>
      <c r="F171" s="206" t="s">
        <v>27</v>
      </c>
      <c r="G171" s="207"/>
      <c r="H171" s="214"/>
      <c r="I171" s="142">
        <f t="shared" si="33"/>
        <v>0</v>
      </c>
      <c r="J171" s="23">
        <f>SUM(J170)</f>
        <v>0</v>
      </c>
      <c r="K171" s="23">
        <f>SUM(K170)</f>
        <v>0</v>
      </c>
      <c r="L171" s="23">
        <f>SUM(L170)</f>
        <v>0</v>
      </c>
      <c r="M171" s="143">
        <f t="shared" si="34"/>
        <v>0</v>
      </c>
      <c r="N171" s="113">
        <f>SUM(N170)</f>
        <v>0</v>
      </c>
      <c r="O171" s="113">
        <f>SUM(O170)</f>
        <v>0</v>
      </c>
      <c r="P171" s="113">
        <f>SUM(P170)</f>
        <v>0</v>
      </c>
      <c r="Q171" s="142">
        <f t="shared" si="35"/>
        <v>5792.400370713624</v>
      </c>
      <c r="R171" s="23">
        <f>SUM(R170)</f>
        <v>0</v>
      </c>
      <c r="S171" s="23">
        <f>SUM(S170)</f>
        <v>0</v>
      </c>
      <c r="T171" s="23">
        <f>SUM(T170)</f>
        <v>5792.400370713624</v>
      </c>
      <c r="U171" s="142">
        <f t="shared" si="36"/>
        <v>57924.00370713624</v>
      </c>
      <c r="V171" s="23">
        <f>SUM(V170)</f>
        <v>0</v>
      </c>
      <c r="W171" s="23">
        <f>SUM(W170)</f>
        <v>0</v>
      </c>
      <c r="X171" s="41">
        <f>SUM(X170)</f>
        <v>57924.00370713624</v>
      </c>
      <c r="Y171" s="120"/>
      <c r="Z171" s="120"/>
      <c r="AA171" s="120"/>
      <c r="AB171" s="120"/>
      <c r="AC171" s="120"/>
      <c r="AD171" s="120"/>
      <c r="AE171" s="120"/>
      <c r="AF171" s="120"/>
      <c r="AG171" s="120"/>
    </row>
    <row r="172" spans="1:33" s="146" customFormat="1" ht="24" customHeight="1" thickBot="1">
      <c r="A172" s="231">
        <v>2</v>
      </c>
      <c r="B172" s="211">
        <v>1</v>
      </c>
      <c r="C172" s="212">
        <v>8</v>
      </c>
      <c r="D172" s="204" t="s">
        <v>226</v>
      </c>
      <c r="E172" s="212">
        <v>18</v>
      </c>
      <c r="F172" s="78" t="s">
        <v>143</v>
      </c>
      <c r="G172" s="78" t="s">
        <v>227</v>
      </c>
      <c r="H172" s="151" t="s">
        <v>25</v>
      </c>
      <c r="I172" s="123">
        <f aca="true" t="shared" si="37" ref="I172:I179">J172+L172</f>
        <v>0</v>
      </c>
      <c r="J172" s="48">
        <v>0</v>
      </c>
      <c r="K172" s="48">
        <v>0</v>
      </c>
      <c r="L172" s="49">
        <v>0</v>
      </c>
      <c r="M172" s="124">
        <f aca="true" t="shared" si="38" ref="M172:M179">N172+P172</f>
        <v>17797.8</v>
      </c>
      <c r="N172" s="17"/>
      <c r="O172" s="17"/>
      <c r="P172" s="18">
        <v>17797.8</v>
      </c>
      <c r="Q172" s="123">
        <f aca="true" t="shared" si="39" ref="Q172:Q179">R172+T172</f>
        <v>0</v>
      </c>
      <c r="R172" s="48">
        <v>0</v>
      </c>
      <c r="S172" s="48">
        <v>0</v>
      </c>
      <c r="T172" s="49"/>
      <c r="U172" s="123">
        <f aca="true" t="shared" si="40" ref="U172:U179">V172+X172</f>
        <v>0</v>
      </c>
      <c r="V172" s="48">
        <v>0</v>
      </c>
      <c r="W172" s="48">
        <v>0</v>
      </c>
      <c r="X172" s="49"/>
      <c r="Y172" s="120"/>
      <c r="Z172" s="120"/>
      <c r="AA172" s="120"/>
      <c r="AB172" s="120"/>
      <c r="AC172" s="120"/>
      <c r="AD172" s="120"/>
      <c r="AE172" s="120"/>
      <c r="AF172" s="120"/>
      <c r="AG172" s="120"/>
    </row>
    <row r="173" spans="1:33" s="146" customFormat="1" ht="24" customHeight="1" thickBot="1">
      <c r="A173" s="231"/>
      <c r="B173" s="211"/>
      <c r="C173" s="212"/>
      <c r="D173" s="204"/>
      <c r="E173" s="213"/>
      <c r="F173" s="206" t="s">
        <v>27</v>
      </c>
      <c r="G173" s="207"/>
      <c r="H173" s="214"/>
      <c r="I173" s="142">
        <f t="shared" si="37"/>
        <v>0</v>
      </c>
      <c r="J173" s="23">
        <f>SUM(J172)</f>
        <v>0</v>
      </c>
      <c r="K173" s="23">
        <f>SUM(K172)</f>
        <v>0</v>
      </c>
      <c r="L173" s="23">
        <f>SUM(L172)</f>
        <v>0</v>
      </c>
      <c r="M173" s="143">
        <f t="shared" si="38"/>
        <v>17797.8</v>
      </c>
      <c r="N173" s="113">
        <f>SUM(N172)</f>
        <v>0</v>
      </c>
      <c r="O173" s="113">
        <f>SUM(O172)</f>
        <v>0</v>
      </c>
      <c r="P173" s="113">
        <f>SUM(P172)</f>
        <v>17797.8</v>
      </c>
      <c r="Q173" s="142">
        <f t="shared" si="39"/>
        <v>0</v>
      </c>
      <c r="R173" s="23">
        <f>SUM(R172)</f>
        <v>0</v>
      </c>
      <c r="S173" s="23">
        <f>SUM(S172)</f>
        <v>0</v>
      </c>
      <c r="T173" s="23">
        <f>SUM(T172)</f>
        <v>0</v>
      </c>
      <c r="U173" s="142">
        <f t="shared" si="40"/>
        <v>0</v>
      </c>
      <c r="V173" s="23">
        <f>SUM(V172)</f>
        <v>0</v>
      </c>
      <c r="W173" s="23">
        <f>SUM(W172)</f>
        <v>0</v>
      </c>
      <c r="X173" s="41">
        <f>SUM(X172)</f>
        <v>0</v>
      </c>
      <c r="Y173" s="120"/>
      <c r="Z173" s="120"/>
      <c r="AA173" s="120"/>
      <c r="AB173" s="120"/>
      <c r="AC173" s="120"/>
      <c r="AD173" s="120"/>
      <c r="AE173" s="120"/>
      <c r="AF173" s="120"/>
      <c r="AG173" s="120"/>
    </row>
    <row r="174" spans="1:33" s="146" customFormat="1" ht="24" customHeight="1" thickBot="1">
      <c r="A174" s="231">
        <v>2</v>
      </c>
      <c r="B174" s="211">
        <v>1</v>
      </c>
      <c r="C174" s="212">
        <v>9</v>
      </c>
      <c r="D174" s="204" t="s">
        <v>230</v>
      </c>
      <c r="E174" s="212">
        <v>18</v>
      </c>
      <c r="F174" s="78" t="s">
        <v>143</v>
      </c>
      <c r="G174" s="78" t="s">
        <v>231</v>
      </c>
      <c r="H174" s="151" t="s">
        <v>25</v>
      </c>
      <c r="I174" s="123">
        <f t="shared" si="37"/>
        <v>0</v>
      </c>
      <c r="J174" s="48">
        <v>0</v>
      </c>
      <c r="K174" s="48">
        <v>0</v>
      </c>
      <c r="L174" s="49">
        <v>0</v>
      </c>
      <c r="M174" s="124">
        <f t="shared" si="38"/>
        <v>9500</v>
      </c>
      <c r="N174" s="17"/>
      <c r="O174" s="17"/>
      <c r="P174" s="18">
        <v>9500</v>
      </c>
      <c r="Q174" s="123">
        <f t="shared" si="39"/>
        <v>0</v>
      </c>
      <c r="R174" s="48">
        <v>0</v>
      </c>
      <c r="S174" s="48">
        <v>0</v>
      </c>
      <c r="T174" s="49"/>
      <c r="U174" s="123">
        <f t="shared" si="40"/>
        <v>0</v>
      </c>
      <c r="V174" s="48">
        <v>0</v>
      </c>
      <c r="W174" s="48">
        <v>0</v>
      </c>
      <c r="X174" s="49"/>
      <c r="Y174" s="120"/>
      <c r="Z174" s="120"/>
      <c r="AA174" s="120"/>
      <c r="AB174" s="120"/>
      <c r="AC174" s="120"/>
      <c r="AD174" s="120"/>
      <c r="AE174" s="120"/>
      <c r="AF174" s="120"/>
      <c r="AG174" s="120"/>
    </row>
    <row r="175" spans="1:33" s="146" customFormat="1" ht="24" customHeight="1" thickBot="1">
      <c r="A175" s="231"/>
      <c r="B175" s="211"/>
      <c r="C175" s="212"/>
      <c r="D175" s="204"/>
      <c r="E175" s="213"/>
      <c r="F175" s="206" t="s">
        <v>27</v>
      </c>
      <c r="G175" s="207"/>
      <c r="H175" s="214"/>
      <c r="I175" s="142">
        <f t="shared" si="37"/>
        <v>0</v>
      </c>
      <c r="J175" s="23">
        <f>SUM(J174)</f>
        <v>0</v>
      </c>
      <c r="K175" s="23">
        <f>SUM(K174)</f>
        <v>0</v>
      </c>
      <c r="L175" s="23">
        <f>SUM(L174)</f>
        <v>0</v>
      </c>
      <c r="M175" s="143">
        <f t="shared" si="38"/>
        <v>9500</v>
      </c>
      <c r="N175" s="113">
        <f>SUM(N174)</f>
        <v>0</v>
      </c>
      <c r="O175" s="113">
        <f>SUM(O174)</f>
        <v>0</v>
      </c>
      <c r="P175" s="113">
        <f>SUM(P174)</f>
        <v>9500</v>
      </c>
      <c r="Q175" s="142">
        <f t="shared" si="39"/>
        <v>0</v>
      </c>
      <c r="R175" s="23">
        <f>SUM(R174)</f>
        <v>0</v>
      </c>
      <c r="S175" s="23">
        <f>SUM(S174)</f>
        <v>0</v>
      </c>
      <c r="T175" s="23">
        <f>SUM(T174)</f>
        <v>0</v>
      </c>
      <c r="U175" s="142">
        <f t="shared" si="40"/>
        <v>0</v>
      </c>
      <c r="V175" s="23">
        <f>SUM(V174)</f>
        <v>0</v>
      </c>
      <c r="W175" s="23">
        <f>SUM(W174)</f>
        <v>0</v>
      </c>
      <c r="X175" s="41">
        <f>SUM(X174)</f>
        <v>0</v>
      </c>
      <c r="Y175" s="120"/>
      <c r="Z175" s="120"/>
      <c r="AA175" s="120"/>
      <c r="AB175" s="120"/>
      <c r="AC175" s="120"/>
      <c r="AD175" s="120"/>
      <c r="AE175" s="120"/>
      <c r="AF175" s="120"/>
      <c r="AG175" s="120"/>
    </row>
    <row r="176" spans="1:33" s="146" customFormat="1" ht="24" customHeight="1" thickBot="1">
      <c r="A176" s="231">
        <v>2</v>
      </c>
      <c r="B176" s="211">
        <v>1</v>
      </c>
      <c r="C176" s="212">
        <v>10</v>
      </c>
      <c r="D176" s="204" t="s">
        <v>232</v>
      </c>
      <c r="E176" s="212">
        <v>18</v>
      </c>
      <c r="F176" s="78" t="s">
        <v>143</v>
      </c>
      <c r="G176" s="78" t="s">
        <v>233</v>
      </c>
      <c r="H176" s="151" t="s">
        <v>25</v>
      </c>
      <c r="I176" s="123">
        <f t="shared" si="37"/>
        <v>0</v>
      </c>
      <c r="J176" s="48">
        <v>0</v>
      </c>
      <c r="K176" s="48">
        <v>0</v>
      </c>
      <c r="L176" s="49">
        <v>0</v>
      </c>
      <c r="M176" s="124">
        <f t="shared" si="38"/>
        <v>8459</v>
      </c>
      <c r="N176" s="17"/>
      <c r="O176" s="17"/>
      <c r="P176" s="18">
        <v>8459</v>
      </c>
      <c r="Q176" s="123">
        <f t="shared" si="39"/>
        <v>0</v>
      </c>
      <c r="R176" s="48">
        <v>0</v>
      </c>
      <c r="S176" s="48">
        <v>0</v>
      </c>
      <c r="T176" s="49"/>
      <c r="U176" s="123">
        <f t="shared" si="40"/>
        <v>0</v>
      </c>
      <c r="V176" s="48">
        <v>0</v>
      </c>
      <c r="W176" s="48">
        <v>0</v>
      </c>
      <c r="X176" s="49"/>
      <c r="Y176" s="120"/>
      <c r="Z176" s="120"/>
      <c r="AA176" s="120"/>
      <c r="AB176" s="120"/>
      <c r="AC176" s="120"/>
      <c r="AD176" s="120"/>
      <c r="AE176" s="120"/>
      <c r="AF176" s="120"/>
      <c r="AG176" s="120"/>
    </row>
    <row r="177" spans="1:33" s="146" customFormat="1" ht="24" customHeight="1" thickBot="1">
      <c r="A177" s="231"/>
      <c r="B177" s="211"/>
      <c r="C177" s="212"/>
      <c r="D177" s="204"/>
      <c r="E177" s="213"/>
      <c r="F177" s="206" t="s">
        <v>27</v>
      </c>
      <c r="G177" s="207"/>
      <c r="H177" s="214"/>
      <c r="I177" s="142">
        <f t="shared" si="37"/>
        <v>0</v>
      </c>
      <c r="J177" s="23">
        <f>SUM(J176)</f>
        <v>0</v>
      </c>
      <c r="K177" s="23">
        <f>SUM(K176)</f>
        <v>0</v>
      </c>
      <c r="L177" s="23">
        <f>SUM(L176)</f>
        <v>0</v>
      </c>
      <c r="M177" s="143">
        <f t="shared" si="38"/>
        <v>8459</v>
      </c>
      <c r="N177" s="113">
        <f>SUM(N176)</f>
        <v>0</v>
      </c>
      <c r="O177" s="113">
        <f>SUM(O176)</f>
        <v>0</v>
      </c>
      <c r="P177" s="113">
        <f>SUM(P176)</f>
        <v>8459</v>
      </c>
      <c r="Q177" s="142">
        <f t="shared" si="39"/>
        <v>0</v>
      </c>
      <c r="R177" s="23">
        <f>SUM(R176)</f>
        <v>0</v>
      </c>
      <c r="S177" s="23">
        <f>SUM(S176)</f>
        <v>0</v>
      </c>
      <c r="T177" s="23">
        <f>SUM(T176)</f>
        <v>0</v>
      </c>
      <c r="U177" s="142">
        <f t="shared" si="40"/>
        <v>0</v>
      </c>
      <c r="V177" s="23">
        <f>SUM(V176)</f>
        <v>0</v>
      </c>
      <c r="W177" s="23">
        <f>SUM(W176)</f>
        <v>0</v>
      </c>
      <c r="X177" s="41">
        <f>SUM(X176)</f>
        <v>0</v>
      </c>
      <c r="Y177" s="120"/>
      <c r="Z177" s="120"/>
      <c r="AA177" s="120"/>
      <c r="AB177" s="120"/>
      <c r="AC177" s="120"/>
      <c r="AD177" s="120"/>
      <c r="AE177" s="120"/>
      <c r="AF177" s="120"/>
      <c r="AG177" s="120"/>
    </row>
    <row r="178" spans="1:33" s="146" customFormat="1" ht="24" customHeight="1" thickBot="1">
      <c r="A178" s="231">
        <v>2</v>
      </c>
      <c r="B178" s="211">
        <v>1</v>
      </c>
      <c r="C178" s="212">
        <v>11</v>
      </c>
      <c r="D178" s="204" t="s">
        <v>237</v>
      </c>
      <c r="E178" s="212">
        <v>18</v>
      </c>
      <c r="F178" s="78" t="s">
        <v>143</v>
      </c>
      <c r="G178" s="78" t="s">
        <v>236</v>
      </c>
      <c r="H178" s="151" t="s">
        <v>25</v>
      </c>
      <c r="I178" s="123">
        <f t="shared" si="37"/>
        <v>0</v>
      </c>
      <c r="J178" s="48">
        <v>0</v>
      </c>
      <c r="K178" s="48">
        <v>0</v>
      </c>
      <c r="L178" s="49">
        <v>0</v>
      </c>
      <c r="M178" s="124">
        <f t="shared" si="38"/>
        <v>4260</v>
      </c>
      <c r="N178" s="17"/>
      <c r="O178" s="17"/>
      <c r="P178" s="18">
        <v>4260</v>
      </c>
      <c r="Q178" s="123">
        <f t="shared" si="39"/>
        <v>0</v>
      </c>
      <c r="R178" s="48">
        <v>0</v>
      </c>
      <c r="S178" s="48">
        <v>0</v>
      </c>
      <c r="T178" s="49"/>
      <c r="U178" s="123">
        <f t="shared" si="40"/>
        <v>0</v>
      </c>
      <c r="V178" s="48">
        <v>0</v>
      </c>
      <c r="W178" s="48">
        <v>0</v>
      </c>
      <c r="X178" s="49"/>
      <c r="Y178" s="120"/>
      <c r="Z178" s="120"/>
      <c r="AA178" s="120"/>
      <c r="AB178" s="120"/>
      <c r="AC178" s="120"/>
      <c r="AD178" s="120"/>
      <c r="AE178" s="120"/>
      <c r="AF178" s="120"/>
      <c r="AG178" s="120"/>
    </row>
    <row r="179" spans="1:33" s="146" customFormat="1" ht="24" customHeight="1" thickBot="1">
      <c r="A179" s="231"/>
      <c r="B179" s="211"/>
      <c r="C179" s="212"/>
      <c r="D179" s="204"/>
      <c r="E179" s="213"/>
      <c r="F179" s="206" t="s">
        <v>27</v>
      </c>
      <c r="G179" s="207"/>
      <c r="H179" s="214"/>
      <c r="I179" s="142">
        <f t="shared" si="37"/>
        <v>0</v>
      </c>
      <c r="J179" s="23">
        <f>SUM(J178)</f>
        <v>0</v>
      </c>
      <c r="K179" s="23">
        <f>SUM(K178)</f>
        <v>0</v>
      </c>
      <c r="L179" s="23">
        <f>SUM(L178)</f>
        <v>0</v>
      </c>
      <c r="M179" s="143">
        <f t="shared" si="38"/>
        <v>4260</v>
      </c>
      <c r="N179" s="113">
        <f>SUM(N178)</f>
        <v>0</v>
      </c>
      <c r="O179" s="113">
        <f>SUM(O178)</f>
        <v>0</v>
      </c>
      <c r="P179" s="113">
        <f>SUM(P178)</f>
        <v>4260</v>
      </c>
      <c r="Q179" s="142">
        <f t="shared" si="39"/>
        <v>0</v>
      </c>
      <c r="R179" s="23">
        <f>SUM(R178)</f>
        <v>0</v>
      </c>
      <c r="S179" s="23">
        <f>SUM(S178)</f>
        <v>0</v>
      </c>
      <c r="T179" s="23">
        <f>SUM(T178)</f>
        <v>0</v>
      </c>
      <c r="U179" s="142">
        <f t="shared" si="40"/>
        <v>0</v>
      </c>
      <c r="V179" s="23">
        <f>SUM(V178)</f>
        <v>0</v>
      </c>
      <c r="W179" s="23">
        <f>SUM(W178)</f>
        <v>0</v>
      </c>
      <c r="X179" s="41">
        <f>SUM(X178)</f>
        <v>0</v>
      </c>
      <c r="Y179" s="120"/>
      <c r="Z179" s="120"/>
      <c r="AA179" s="120"/>
      <c r="AB179" s="120"/>
      <c r="AC179" s="120"/>
      <c r="AD179" s="120"/>
      <c r="AE179" s="120"/>
      <c r="AF179" s="120"/>
      <c r="AG179" s="120"/>
    </row>
    <row r="180" spans="1:33" s="146" customFormat="1" ht="24" customHeight="1" thickBot="1">
      <c r="A180" s="231">
        <v>2</v>
      </c>
      <c r="B180" s="211">
        <v>1</v>
      </c>
      <c r="C180" s="212">
        <v>12</v>
      </c>
      <c r="D180" s="204" t="s">
        <v>242</v>
      </c>
      <c r="E180" s="212">
        <v>18</v>
      </c>
      <c r="F180" s="78" t="s">
        <v>143</v>
      </c>
      <c r="G180" s="78" t="s">
        <v>243</v>
      </c>
      <c r="H180" s="151" t="s">
        <v>25</v>
      </c>
      <c r="I180" s="123">
        <f>J180+L180</f>
        <v>0</v>
      </c>
      <c r="J180" s="48">
        <v>0</v>
      </c>
      <c r="K180" s="48">
        <v>0</v>
      </c>
      <c r="L180" s="49">
        <v>0</v>
      </c>
      <c r="M180" s="124">
        <f>N180+P180</f>
        <v>2702</v>
      </c>
      <c r="N180" s="17"/>
      <c r="O180" s="17"/>
      <c r="P180" s="18">
        <v>2702</v>
      </c>
      <c r="Q180" s="123">
        <f>R180+T180</f>
        <v>0</v>
      </c>
      <c r="R180" s="48">
        <v>0</v>
      </c>
      <c r="S180" s="48">
        <v>0</v>
      </c>
      <c r="T180" s="49"/>
      <c r="U180" s="123">
        <f>V180+X180</f>
        <v>0</v>
      </c>
      <c r="V180" s="48">
        <v>0</v>
      </c>
      <c r="W180" s="48">
        <v>0</v>
      </c>
      <c r="X180" s="49"/>
      <c r="Y180" s="120"/>
      <c r="Z180" s="120"/>
      <c r="AA180" s="120"/>
      <c r="AB180" s="120"/>
      <c r="AC180" s="120"/>
      <c r="AD180" s="120"/>
      <c r="AE180" s="120"/>
      <c r="AF180" s="120"/>
      <c r="AG180" s="120"/>
    </row>
    <row r="181" spans="1:33" s="146" customFormat="1" ht="24" customHeight="1" thickBot="1">
      <c r="A181" s="231"/>
      <c r="B181" s="211"/>
      <c r="C181" s="212"/>
      <c r="D181" s="204"/>
      <c r="E181" s="213"/>
      <c r="F181" s="206" t="s">
        <v>27</v>
      </c>
      <c r="G181" s="207"/>
      <c r="H181" s="214"/>
      <c r="I181" s="126">
        <f>J181+L181</f>
        <v>0</v>
      </c>
      <c r="J181" s="50">
        <f>SUM(J180)</f>
        <v>0</v>
      </c>
      <c r="K181" s="50">
        <f>SUM(K180)</f>
        <v>0</v>
      </c>
      <c r="L181" s="50">
        <f>SUM(L180)</f>
        <v>0</v>
      </c>
      <c r="M181" s="127">
        <f>N181+P181</f>
        <v>2702</v>
      </c>
      <c r="N181" s="19">
        <f>SUM(N180)</f>
        <v>0</v>
      </c>
      <c r="O181" s="19">
        <f>SUM(O180)</f>
        <v>0</v>
      </c>
      <c r="P181" s="19">
        <f>SUM(P180)</f>
        <v>2702</v>
      </c>
      <c r="Q181" s="126">
        <f>R181+T181</f>
        <v>0</v>
      </c>
      <c r="R181" s="50">
        <f>SUM(R180)</f>
        <v>0</v>
      </c>
      <c r="S181" s="50">
        <f>SUM(S180)</f>
        <v>0</v>
      </c>
      <c r="T181" s="50">
        <f>SUM(T180)</f>
        <v>0</v>
      </c>
      <c r="U181" s="126">
        <f>V181+X181</f>
        <v>0</v>
      </c>
      <c r="V181" s="50">
        <f>SUM(V180)</f>
        <v>0</v>
      </c>
      <c r="W181" s="50">
        <f>SUM(W180)</f>
        <v>0</v>
      </c>
      <c r="X181" s="51">
        <f>SUM(X180)</f>
        <v>0</v>
      </c>
      <c r="Y181" s="120"/>
      <c r="Z181" s="120"/>
      <c r="AA181" s="120"/>
      <c r="AB181" s="120"/>
      <c r="AC181" s="120"/>
      <c r="AD181" s="120"/>
      <c r="AE181" s="120"/>
      <c r="AF181" s="120"/>
      <c r="AG181" s="120"/>
    </row>
    <row r="182" spans="1:33" s="146" customFormat="1" ht="24" customHeight="1" thickBot="1">
      <c r="A182" s="231">
        <v>2</v>
      </c>
      <c r="B182" s="211">
        <v>1</v>
      </c>
      <c r="C182" s="212">
        <v>13</v>
      </c>
      <c r="D182" s="204" t="s">
        <v>246</v>
      </c>
      <c r="E182" s="212">
        <v>18</v>
      </c>
      <c r="F182" s="78" t="s">
        <v>143</v>
      </c>
      <c r="G182" s="78" t="s">
        <v>247</v>
      </c>
      <c r="H182" s="151" t="s">
        <v>25</v>
      </c>
      <c r="I182" s="123">
        <f>J182+L182</f>
        <v>0</v>
      </c>
      <c r="J182" s="48">
        <v>0</v>
      </c>
      <c r="K182" s="48">
        <v>0</v>
      </c>
      <c r="L182" s="49">
        <v>0</v>
      </c>
      <c r="M182" s="124">
        <f>N182+P182</f>
        <v>4028</v>
      </c>
      <c r="N182" s="17">
        <v>4028</v>
      </c>
      <c r="O182" s="17"/>
      <c r="P182" s="18"/>
      <c r="Q182" s="123">
        <f>R182+T182</f>
        <v>0</v>
      </c>
      <c r="R182" s="48">
        <v>0</v>
      </c>
      <c r="S182" s="48">
        <v>0</v>
      </c>
      <c r="T182" s="49"/>
      <c r="U182" s="123">
        <f>V182+X182</f>
        <v>0</v>
      </c>
      <c r="V182" s="48">
        <v>0</v>
      </c>
      <c r="W182" s="48">
        <v>0</v>
      </c>
      <c r="X182" s="49"/>
      <c r="Y182" s="120"/>
      <c r="Z182" s="120"/>
      <c r="AA182" s="120"/>
      <c r="AB182" s="120"/>
      <c r="AC182" s="120"/>
      <c r="AD182" s="120"/>
      <c r="AE182" s="120"/>
      <c r="AF182" s="120"/>
      <c r="AG182" s="120"/>
    </row>
    <row r="183" spans="1:33" s="146" customFormat="1" ht="24" customHeight="1" thickBot="1">
      <c r="A183" s="231"/>
      <c r="B183" s="211"/>
      <c r="C183" s="212"/>
      <c r="D183" s="204"/>
      <c r="E183" s="213"/>
      <c r="F183" s="206" t="s">
        <v>27</v>
      </c>
      <c r="G183" s="207"/>
      <c r="H183" s="214"/>
      <c r="I183" s="126">
        <f>J183+L183</f>
        <v>0</v>
      </c>
      <c r="J183" s="50">
        <f>SUM(J182)</f>
        <v>0</v>
      </c>
      <c r="K183" s="50">
        <f>SUM(K182)</f>
        <v>0</v>
      </c>
      <c r="L183" s="50">
        <f>SUM(L182)</f>
        <v>0</v>
      </c>
      <c r="M183" s="127">
        <f>N183+P183</f>
        <v>4028</v>
      </c>
      <c r="N183" s="19">
        <f>SUM(N182)</f>
        <v>4028</v>
      </c>
      <c r="O183" s="19">
        <f>SUM(O182)</f>
        <v>0</v>
      </c>
      <c r="P183" s="19">
        <f>SUM(P182)</f>
        <v>0</v>
      </c>
      <c r="Q183" s="126">
        <f>R183+T183</f>
        <v>0</v>
      </c>
      <c r="R183" s="50">
        <f>SUM(R182)</f>
        <v>0</v>
      </c>
      <c r="S183" s="50">
        <f>SUM(S182)</f>
        <v>0</v>
      </c>
      <c r="T183" s="50">
        <f>SUM(T182)</f>
        <v>0</v>
      </c>
      <c r="U183" s="126">
        <f>V183+X183</f>
        <v>0</v>
      </c>
      <c r="V183" s="50">
        <f>SUM(V182)</f>
        <v>0</v>
      </c>
      <c r="W183" s="50">
        <f>SUM(W182)</f>
        <v>0</v>
      </c>
      <c r="X183" s="51">
        <f>SUM(X182)</f>
        <v>0</v>
      </c>
      <c r="Y183" s="120"/>
      <c r="Z183" s="120"/>
      <c r="AA183" s="120"/>
      <c r="AB183" s="120"/>
      <c r="AC183" s="120"/>
      <c r="AD183" s="120"/>
      <c r="AE183" s="120"/>
      <c r="AF183" s="120"/>
      <c r="AG183" s="120"/>
    </row>
    <row r="184" spans="1:33" s="146" customFormat="1" ht="13.5" thickBot="1">
      <c r="A184" s="59">
        <v>2</v>
      </c>
      <c r="B184" s="81">
        <v>1</v>
      </c>
      <c r="C184" s="227" t="s">
        <v>53</v>
      </c>
      <c r="D184" s="228"/>
      <c r="E184" s="228"/>
      <c r="F184" s="229"/>
      <c r="G184" s="229"/>
      <c r="H184" s="230"/>
      <c r="I184" s="194">
        <f t="shared" si="33"/>
        <v>17840.593141797963</v>
      </c>
      <c r="J184" s="69">
        <f>SUM(J159,J161,J163,J165,J167,J169,J171,J173,J175,J177,J179,J181,J183)</f>
        <v>6082.020389249305</v>
      </c>
      <c r="K184" s="69">
        <f>SUM(K159,K161,K163,K165,K167,K169,K171,K173,K175,K177,K179,K181,K183)</f>
        <v>0</v>
      </c>
      <c r="L184" s="69">
        <f>SUM(L159,L161,L163,L165,L167,L169,L171,L173,L175,L177,L179,L181,L183)</f>
        <v>11758.572752548658</v>
      </c>
      <c r="M184" s="195">
        <f t="shared" si="34"/>
        <v>257616.8</v>
      </c>
      <c r="N184" s="24">
        <f>SUM(N159,N161,N163,N165,N167,N169,N171,N173,N175,N177,N179,N181,N183)</f>
        <v>20031</v>
      </c>
      <c r="O184" s="24">
        <f>SUM(O159,O161,O163,O165,O167,O169,O171,O173,O175,O177,O179,O181,O183)</f>
        <v>0</v>
      </c>
      <c r="P184" s="24">
        <f>SUM(P159,P161,P163,P165,P167,P169,P171,P173,P175,P177,P179,P181,P183)</f>
        <v>237585.8</v>
      </c>
      <c r="Q184" s="194">
        <f t="shared" si="35"/>
        <v>81093.60518999075</v>
      </c>
      <c r="R184" s="69">
        <f>SUM(R159,R161,R163,R165,R167,R169,R171,R173,R175,R177,R179,R181,R183)</f>
        <v>7240.50046339203</v>
      </c>
      <c r="S184" s="69">
        <f>SUM(S159,S161,S163,S165,S167,S169,S171,S173,S175,S177,S179,S181,S183)</f>
        <v>0</v>
      </c>
      <c r="T184" s="69">
        <f>SUM(T159,T161,T163,T165,T167,T169,T171,T173,T175,T177,T179,T181,T183)</f>
        <v>73853.10472659871</v>
      </c>
      <c r="U184" s="194">
        <f t="shared" si="36"/>
        <v>117296.10750695088</v>
      </c>
      <c r="V184" s="69">
        <f>SUM(V159,V161,V163,V165,V167,V169,V171,V173,V175,V177,V179,V181,V183)</f>
        <v>7240.50046339203</v>
      </c>
      <c r="W184" s="69">
        <f>SUM(W159,W161,W163,W165,W167,W169,W171,W173,W175,W177,W179,W181,W183)</f>
        <v>0</v>
      </c>
      <c r="X184" s="69">
        <f>SUM(X159,X161,X163,X165,X167,X169,X171,X173,X175,X177,X179,X181,X183)</f>
        <v>110055.60704355885</v>
      </c>
      <c r="Y184" s="120"/>
      <c r="Z184" s="120"/>
      <c r="AA184" s="120"/>
      <c r="AB184" s="120"/>
      <c r="AC184" s="120"/>
      <c r="AD184" s="120"/>
      <c r="AE184" s="120"/>
      <c r="AF184" s="120"/>
      <c r="AG184" s="120"/>
    </row>
    <row r="185" spans="1:33" s="146" customFormat="1" ht="13.5" thickBot="1">
      <c r="A185" s="59">
        <v>2</v>
      </c>
      <c r="B185" s="81">
        <v>2</v>
      </c>
      <c r="C185" s="352" t="s">
        <v>156</v>
      </c>
      <c r="D185" s="353"/>
      <c r="E185" s="353"/>
      <c r="F185" s="353"/>
      <c r="G185" s="353"/>
      <c r="H185" s="353"/>
      <c r="I185" s="355"/>
      <c r="J185" s="355"/>
      <c r="K185" s="35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6"/>
      <c r="Y185" s="120"/>
      <c r="Z185" s="120"/>
      <c r="AA185" s="120"/>
      <c r="AB185" s="120"/>
      <c r="AC185" s="120"/>
      <c r="AD185" s="120"/>
      <c r="AE185" s="120"/>
      <c r="AF185" s="120"/>
      <c r="AG185" s="120"/>
    </row>
    <row r="186" spans="1:33" s="146" customFormat="1" ht="13.5" thickBot="1">
      <c r="A186" s="231">
        <v>2</v>
      </c>
      <c r="B186" s="211">
        <v>2</v>
      </c>
      <c r="C186" s="233">
        <v>1</v>
      </c>
      <c r="D186" s="357" t="s">
        <v>157</v>
      </c>
      <c r="E186" s="236">
        <v>25</v>
      </c>
      <c r="F186" s="80" t="s">
        <v>143</v>
      </c>
      <c r="G186" s="80" t="s">
        <v>158</v>
      </c>
      <c r="H186" s="80" t="s">
        <v>25</v>
      </c>
      <c r="I186" s="123">
        <f t="shared" si="33"/>
        <v>4025.718257645969</v>
      </c>
      <c r="J186" s="48">
        <v>4025.718257645969</v>
      </c>
      <c r="K186" s="48">
        <v>0</v>
      </c>
      <c r="L186" s="49">
        <v>0</v>
      </c>
      <c r="M186" s="124">
        <f aca="true" t="shared" si="41" ref="M186:M209">N186+P186</f>
        <v>4055</v>
      </c>
      <c r="N186" s="17">
        <v>4055</v>
      </c>
      <c r="O186" s="17">
        <v>0</v>
      </c>
      <c r="P186" s="18">
        <v>0</v>
      </c>
      <c r="Q186" s="123">
        <f aca="true" t="shared" si="42" ref="Q186:Q209">R186+T186</f>
        <v>4199.4902687673775</v>
      </c>
      <c r="R186" s="48">
        <v>4199.4902687673775</v>
      </c>
      <c r="S186" s="48">
        <v>0</v>
      </c>
      <c r="T186" s="49">
        <v>0</v>
      </c>
      <c r="U186" s="123">
        <f aca="true" t="shared" si="43" ref="U186:U209">V186+X186</f>
        <v>4344.300278035217</v>
      </c>
      <c r="V186" s="48">
        <v>4344.300278035217</v>
      </c>
      <c r="W186" s="48">
        <v>0</v>
      </c>
      <c r="X186" s="49">
        <v>0</v>
      </c>
      <c r="Y186" s="120"/>
      <c r="Z186" s="120"/>
      <c r="AA186" s="120"/>
      <c r="AB186" s="120"/>
      <c r="AC186" s="120"/>
      <c r="AD186" s="120"/>
      <c r="AE186" s="120"/>
      <c r="AF186" s="120"/>
      <c r="AG186" s="120"/>
    </row>
    <row r="187" spans="1:33" s="146" customFormat="1" ht="13.5" thickBot="1">
      <c r="A187" s="231"/>
      <c r="B187" s="211"/>
      <c r="C187" s="232"/>
      <c r="D187" s="204"/>
      <c r="E187" s="213"/>
      <c r="F187" s="206" t="s">
        <v>27</v>
      </c>
      <c r="G187" s="207"/>
      <c r="H187" s="207"/>
      <c r="I187" s="142">
        <f t="shared" si="33"/>
        <v>4025.718257645969</v>
      </c>
      <c r="J187" s="23">
        <f>SUM(J186)</f>
        <v>4025.718257645969</v>
      </c>
      <c r="K187" s="23">
        <f>SUM(K186)</f>
        <v>0</v>
      </c>
      <c r="L187" s="23">
        <f>SUM(L186)</f>
        <v>0</v>
      </c>
      <c r="M187" s="143">
        <f t="shared" si="41"/>
        <v>4055</v>
      </c>
      <c r="N187" s="113">
        <f>SUM(N186)</f>
        <v>4055</v>
      </c>
      <c r="O187" s="113">
        <f>SUM(O186)</f>
        <v>0</v>
      </c>
      <c r="P187" s="113">
        <f>SUM(P186)</f>
        <v>0</v>
      </c>
      <c r="Q187" s="142">
        <f t="shared" si="42"/>
        <v>4199.4902687673775</v>
      </c>
      <c r="R187" s="23">
        <f>SUM(R186)</f>
        <v>4199.4902687673775</v>
      </c>
      <c r="S187" s="23">
        <f>SUM(S186)</f>
        <v>0</v>
      </c>
      <c r="T187" s="23">
        <f>SUM(T186)</f>
        <v>0</v>
      </c>
      <c r="U187" s="142">
        <f t="shared" si="43"/>
        <v>4344.300278035217</v>
      </c>
      <c r="V187" s="23">
        <f>SUM(V186)</f>
        <v>4344.300278035217</v>
      </c>
      <c r="W187" s="23">
        <f>SUM(W186)</f>
        <v>0</v>
      </c>
      <c r="X187" s="41">
        <f>SUM(X186)</f>
        <v>0</v>
      </c>
      <c r="Y187" s="120"/>
      <c r="Z187" s="120"/>
      <c r="AA187" s="120"/>
      <c r="AB187" s="120"/>
      <c r="AC187" s="120"/>
      <c r="AD187" s="120"/>
      <c r="AE187" s="120"/>
      <c r="AF187" s="120"/>
      <c r="AG187" s="120"/>
    </row>
    <row r="188" spans="1:33" s="146" customFormat="1" ht="15.75" customHeight="1" thickBot="1">
      <c r="A188" s="231">
        <v>2</v>
      </c>
      <c r="B188" s="211">
        <v>2</v>
      </c>
      <c r="C188" s="232">
        <v>2</v>
      </c>
      <c r="D188" s="204" t="s">
        <v>159</v>
      </c>
      <c r="E188" s="212">
        <v>26</v>
      </c>
      <c r="F188" s="80" t="s">
        <v>143</v>
      </c>
      <c r="G188" s="80" t="s">
        <v>160</v>
      </c>
      <c r="H188" s="80" t="s">
        <v>25</v>
      </c>
      <c r="I188" s="123">
        <f t="shared" si="33"/>
        <v>8080.398517145506</v>
      </c>
      <c r="J188" s="48">
        <v>8080.398517145506</v>
      </c>
      <c r="K188" s="48">
        <v>0</v>
      </c>
      <c r="L188" s="49">
        <v>0</v>
      </c>
      <c r="M188" s="124">
        <f t="shared" si="41"/>
        <v>8109</v>
      </c>
      <c r="N188" s="17">
        <v>8109</v>
      </c>
      <c r="O188" s="17">
        <v>0</v>
      </c>
      <c r="P188" s="18">
        <v>0</v>
      </c>
      <c r="Q188" s="123">
        <f t="shared" si="42"/>
        <v>8398.980537534755</v>
      </c>
      <c r="R188" s="48">
        <v>8398.980537534755</v>
      </c>
      <c r="S188" s="48">
        <v>0</v>
      </c>
      <c r="T188" s="49">
        <v>0</v>
      </c>
      <c r="U188" s="123">
        <f t="shared" si="43"/>
        <v>8688.600556070434</v>
      </c>
      <c r="V188" s="48">
        <v>8688.600556070434</v>
      </c>
      <c r="W188" s="48">
        <v>0</v>
      </c>
      <c r="X188" s="49">
        <v>0</v>
      </c>
      <c r="Y188" s="120"/>
      <c r="Z188" s="120"/>
      <c r="AA188" s="120"/>
      <c r="AB188" s="120"/>
      <c r="AC188" s="120"/>
      <c r="AD188" s="120"/>
      <c r="AE188" s="120"/>
      <c r="AF188" s="120"/>
      <c r="AG188" s="120"/>
    </row>
    <row r="189" spans="1:33" s="146" customFormat="1" ht="15.75" customHeight="1" thickBot="1">
      <c r="A189" s="231"/>
      <c r="B189" s="211"/>
      <c r="C189" s="232"/>
      <c r="D189" s="204"/>
      <c r="E189" s="213"/>
      <c r="F189" s="206" t="s">
        <v>27</v>
      </c>
      <c r="G189" s="207"/>
      <c r="H189" s="207"/>
      <c r="I189" s="142">
        <f t="shared" si="33"/>
        <v>8080.398517145506</v>
      </c>
      <c r="J189" s="23">
        <f>SUM(J188)</f>
        <v>8080.398517145506</v>
      </c>
      <c r="K189" s="23">
        <f>SUM(K188)</f>
        <v>0</v>
      </c>
      <c r="L189" s="23">
        <f>SUM(L188)</f>
        <v>0</v>
      </c>
      <c r="M189" s="143">
        <f t="shared" si="41"/>
        <v>8109</v>
      </c>
      <c r="N189" s="113">
        <f>SUM(N188)</f>
        <v>8109</v>
      </c>
      <c r="O189" s="113">
        <f>SUM(O188)</f>
        <v>0</v>
      </c>
      <c r="P189" s="113">
        <f>SUM(P188)</f>
        <v>0</v>
      </c>
      <c r="Q189" s="142">
        <f t="shared" si="42"/>
        <v>8398.980537534755</v>
      </c>
      <c r="R189" s="23">
        <f>SUM(R188)</f>
        <v>8398.980537534755</v>
      </c>
      <c r="S189" s="23">
        <f>SUM(S188)</f>
        <v>0</v>
      </c>
      <c r="T189" s="23">
        <f>SUM(T188)</f>
        <v>0</v>
      </c>
      <c r="U189" s="142">
        <f t="shared" si="43"/>
        <v>8688.600556070434</v>
      </c>
      <c r="V189" s="23">
        <f>SUM(V188)</f>
        <v>8688.600556070434</v>
      </c>
      <c r="W189" s="23">
        <f>SUM(W188)</f>
        <v>0</v>
      </c>
      <c r="X189" s="41">
        <f>SUM(X188)</f>
        <v>0</v>
      </c>
      <c r="Y189" s="120"/>
      <c r="Z189" s="120"/>
      <c r="AA189" s="120"/>
      <c r="AB189" s="120"/>
      <c r="AC189" s="120"/>
      <c r="AD189" s="120"/>
      <c r="AE189" s="120"/>
      <c r="AF189" s="120"/>
      <c r="AG189" s="120"/>
    </row>
    <row r="190" spans="1:33" s="146" customFormat="1" ht="13.5" thickBot="1">
      <c r="A190" s="231">
        <v>2</v>
      </c>
      <c r="B190" s="211">
        <v>2</v>
      </c>
      <c r="C190" s="232">
        <v>3</v>
      </c>
      <c r="D190" s="204" t="s">
        <v>161</v>
      </c>
      <c r="E190" s="212">
        <v>27</v>
      </c>
      <c r="F190" s="80" t="s">
        <v>143</v>
      </c>
      <c r="G190" s="80" t="s">
        <v>162</v>
      </c>
      <c r="H190" s="80" t="s">
        <v>25</v>
      </c>
      <c r="I190" s="123">
        <f t="shared" si="33"/>
        <v>11353.104726598704</v>
      </c>
      <c r="J190" s="48">
        <v>11353.104726598704</v>
      </c>
      <c r="K190" s="48">
        <v>0</v>
      </c>
      <c r="L190" s="49">
        <v>0</v>
      </c>
      <c r="M190" s="124">
        <f t="shared" si="41"/>
        <v>10426</v>
      </c>
      <c r="N190" s="17">
        <v>10426</v>
      </c>
      <c r="O190" s="17">
        <v>0</v>
      </c>
      <c r="P190" s="18">
        <v>0</v>
      </c>
      <c r="Q190" s="123">
        <f t="shared" si="42"/>
        <v>10629.0546802595</v>
      </c>
      <c r="R190" s="48">
        <v>10629.0546802595</v>
      </c>
      <c r="S190" s="48">
        <v>0</v>
      </c>
      <c r="T190" s="49">
        <v>0</v>
      </c>
      <c r="U190" s="123">
        <f t="shared" si="43"/>
        <v>11005.560704355885</v>
      </c>
      <c r="V190" s="48">
        <v>11005.560704355885</v>
      </c>
      <c r="W190" s="48">
        <v>0</v>
      </c>
      <c r="X190" s="49">
        <v>0</v>
      </c>
      <c r="Y190" s="120"/>
      <c r="Z190" s="120"/>
      <c r="AA190" s="120"/>
      <c r="AB190" s="120"/>
      <c r="AC190" s="120"/>
      <c r="AD190" s="120"/>
      <c r="AE190" s="120"/>
      <c r="AF190" s="120"/>
      <c r="AG190" s="120"/>
    </row>
    <row r="191" spans="1:33" s="146" customFormat="1" ht="13.5" thickBot="1">
      <c r="A191" s="231"/>
      <c r="B191" s="211"/>
      <c r="C191" s="232"/>
      <c r="D191" s="204"/>
      <c r="E191" s="213"/>
      <c r="F191" s="206" t="s">
        <v>27</v>
      </c>
      <c r="G191" s="207"/>
      <c r="H191" s="207"/>
      <c r="I191" s="142">
        <f t="shared" si="33"/>
        <v>11353.104726598704</v>
      </c>
      <c r="J191" s="23">
        <f>SUM(J190)</f>
        <v>11353.104726598704</v>
      </c>
      <c r="K191" s="23">
        <f>SUM(K190)</f>
        <v>0</v>
      </c>
      <c r="L191" s="23">
        <f>SUM(L190)</f>
        <v>0</v>
      </c>
      <c r="M191" s="143">
        <f t="shared" si="41"/>
        <v>10426</v>
      </c>
      <c r="N191" s="113">
        <f>SUM(N190)</f>
        <v>10426</v>
      </c>
      <c r="O191" s="113">
        <f>SUM(O190)</f>
        <v>0</v>
      </c>
      <c r="P191" s="113">
        <f>SUM(P190)</f>
        <v>0</v>
      </c>
      <c r="Q191" s="142">
        <f t="shared" si="42"/>
        <v>10629.0546802595</v>
      </c>
      <c r="R191" s="23">
        <f>SUM(R190)</f>
        <v>10629.0546802595</v>
      </c>
      <c r="S191" s="23">
        <f>SUM(S190)</f>
        <v>0</v>
      </c>
      <c r="T191" s="23">
        <f>SUM(T190)</f>
        <v>0</v>
      </c>
      <c r="U191" s="142">
        <f t="shared" si="43"/>
        <v>11005.560704355885</v>
      </c>
      <c r="V191" s="23">
        <f>SUM(V190)</f>
        <v>11005.560704355885</v>
      </c>
      <c r="W191" s="23">
        <f>SUM(W190)</f>
        <v>0</v>
      </c>
      <c r="X191" s="41">
        <f>SUM(X190)</f>
        <v>0</v>
      </c>
      <c r="Y191" s="120"/>
      <c r="Z191" s="120"/>
      <c r="AA191" s="120"/>
      <c r="AB191" s="120"/>
      <c r="AC191" s="120"/>
      <c r="AD191" s="120"/>
      <c r="AE191" s="120"/>
      <c r="AF191" s="120"/>
      <c r="AG191" s="120"/>
    </row>
    <row r="192" spans="1:33" s="146" customFormat="1" ht="13.5" thickBot="1">
      <c r="A192" s="231">
        <v>2</v>
      </c>
      <c r="B192" s="211">
        <v>2</v>
      </c>
      <c r="C192" s="232">
        <v>4</v>
      </c>
      <c r="D192" s="204" t="s">
        <v>163</v>
      </c>
      <c r="E192" s="212">
        <v>28</v>
      </c>
      <c r="F192" s="80" t="s">
        <v>143</v>
      </c>
      <c r="G192" s="80" t="s">
        <v>164</v>
      </c>
      <c r="H192" s="80" t="s">
        <v>25</v>
      </c>
      <c r="I192" s="123">
        <f t="shared" si="33"/>
        <v>5792.400370713624</v>
      </c>
      <c r="J192" s="48">
        <v>5792.400370713624</v>
      </c>
      <c r="K192" s="48">
        <v>0</v>
      </c>
      <c r="L192" s="49">
        <v>0</v>
      </c>
      <c r="M192" s="124">
        <f t="shared" si="41"/>
        <v>5792</v>
      </c>
      <c r="N192" s="17">
        <v>5792</v>
      </c>
      <c r="O192" s="17">
        <v>0</v>
      </c>
      <c r="P192" s="18">
        <v>0</v>
      </c>
      <c r="Q192" s="123">
        <f t="shared" si="42"/>
        <v>6082.020389249305</v>
      </c>
      <c r="R192" s="48">
        <v>6082.020389249305</v>
      </c>
      <c r="S192" s="48">
        <v>0</v>
      </c>
      <c r="T192" s="49">
        <v>0</v>
      </c>
      <c r="U192" s="123">
        <f t="shared" si="43"/>
        <v>6371.640407784987</v>
      </c>
      <c r="V192" s="48">
        <v>6371.640407784987</v>
      </c>
      <c r="W192" s="48">
        <v>0</v>
      </c>
      <c r="X192" s="49">
        <v>0</v>
      </c>
      <c r="Y192" s="120"/>
      <c r="Z192" s="120"/>
      <c r="AA192" s="120"/>
      <c r="AB192" s="120"/>
      <c r="AC192" s="120"/>
      <c r="AD192" s="120"/>
      <c r="AE192" s="120"/>
      <c r="AF192" s="120"/>
      <c r="AG192" s="120"/>
    </row>
    <row r="193" spans="1:33" s="146" customFormat="1" ht="13.5" thickBot="1">
      <c r="A193" s="231"/>
      <c r="B193" s="211"/>
      <c r="C193" s="232"/>
      <c r="D193" s="204"/>
      <c r="E193" s="213"/>
      <c r="F193" s="206" t="s">
        <v>27</v>
      </c>
      <c r="G193" s="207"/>
      <c r="H193" s="207"/>
      <c r="I193" s="142">
        <f t="shared" si="33"/>
        <v>5792.400370713624</v>
      </c>
      <c r="J193" s="23">
        <f>SUM(J192)</f>
        <v>5792.400370713624</v>
      </c>
      <c r="K193" s="23">
        <f>SUM(K192)</f>
        <v>0</v>
      </c>
      <c r="L193" s="23">
        <f>SUM(L192)</f>
        <v>0</v>
      </c>
      <c r="M193" s="143">
        <f t="shared" si="41"/>
        <v>5792</v>
      </c>
      <c r="N193" s="113">
        <f>SUM(N192)</f>
        <v>5792</v>
      </c>
      <c r="O193" s="113">
        <f>SUM(O192)</f>
        <v>0</v>
      </c>
      <c r="P193" s="113">
        <f>SUM(P192)</f>
        <v>0</v>
      </c>
      <c r="Q193" s="142">
        <f t="shared" si="42"/>
        <v>6082.020389249305</v>
      </c>
      <c r="R193" s="23">
        <f>SUM(R192)</f>
        <v>6082.020389249305</v>
      </c>
      <c r="S193" s="23">
        <f>SUM(S192)</f>
        <v>0</v>
      </c>
      <c r="T193" s="23">
        <f>SUM(T192)</f>
        <v>0</v>
      </c>
      <c r="U193" s="142">
        <f t="shared" si="43"/>
        <v>6371.640407784987</v>
      </c>
      <c r="V193" s="23">
        <f>SUM(V192)</f>
        <v>6371.640407784987</v>
      </c>
      <c r="W193" s="23">
        <f>SUM(W192)</f>
        <v>0</v>
      </c>
      <c r="X193" s="41">
        <f>SUM(X192)</f>
        <v>0</v>
      </c>
      <c r="Y193" s="120"/>
      <c r="Z193" s="120"/>
      <c r="AA193" s="120"/>
      <c r="AB193" s="120"/>
      <c r="AC193" s="120"/>
      <c r="AD193" s="120"/>
      <c r="AE193" s="120"/>
      <c r="AF193" s="120"/>
      <c r="AG193" s="120"/>
    </row>
    <row r="194" spans="1:33" s="146" customFormat="1" ht="13.5" thickBot="1">
      <c r="A194" s="231">
        <v>2</v>
      </c>
      <c r="B194" s="211">
        <v>2</v>
      </c>
      <c r="C194" s="232">
        <v>5</v>
      </c>
      <c r="D194" s="204" t="s">
        <v>165</v>
      </c>
      <c r="E194" s="212">
        <v>29</v>
      </c>
      <c r="F194" s="80" t="s">
        <v>143</v>
      </c>
      <c r="G194" s="80" t="s">
        <v>166</v>
      </c>
      <c r="H194" s="80" t="s">
        <v>25</v>
      </c>
      <c r="I194" s="123">
        <f t="shared" si="33"/>
        <v>80195.78313253012</v>
      </c>
      <c r="J194" s="48">
        <v>72984.24467099165</v>
      </c>
      <c r="K194" s="48">
        <v>0</v>
      </c>
      <c r="L194" s="49">
        <v>7211.538461538462</v>
      </c>
      <c r="M194" s="124">
        <f t="shared" si="41"/>
        <v>75301</v>
      </c>
      <c r="N194" s="17">
        <v>75301</v>
      </c>
      <c r="O194" s="17">
        <v>0</v>
      </c>
      <c r="P194" s="18">
        <v>0</v>
      </c>
      <c r="Q194" s="123">
        <f t="shared" si="42"/>
        <v>78197.40500463393</v>
      </c>
      <c r="R194" s="48">
        <v>78197.40500463393</v>
      </c>
      <c r="S194" s="48">
        <v>0</v>
      </c>
      <c r="T194" s="49">
        <v>0</v>
      </c>
      <c r="U194" s="123">
        <f t="shared" si="43"/>
        <v>81093.60518999075</v>
      </c>
      <c r="V194" s="48">
        <v>81093.60518999075</v>
      </c>
      <c r="W194" s="48">
        <v>0</v>
      </c>
      <c r="X194" s="49">
        <v>0</v>
      </c>
      <c r="Y194" s="120"/>
      <c r="Z194" s="120"/>
      <c r="AA194" s="120"/>
      <c r="AB194" s="120"/>
      <c r="AC194" s="120"/>
      <c r="AD194" s="120"/>
      <c r="AE194" s="120"/>
      <c r="AF194" s="120"/>
      <c r="AG194" s="120"/>
    </row>
    <row r="195" spans="1:33" s="146" customFormat="1" ht="13.5" thickBot="1">
      <c r="A195" s="231"/>
      <c r="B195" s="211"/>
      <c r="C195" s="232"/>
      <c r="D195" s="204"/>
      <c r="E195" s="213"/>
      <c r="F195" s="206" t="s">
        <v>27</v>
      </c>
      <c r="G195" s="207"/>
      <c r="H195" s="207"/>
      <c r="I195" s="142">
        <f t="shared" si="33"/>
        <v>80195.78313253012</v>
      </c>
      <c r="J195" s="23">
        <f>SUM(J194)</f>
        <v>72984.24467099165</v>
      </c>
      <c r="K195" s="23">
        <f>SUM(K194)</f>
        <v>0</v>
      </c>
      <c r="L195" s="23">
        <f>SUM(L194)</f>
        <v>7211.538461538462</v>
      </c>
      <c r="M195" s="143">
        <f t="shared" si="41"/>
        <v>75301</v>
      </c>
      <c r="N195" s="113">
        <f>SUM(N194)</f>
        <v>75301</v>
      </c>
      <c r="O195" s="113">
        <f>SUM(O194)</f>
        <v>0</v>
      </c>
      <c r="P195" s="113">
        <f>SUM(P194)</f>
        <v>0</v>
      </c>
      <c r="Q195" s="142">
        <f t="shared" si="42"/>
        <v>78197.40500463393</v>
      </c>
      <c r="R195" s="23">
        <f>SUM(R194)</f>
        <v>78197.40500463393</v>
      </c>
      <c r="S195" s="23">
        <f>SUM(S194)</f>
        <v>0</v>
      </c>
      <c r="T195" s="23">
        <f>SUM(T194)</f>
        <v>0</v>
      </c>
      <c r="U195" s="142">
        <f t="shared" si="43"/>
        <v>81093.60518999075</v>
      </c>
      <c r="V195" s="23">
        <f>SUM(V194)</f>
        <v>81093.60518999075</v>
      </c>
      <c r="W195" s="23">
        <f>SUM(W194)</f>
        <v>0</v>
      </c>
      <c r="X195" s="41">
        <f>SUM(X194)</f>
        <v>0</v>
      </c>
      <c r="Y195" s="120"/>
      <c r="Z195" s="120"/>
      <c r="AA195" s="120"/>
      <c r="AB195" s="120"/>
      <c r="AC195" s="120"/>
      <c r="AD195" s="120"/>
      <c r="AE195" s="120"/>
      <c r="AF195" s="120"/>
      <c r="AG195" s="120"/>
    </row>
    <row r="196" spans="1:33" s="146" customFormat="1" ht="13.5" thickBot="1">
      <c r="A196" s="231">
        <v>2</v>
      </c>
      <c r="B196" s="211">
        <v>2</v>
      </c>
      <c r="C196" s="232">
        <v>6</v>
      </c>
      <c r="D196" s="204" t="s">
        <v>167</v>
      </c>
      <c r="E196" s="212">
        <v>30</v>
      </c>
      <c r="F196" s="80" t="s">
        <v>143</v>
      </c>
      <c r="G196" s="80" t="s">
        <v>168</v>
      </c>
      <c r="H196" s="80" t="s">
        <v>25</v>
      </c>
      <c r="I196" s="123">
        <f t="shared" si="33"/>
        <v>5155.2363299351255</v>
      </c>
      <c r="J196" s="48">
        <v>5155.2363299351255</v>
      </c>
      <c r="K196" s="48">
        <v>0</v>
      </c>
      <c r="L196" s="49">
        <v>0</v>
      </c>
      <c r="M196" s="124">
        <f t="shared" si="41"/>
        <v>5213</v>
      </c>
      <c r="N196" s="17">
        <v>5213</v>
      </c>
      <c r="O196" s="17">
        <v>0</v>
      </c>
      <c r="P196" s="18">
        <v>0</v>
      </c>
      <c r="Q196" s="123">
        <f t="shared" si="42"/>
        <v>5357.970342910102</v>
      </c>
      <c r="R196" s="48">
        <v>5357.970342910102</v>
      </c>
      <c r="S196" s="48">
        <v>0</v>
      </c>
      <c r="T196" s="49">
        <v>0</v>
      </c>
      <c r="U196" s="123">
        <f t="shared" si="43"/>
        <v>5502.780352177942</v>
      </c>
      <c r="V196" s="48">
        <v>5502.780352177942</v>
      </c>
      <c r="W196" s="48">
        <v>0</v>
      </c>
      <c r="X196" s="49">
        <v>0</v>
      </c>
      <c r="Y196" s="120"/>
      <c r="Z196" s="120"/>
      <c r="AA196" s="120"/>
      <c r="AB196" s="120"/>
      <c r="AC196" s="120"/>
      <c r="AD196" s="120"/>
      <c r="AE196" s="120"/>
      <c r="AF196" s="120"/>
      <c r="AG196" s="120"/>
    </row>
    <row r="197" spans="1:33" s="146" customFormat="1" ht="13.5" thickBot="1">
      <c r="A197" s="231"/>
      <c r="B197" s="211"/>
      <c r="C197" s="232"/>
      <c r="D197" s="204"/>
      <c r="E197" s="213"/>
      <c r="F197" s="206" t="s">
        <v>27</v>
      </c>
      <c r="G197" s="207"/>
      <c r="H197" s="207"/>
      <c r="I197" s="142">
        <f t="shared" si="33"/>
        <v>5155.2363299351255</v>
      </c>
      <c r="J197" s="23">
        <f>SUM(J196)</f>
        <v>5155.2363299351255</v>
      </c>
      <c r="K197" s="23">
        <f>SUM(K196)</f>
        <v>0</v>
      </c>
      <c r="L197" s="23">
        <f>SUM(L196)</f>
        <v>0</v>
      </c>
      <c r="M197" s="143">
        <f t="shared" si="41"/>
        <v>5213</v>
      </c>
      <c r="N197" s="113">
        <f>SUM(N196)</f>
        <v>5213</v>
      </c>
      <c r="O197" s="113">
        <f>SUM(O196)</f>
        <v>0</v>
      </c>
      <c r="P197" s="113">
        <f>SUM(P196)</f>
        <v>0</v>
      </c>
      <c r="Q197" s="142">
        <f t="shared" si="42"/>
        <v>5357.970342910102</v>
      </c>
      <c r="R197" s="23">
        <f>SUM(R196)</f>
        <v>5357.970342910102</v>
      </c>
      <c r="S197" s="23">
        <f>SUM(S196)</f>
        <v>0</v>
      </c>
      <c r="T197" s="23">
        <f>SUM(T196)</f>
        <v>0</v>
      </c>
      <c r="U197" s="142">
        <f t="shared" si="43"/>
        <v>5502.780352177942</v>
      </c>
      <c r="V197" s="23">
        <f>SUM(V196)</f>
        <v>5502.780352177942</v>
      </c>
      <c r="W197" s="23">
        <f>SUM(W196)</f>
        <v>0</v>
      </c>
      <c r="X197" s="41">
        <f>SUM(X196)</f>
        <v>0</v>
      </c>
      <c r="Y197" s="120"/>
      <c r="Z197" s="120"/>
      <c r="AA197" s="120"/>
      <c r="AB197" s="120"/>
      <c r="AC197" s="120"/>
      <c r="AD197" s="120"/>
      <c r="AE197" s="120"/>
      <c r="AF197" s="120"/>
      <c r="AG197" s="120"/>
    </row>
    <row r="198" spans="1:33" s="146" customFormat="1" ht="13.5" thickBot="1">
      <c r="A198" s="231">
        <v>2</v>
      </c>
      <c r="B198" s="211">
        <v>2</v>
      </c>
      <c r="C198" s="232">
        <v>7</v>
      </c>
      <c r="D198" s="204" t="s">
        <v>169</v>
      </c>
      <c r="E198" s="212">
        <v>31</v>
      </c>
      <c r="F198" s="80" t="s">
        <v>143</v>
      </c>
      <c r="G198" s="80" t="s">
        <v>170</v>
      </c>
      <c r="H198" s="80" t="s">
        <v>25</v>
      </c>
      <c r="I198" s="123">
        <f t="shared" si="33"/>
        <v>10136.700648748843</v>
      </c>
      <c r="J198" s="48">
        <v>10136.700648748843</v>
      </c>
      <c r="K198" s="48">
        <v>0</v>
      </c>
      <c r="L198" s="49">
        <v>0</v>
      </c>
      <c r="M198" s="124">
        <f t="shared" si="41"/>
        <v>10716</v>
      </c>
      <c r="N198" s="17">
        <v>10716</v>
      </c>
      <c r="O198" s="17">
        <v>0</v>
      </c>
      <c r="P198" s="18">
        <v>0</v>
      </c>
      <c r="Q198" s="123">
        <f t="shared" si="42"/>
        <v>11005.560704355885</v>
      </c>
      <c r="R198" s="48">
        <v>11005.560704355885</v>
      </c>
      <c r="S198" s="48">
        <v>0</v>
      </c>
      <c r="T198" s="49">
        <v>0</v>
      </c>
      <c r="U198" s="123">
        <f t="shared" si="43"/>
        <v>11295.180722891568</v>
      </c>
      <c r="V198" s="48">
        <v>11295.180722891568</v>
      </c>
      <c r="W198" s="48">
        <v>0</v>
      </c>
      <c r="X198" s="49">
        <v>0</v>
      </c>
      <c r="Y198" s="120"/>
      <c r="Z198" s="120"/>
      <c r="AA198" s="120"/>
      <c r="AB198" s="120"/>
      <c r="AC198" s="120"/>
      <c r="AD198" s="120"/>
      <c r="AE198" s="120"/>
      <c r="AF198" s="120"/>
      <c r="AG198" s="120"/>
    </row>
    <row r="199" spans="1:33" s="146" customFormat="1" ht="13.5" thickBot="1">
      <c r="A199" s="231"/>
      <c r="B199" s="211"/>
      <c r="C199" s="232"/>
      <c r="D199" s="204"/>
      <c r="E199" s="213"/>
      <c r="F199" s="206" t="s">
        <v>27</v>
      </c>
      <c r="G199" s="207"/>
      <c r="H199" s="207"/>
      <c r="I199" s="142">
        <f t="shared" si="33"/>
        <v>10136.700648748843</v>
      </c>
      <c r="J199" s="23">
        <f>SUM(J198)</f>
        <v>10136.700648748843</v>
      </c>
      <c r="K199" s="23">
        <f>SUM(K198)</f>
        <v>0</v>
      </c>
      <c r="L199" s="23">
        <f>SUM(L198)</f>
        <v>0</v>
      </c>
      <c r="M199" s="143">
        <f t="shared" si="41"/>
        <v>10716</v>
      </c>
      <c r="N199" s="113">
        <f>SUM(N198)</f>
        <v>10716</v>
      </c>
      <c r="O199" s="113">
        <f>SUM(O198)</f>
        <v>0</v>
      </c>
      <c r="P199" s="113">
        <f>SUM(P198)</f>
        <v>0</v>
      </c>
      <c r="Q199" s="142">
        <f t="shared" si="42"/>
        <v>11005.560704355885</v>
      </c>
      <c r="R199" s="23">
        <f>SUM(R198)</f>
        <v>11005.560704355885</v>
      </c>
      <c r="S199" s="23">
        <f>SUM(S198)</f>
        <v>0</v>
      </c>
      <c r="T199" s="23">
        <f>SUM(T198)</f>
        <v>0</v>
      </c>
      <c r="U199" s="142">
        <f t="shared" si="43"/>
        <v>11295.180722891568</v>
      </c>
      <c r="V199" s="23">
        <f>SUM(V198)</f>
        <v>11295.180722891568</v>
      </c>
      <c r="W199" s="23">
        <f>SUM(W198)</f>
        <v>0</v>
      </c>
      <c r="X199" s="41">
        <f>SUM(X198)</f>
        <v>0</v>
      </c>
      <c r="Y199" s="120"/>
      <c r="Z199" s="120"/>
      <c r="AA199" s="120"/>
      <c r="AB199" s="120"/>
      <c r="AC199" s="120"/>
      <c r="AD199" s="120"/>
      <c r="AE199" s="120"/>
      <c r="AF199" s="120"/>
      <c r="AG199" s="120"/>
    </row>
    <row r="200" spans="1:33" s="146" customFormat="1" ht="13.5" thickBot="1">
      <c r="A200" s="231">
        <v>2</v>
      </c>
      <c r="B200" s="211">
        <v>2</v>
      </c>
      <c r="C200" s="232">
        <v>8</v>
      </c>
      <c r="D200" s="204" t="s">
        <v>171</v>
      </c>
      <c r="E200" s="212">
        <v>32</v>
      </c>
      <c r="F200" s="80" t="s">
        <v>143</v>
      </c>
      <c r="G200" s="80" t="s">
        <v>172</v>
      </c>
      <c r="H200" s="80" t="s">
        <v>25</v>
      </c>
      <c r="I200" s="123">
        <f t="shared" si="33"/>
        <v>16218.721037998148</v>
      </c>
      <c r="J200" s="48">
        <v>16218.721037998148</v>
      </c>
      <c r="K200" s="48">
        <v>0</v>
      </c>
      <c r="L200" s="49">
        <v>0</v>
      </c>
      <c r="M200" s="124">
        <f t="shared" si="41"/>
        <v>16798</v>
      </c>
      <c r="N200" s="17">
        <v>16798</v>
      </c>
      <c r="O200" s="17">
        <v>0</v>
      </c>
      <c r="P200" s="18">
        <v>0</v>
      </c>
      <c r="Q200" s="123">
        <f t="shared" si="42"/>
        <v>17377.20111214087</v>
      </c>
      <c r="R200" s="48">
        <v>17377.20111214087</v>
      </c>
      <c r="S200" s="48">
        <v>0</v>
      </c>
      <c r="T200" s="49">
        <v>0</v>
      </c>
      <c r="U200" s="123">
        <f t="shared" si="43"/>
        <v>17666.82113067655</v>
      </c>
      <c r="V200" s="48">
        <v>17666.82113067655</v>
      </c>
      <c r="W200" s="48">
        <v>0</v>
      </c>
      <c r="X200" s="49">
        <v>0</v>
      </c>
      <c r="Y200" s="120"/>
      <c r="Z200" s="120"/>
      <c r="AA200" s="120"/>
      <c r="AB200" s="120"/>
      <c r="AC200" s="120"/>
      <c r="AD200" s="120"/>
      <c r="AE200" s="120"/>
      <c r="AF200" s="120"/>
      <c r="AG200" s="120"/>
    </row>
    <row r="201" spans="1:33" s="146" customFormat="1" ht="13.5" thickBot="1">
      <c r="A201" s="231"/>
      <c r="B201" s="211"/>
      <c r="C201" s="232"/>
      <c r="D201" s="204"/>
      <c r="E201" s="213"/>
      <c r="F201" s="206" t="s">
        <v>27</v>
      </c>
      <c r="G201" s="207"/>
      <c r="H201" s="207"/>
      <c r="I201" s="142">
        <f t="shared" si="33"/>
        <v>16218.721037998148</v>
      </c>
      <c r="J201" s="23">
        <f>SUM(J200)</f>
        <v>16218.721037998148</v>
      </c>
      <c r="K201" s="23">
        <f>SUM(K200)</f>
        <v>0</v>
      </c>
      <c r="L201" s="23">
        <f>SUM(L200)</f>
        <v>0</v>
      </c>
      <c r="M201" s="143">
        <f t="shared" si="41"/>
        <v>16798</v>
      </c>
      <c r="N201" s="113">
        <f>SUM(N200)</f>
        <v>16798</v>
      </c>
      <c r="O201" s="113">
        <f>SUM(O200)</f>
        <v>0</v>
      </c>
      <c r="P201" s="113">
        <f>SUM(P200)</f>
        <v>0</v>
      </c>
      <c r="Q201" s="142">
        <f t="shared" si="42"/>
        <v>17377.20111214087</v>
      </c>
      <c r="R201" s="23">
        <f>SUM(R200)</f>
        <v>17377.20111214087</v>
      </c>
      <c r="S201" s="23">
        <f>SUM(S200)</f>
        <v>0</v>
      </c>
      <c r="T201" s="23">
        <f>SUM(T200)</f>
        <v>0</v>
      </c>
      <c r="U201" s="142">
        <f t="shared" si="43"/>
        <v>17666.82113067655</v>
      </c>
      <c r="V201" s="23">
        <f>SUM(V200)</f>
        <v>17666.82113067655</v>
      </c>
      <c r="W201" s="23">
        <f>SUM(W200)</f>
        <v>0</v>
      </c>
      <c r="X201" s="41">
        <f>SUM(X200)</f>
        <v>0</v>
      </c>
      <c r="Y201" s="120"/>
      <c r="Z201" s="120"/>
      <c r="AA201" s="120"/>
      <c r="AB201" s="120"/>
      <c r="AC201" s="120"/>
      <c r="AD201" s="120"/>
      <c r="AE201" s="120"/>
      <c r="AF201" s="120"/>
      <c r="AG201" s="120"/>
    </row>
    <row r="202" spans="1:33" s="146" customFormat="1" ht="13.5" thickBot="1">
      <c r="A202" s="231">
        <v>2</v>
      </c>
      <c r="B202" s="211">
        <v>2</v>
      </c>
      <c r="C202" s="232">
        <v>9</v>
      </c>
      <c r="D202" s="204" t="s">
        <v>173</v>
      </c>
      <c r="E202" s="212">
        <v>33</v>
      </c>
      <c r="F202" s="80" t="s">
        <v>143</v>
      </c>
      <c r="G202" s="80" t="s">
        <v>174</v>
      </c>
      <c r="H202" s="80" t="s">
        <v>25</v>
      </c>
      <c r="I202" s="123">
        <f t="shared" si="33"/>
        <v>11584.800741427249</v>
      </c>
      <c r="J202" s="48">
        <v>11584.800741427249</v>
      </c>
      <c r="K202" s="48">
        <v>0</v>
      </c>
      <c r="L202" s="49">
        <v>0</v>
      </c>
      <c r="M202" s="124">
        <f t="shared" si="41"/>
        <v>11585</v>
      </c>
      <c r="N202" s="17">
        <v>11585</v>
      </c>
      <c r="O202" s="17">
        <v>0</v>
      </c>
      <c r="P202" s="18">
        <v>0</v>
      </c>
      <c r="Q202" s="123">
        <f t="shared" si="42"/>
        <v>12743.280815569973</v>
      </c>
      <c r="R202" s="48">
        <v>12743.280815569973</v>
      </c>
      <c r="S202" s="48">
        <v>0</v>
      </c>
      <c r="T202" s="49">
        <v>0</v>
      </c>
      <c r="U202" s="123">
        <f t="shared" si="43"/>
        <v>13322.520852641333</v>
      </c>
      <c r="V202" s="48">
        <v>13322.520852641333</v>
      </c>
      <c r="W202" s="48">
        <v>0</v>
      </c>
      <c r="X202" s="49">
        <v>0</v>
      </c>
      <c r="Y202" s="120"/>
      <c r="Z202" s="120"/>
      <c r="AA202" s="120"/>
      <c r="AB202" s="120"/>
      <c r="AC202" s="120"/>
      <c r="AD202" s="120"/>
      <c r="AE202" s="120"/>
      <c r="AF202" s="120"/>
      <c r="AG202" s="120"/>
    </row>
    <row r="203" spans="1:33" s="146" customFormat="1" ht="13.5" thickBot="1">
      <c r="A203" s="231"/>
      <c r="B203" s="211"/>
      <c r="C203" s="232"/>
      <c r="D203" s="204"/>
      <c r="E203" s="213"/>
      <c r="F203" s="206" t="s">
        <v>27</v>
      </c>
      <c r="G203" s="207"/>
      <c r="H203" s="207"/>
      <c r="I203" s="142">
        <f t="shared" si="33"/>
        <v>11584.800741427249</v>
      </c>
      <c r="J203" s="23">
        <f>SUM(J202)</f>
        <v>11584.800741427249</v>
      </c>
      <c r="K203" s="23">
        <f>SUM(K202)</f>
        <v>0</v>
      </c>
      <c r="L203" s="23">
        <f>SUM(L202)</f>
        <v>0</v>
      </c>
      <c r="M203" s="143">
        <f t="shared" si="41"/>
        <v>11585</v>
      </c>
      <c r="N203" s="113">
        <f>SUM(N202)</f>
        <v>11585</v>
      </c>
      <c r="O203" s="113">
        <f>SUM(O202)</f>
        <v>0</v>
      </c>
      <c r="P203" s="113">
        <f>SUM(P202)</f>
        <v>0</v>
      </c>
      <c r="Q203" s="142">
        <f t="shared" si="42"/>
        <v>12743.280815569973</v>
      </c>
      <c r="R203" s="23">
        <f>SUM(R202)</f>
        <v>12743.280815569973</v>
      </c>
      <c r="S203" s="23">
        <f>SUM(S202)</f>
        <v>0</v>
      </c>
      <c r="T203" s="23">
        <f>SUM(T202)</f>
        <v>0</v>
      </c>
      <c r="U203" s="142">
        <f t="shared" si="43"/>
        <v>13322.520852641333</v>
      </c>
      <c r="V203" s="23">
        <f>SUM(V202)</f>
        <v>13322.520852641333</v>
      </c>
      <c r="W203" s="23">
        <f>SUM(W202)</f>
        <v>0</v>
      </c>
      <c r="X203" s="41">
        <f>SUM(X202)</f>
        <v>0</v>
      </c>
      <c r="Y203" s="120"/>
      <c r="Z203" s="120"/>
      <c r="AA203" s="120"/>
      <c r="AB203" s="120"/>
      <c r="AC203" s="120"/>
      <c r="AD203" s="120"/>
      <c r="AE203" s="120"/>
      <c r="AF203" s="120"/>
      <c r="AG203" s="120"/>
    </row>
    <row r="204" spans="1:33" s="146" customFormat="1" ht="13.5" thickBot="1">
      <c r="A204" s="231">
        <v>2</v>
      </c>
      <c r="B204" s="211">
        <v>2</v>
      </c>
      <c r="C204" s="232">
        <v>10</v>
      </c>
      <c r="D204" s="204" t="s">
        <v>175</v>
      </c>
      <c r="E204" s="212">
        <v>34</v>
      </c>
      <c r="F204" s="80" t="s">
        <v>143</v>
      </c>
      <c r="G204" s="80" t="s">
        <v>176</v>
      </c>
      <c r="H204" s="80" t="s">
        <v>25</v>
      </c>
      <c r="I204" s="123">
        <f t="shared" si="33"/>
        <v>9267.840593141798</v>
      </c>
      <c r="J204" s="48">
        <v>9267.840593141798</v>
      </c>
      <c r="K204" s="48">
        <v>0</v>
      </c>
      <c r="L204" s="49">
        <v>0</v>
      </c>
      <c r="M204" s="124">
        <f t="shared" si="41"/>
        <v>8689</v>
      </c>
      <c r="N204" s="17">
        <v>8689</v>
      </c>
      <c r="O204" s="17">
        <v>0</v>
      </c>
      <c r="P204" s="18">
        <v>0</v>
      </c>
      <c r="Q204" s="123">
        <f t="shared" si="42"/>
        <v>8978.220574606117</v>
      </c>
      <c r="R204" s="48">
        <v>8978.220574606117</v>
      </c>
      <c r="S204" s="48">
        <v>0</v>
      </c>
      <c r="T204" s="49">
        <v>0</v>
      </c>
      <c r="U204" s="123">
        <f t="shared" si="43"/>
        <v>9267.840593141798</v>
      </c>
      <c r="V204" s="48">
        <v>9267.840593141798</v>
      </c>
      <c r="W204" s="48">
        <v>0</v>
      </c>
      <c r="X204" s="49">
        <v>0</v>
      </c>
      <c r="Y204" s="120"/>
      <c r="Z204" s="120"/>
      <c r="AA204" s="120"/>
      <c r="AB204" s="120"/>
      <c r="AC204" s="120"/>
      <c r="AD204" s="120"/>
      <c r="AE204" s="120"/>
      <c r="AF204" s="120"/>
      <c r="AG204" s="120"/>
    </row>
    <row r="205" spans="1:33" s="146" customFormat="1" ht="13.5" thickBot="1">
      <c r="A205" s="231"/>
      <c r="B205" s="211"/>
      <c r="C205" s="232"/>
      <c r="D205" s="204"/>
      <c r="E205" s="213"/>
      <c r="F205" s="206" t="s">
        <v>27</v>
      </c>
      <c r="G205" s="207"/>
      <c r="H205" s="207"/>
      <c r="I205" s="142">
        <f t="shared" si="33"/>
        <v>9267.840593141798</v>
      </c>
      <c r="J205" s="23">
        <f>SUM(J204)</f>
        <v>9267.840593141798</v>
      </c>
      <c r="K205" s="23">
        <f>SUM(K204)</f>
        <v>0</v>
      </c>
      <c r="L205" s="23">
        <f>SUM(L204)</f>
        <v>0</v>
      </c>
      <c r="M205" s="143">
        <f t="shared" si="41"/>
        <v>8689</v>
      </c>
      <c r="N205" s="113">
        <f>SUM(N204)</f>
        <v>8689</v>
      </c>
      <c r="O205" s="113">
        <f>SUM(O204)</f>
        <v>0</v>
      </c>
      <c r="P205" s="113">
        <f>SUM(P204)</f>
        <v>0</v>
      </c>
      <c r="Q205" s="142">
        <f t="shared" si="42"/>
        <v>8978.220574606117</v>
      </c>
      <c r="R205" s="23">
        <f>SUM(R204)</f>
        <v>8978.220574606117</v>
      </c>
      <c r="S205" s="23">
        <f>SUM(S204)</f>
        <v>0</v>
      </c>
      <c r="T205" s="23">
        <f>SUM(T204)</f>
        <v>0</v>
      </c>
      <c r="U205" s="142">
        <f t="shared" si="43"/>
        <v>9267.840593141798</v>
      </c>
      <c r="V205" s="23">
        <f>SUM(V204)</f>
        <v>9267.840593141798</v>
      </c>
      <c r="W205" s="23">
        <f>SUM(W204)</f>
        <v>0</v>
      </c>
      <c r="X205" s="41">
        <f>SUM(X204)</f>
        <v>0</v>
      </c>
      <c r="Y205" s="120"/>
      <c r="Z205" s="120"/>
      <c r="AA205" s="120"/>
      <c r="AB205" s="120"/>
      <c r="AC205" s="120"/>
      <c r="AD205" s="120"/>
      <c r="AE205" s="120"/>
      <c r="AF205" s="120"/>
      <c r="AG205" s="120"/>
    </row>
    <row r="206" spans="1:33" s="146" customFormat="1" ht="13.5" thickBot="1">
      <c r="A206" s="231">
        <v>2</v>
      </c>
      <c r="B206" s="211">
        <v>2</v>
      </c>
      <c r="C206" s="232">
        <v>11</v>
      </c>
      <c r="D206" s="204" t="s">
        <v>177</v>
      </c>
      <c r="E206" s="212">
        <v>35</v>
      </c>
      <c r="F206" s="80" t="s">
        <v>143</v>
      </c>
      <c r="G206" s="80" t="s">
        <v>178</v>
      </c>
      <c r="H206" s="80" t="s">
        <v>25</v>
      </c>
      <c r="I206" s="123">
        <f t="shared" si="33"/>
        <v>13612.140871177016</v>
      </c>
      <c r="J206" s="48">
        <v>13612.140871177016</v>
      </c>
      <c r="K206" s="48">
        <v>0</v>
      </c>
      <c r="L206" s="49">
        <v>0</v>
      </c>
      <c r="M206" s="124">
        <f t="shared" si="41"/>
        <v>13612</v>
      </c>
      <c r="N206" s="17">
        <v>13612</v>
      </c>
      <c r="O206" s="17">
        <v>0</v>
      </c>
      <c r="P206" s="18">
        <v>0</v>
      </c>
      <c r="Q206" s="123">
        <f t="shared" si="42"/>
        <v>14191.380908248379</v>
      </c>
      <c r="R206" s="48">
        <v>14191.380908248379</v>
      </c>
      <c r="S206" s="48">
        <v>0</v>
      </c>
      <c r="T206" s="49">
        <v>0</v>
      </c>
      <c r="U206" s="123">
        <f t="shared" si="43"/>
        <v>14770.620945319743</v>
      </c>
      <c r="V206" s="48">
        <v>14770.620945319743</v>
      </c>
      <c r="W206" s="48">
        <v>0</v>
      </c>
      <c r="X206" s="49">
        <v>0</v>
      </c>
      <c r="Y206" s="120"/>
      <c r="Z206" s="120"/>
      <c r="AA206" s="120"/>
      <c r="AB206" s="120"/>
      <c r="AC206" s="120"/>
      <c r="AD206" s="120"/>
      <c r="AE206" s="120"/>
      <c r="AF206" s="120"/>
      <c r="AG206" s="120"/>
    </row>
    <row r="207" spans="1:33" s="146" customFormat="1" ht="13.5" thickBot="1">
      <c r="A207" s="231"/>
      <c r="B207" s="211"/>
      <c r="C207" s="232"/>
      <c r="D207" s="204"/>
      <c r="E207" s="213"/>
      <c r="F207" s="206" t="s">
        <v>27</v>
      </c>
      <c r="G207" s="207"/>
      <c r="H207" s="207"/>
      <c r="I207" s="142">
        <f t="shared" si="33"/>
        <v>13612.140871177016</v>
      </c>
      <c r="J207" s="23">
        <f>SUM(J206)</f>
        <v>13612.140871177016</v>
      </c>
      <c r="K207" s="23">
        <f>SUM(K206)</f>
        <v>0</v>
      </c>
      <c r="L207" s="23">
        <f>SUM(L206)</f>
        <v>0</v>
      </c>
      <c r="M207" s="143">
        <f t="shared" si="41"/>
        <v>13612</v>
      </c>
      <c r="N207" s="113">
        <f>SUM(N206)</f>
        <v>13612</v>
      </c>
      <c r="O207" s="113">
        <f>SUM(O206)</f>
        <v>0</v>
      </c>
      <c r="P207" s="113">
        <f>SUM(P206)</f>
        <v>0</v>
      </c>
      <c r="Q207" s="142">
        <f t="shared" si="42"/>
        <v>14191.380908248379</v>
      </c>
      <c r="R207" s="23">
        <f>SUM(R206)</f>
        <v>14191.380908248379</v>
      </c>
      <c r="S207" s="23">
        <f>SUM(S206)</f>
        <v>0</v>
      </c>
      <c r="T207" s="23">
        <f>SUM(T206)</f>
        <v>0</v>
      </c>
      <c r="U207" s="142">
        <f t="shared" si="43"/>
        <v>14770.620945319743</v>
      </c>
      <c r="V207" s="23">
        <f>SUM(V206)</f>
        <v>14770.620945319743</v>
      </c>
      <c r="W207" s="23">
        <f>SUM(W206)</f>
        <v>0</v>
      </c>
      <c r="X207" s="41">
        <f>SUM(X206)</f>
        <v>0</v>
      </c>
      <c r="Y207" s="120"/>
      <c r="Z207" s="120"/>
      <c r="AA207" s="120"/>
      <c r="AB207" s="120"/>
      <c r="AC207" s="120"/>
      <c r="AD207" s="120"/>
      <c r="AE207" s="120"/>
      <c r="AF207" s="120"/>
      <c r="AG207" s="120"/>
    </row>
    <row r="208" spans="1:33" s="146" customFormat="1" ht="13.5" thickBot="1">
      <c r="A208" s="59">
        <v>2</v>
      </c>
      <c r="B208" s="81">
        <v>2</v>
      </c>
      <c r="C208" s="227" t="s">
        <v>53</v>
      </c>
      <c r="D208" s="228"/>
      <c r="E208" s="228"/>
      <c r="F208" s="229"/>
      <c r="G208" s="229"/>
      <c r="H208" s="229"/>
      <c r="I208" s="132">
        <f t="shared" si="33"/>
        <v>175422.84522706212</v>
      </c>
      <c r="J208" s="60">
        <f>SUM(J187,J189,J191,J193,J195,J197,J199,J201,J203,J205,J207)</f>
        <v>168211.30676552365</v>
      </c>
      <c r="K208" s="60">
        <f>SUM(K187,K189,K191,K193,K195,K197,K199,K201,K203,K205,K207)</f>
        <v>0</v>
      </c>
      <c r="L208" s="61">
        <f>SUM(L187,L189,L191,L193,L195,L197,L199,L201,L203,L205,L207)</f>
        <v>7211.538461538462</v>
      </c>
      <c r="M208" s="133">
        <f t="shared" si="41"/>
        <v>170296</v>
      </c>
      <c r="N208" s="22">
        <f>SUM(N187,N189,N191,N193,N195,N197,N199,N201,N203,N205,N207)</f>
        <v>170296</v>
      </c>
      <c r="O208" s="22">
        <f>SUM(O187,O189,O191,O193,O195,O197,O199,O201,O203,O205,O207)</f>
        <v>0</v>
      </c>
      <c r="P208" s="29">
        <f>SUM(P187,P189,P191,P193,P195,P197,P199,P201,P203,P205,P207)</f>
        <v>0</v>
      </c>
      <c r="Q208" s="132">
        <f t="shared" si="42"/>
        <v>177160.5653382762</v>
      </c>
      <c r="R208" s="60">
        <f>SUM(R187,R189,R191,R193,R195,R197,R199,R201,R203,R205,R207)</f>
        <v>177160.5653382762</v>
      </c>
      <c r="S208" s="60">
        <f>SUM(S187,S189,S191,S193,S195,S197,S199,S201,S203,S205,S207)</f>
        <v>0</v>
      </c>
      <c r="T208" s="61">
        <f>SUM(T187,T189,T191,T193,T195,T197,T199,T201,T203,T205,T207)</f>
        <v>0</v>
      </c>
      <c r="U208" s="132">
        <f t="shared" si="43"/>
        <v>183329.4717330862</v>
      </c>
      <c r="V208" s="60">
        <f>SUM(V187,V189,V191,V193,V195,V197,V199,V201,V203,V205,V207)</f>
        <v>183329.4717330862</v>
      </c>
      <c r="W208" s="60">
        <f>SUM(W187,W189,W191,W193,W195,W197,W199,W201,W203,W205,W207)</f>
        <v>0</v>
      </c>
      <c r="X208" s="61">
        <f>SUM(X187,X189,X191,X193,X195,X197,X199,X201,X203,X205,X207)</f>
        <v>0</v>
      </c>
      <c r="Y208" s="120"/>
      <c r="Z208" s="120"/>
      <c r="AA208" s="120"/>
      <c r="AB208" s="120"/>
      <c r="AC208" s="120"/>
      <c r="AD208" s="120"/>
      <c r="AE208" s="120"/>
      <c r="AF208" s="120"/>
      <c r="AG208" s="120"/>
    </row>
    <row r="209" spans="1:33" s="146" customFormat="1" ht="13.5" thickBot="1">
      <c r="A209" s="74">
        <v>2</v>
      </c>
      <c r="B209" s="358" t="s">
        <v>139</v>
      </c>
      <c r="C209" s="359"/>
      <c r="D209" s="359"/>
      <c r="E209" s="359"/>
      <c r="F209" s="359"/>
      <c r="G209" s="359"/>
      <c r="H209" s="359"/>
      <c r="I209" s="148">
        <f t="shared" si="33"/>
        <v>193263.43836886008</v>
      </c>
      <c r="J209" s="75">
        <f>J184+J208</f>
        <v>174293.32715477297</v>
      </c>
      <c r="K209" s="75"/>
      <c r="L209" s="76">
        <f>L184+L208</f>
        <v>18970.11121408712</v>
      </c>
      <c r="M209" s="149">
        <f t="shared" si="41"/>
        <v>427912.8</v>
      </c>
      <c r="N209" s="27">
        <f>N184+N208</f>
        <v>190327</v>
      </c>
      <c r="O209" s="27"/>
      <c r="P209" s="28">
        <f>P184+P208</f>
        <v>237585.8</v>
      </c>
      <c r="Q209" s="148">
        <f t="shared" si="42"/>
        <v>258254.17052826696</v>
      </c>
      <c r="R209" s="75">
        <f>R184+R208</f>
        <v>184401.06580166824</v>
      </c>
      <c r="S209" s="75"/>
      <c r="T209" s="76">
        <f>T184+T208</f>
        <v>73853.10472659871</v>
      </c>
      <c r="U209" s="148">
        <f t="shared" si="43"/>
        <v>300625.57924003707</v>
      </c>
      <c r="V209" s="75">
        <f>V184+V208</f>
        <v>190569.97219647822</v>
      </c>
      <c r="W209" s="75"/>
      <c r="X209" s="76">
        <f>X184+X208</f>
        <v>110055.60704355885</v>
      </c>
      <c r="Y209" s="120"/>
      <c r="Z209" s="120"/>
      <c r="AA209" s="120"/>
      <c r="AB209" s="120"/>
      <c r="AC209" s="120"/>
      <c r="AD209" s="120"/>
      <c r="AE209" s="120"/>
      <c r="AF209" s="120"/>
      <c r="AG209" s="120"/>
    </row>
    <row r="210" spans="1:33" s="146" customFormat="1" ht="13.5" thickBot="1">
      <c r="A210" s="74">
        <v>3</v>
      </c>
      <c r="B210" s="349" t="s">
        <v>179</v>
      </c>
      <c r="C210" s="350"/>
      <c r="D210" s="350"/>
      <c r="E210" s="350"/>
      <c r="F210" s="350"/>
      <c r="G210" s="350"/>
      <c r="H210" s="350"/>
      <c r="I210" s="350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  <c r="U210" s="350"/>
      <c r="V210" s="350"/>
      <c r="W210" s="350"/>
      <c r="X210" s="351"/>
      <c r="Y210" s="120"/>
      <c r="Z210" s="120"/>
      <c r="AA210" s="120"/>
      <c r="AB210" s="120"/>
      <c r="AC210" s="120"/>
      <c r="AD210" s="120"/>
      <c r="AE210" s="120"/>
      <c r="AF210" s="120"/>
      <c r="AG210" s="120"/>
    </row>
    <row r="211" spans="1:33" s="146" customFormat="1" ht="13.5" thickBot="1">
      <c r="A211" s="59">
        <v>3</v>
      </c>
      <c r="B211" s="73">
        <v>1</v>
      </c>
      <c r="C211" s="352" t="s">
        <v>180</v>
      </c>
      <c r="D211" s="353"/>
      <c r="E211" s="353"/>
      <c r="F211" s="353"/>
      <c r="G211" s="353"/>
      <c r="H211" s="353"/>
      <c r="I211" s="353"/>
      <c r="J211" s="353"/>
      <c r="K211" s="353"/>
      <c r="L211" s="353"/>
      <c r="M211" s="353"/>
      <c r="N211" s="353"/>
      <c r="O211" s="353"/>
      <c r="P211" s="353"/>
      <c r="Q211" s="353"/>
      <c r="R211" s="353"/>
      <c r="S211" s="353"/>
      <c r="T211" s="353"/>
      <c r="U211" s="353"/>
      <c r="V211" s="353"/>
      <c r="W211" s="353"/>
      <c r="X211" s="354"/>
      <c r="Y211" s="120"/>
      <c r="Z211" s="120"/>
      <c r="AA211" s="120"/>
      <c r="AB211" s="120"/>
      <c r="AC211" s="120"/>
      <c r="AD211" s="120"/>
      <c r="AE211" s="120"/>
      <c r="AF211" s="120"/>
      <c r="AG211" s="120"/>
    </row>
    <row r="212" spans="1:33" s="146" customFormat="1" ht="21" customHeight="1" thickBot="1">
      <c r="A212" s="231">
        <v>3</v>
      </c>
      <c r="B212" s="211">
        <v>1</v>
      </c>
      <c r="C212" s="233">
        <v>1</v>
      </c>
      <c r="D212" s="357" t="s">
        <v>181</v>
      </c>
      <c r="E212" s="236">
        <v>18</v>
      </c>
      <c r="F212" s="80" t="s">
        <v>182</v>
      </c>
      <c r="G212" s="80" t="s">
        <v>183</v>
      </c>
      <c r="H212" s="80" t="s">
        <v>25</v>
      </c>
      <c r="I212" s="123">
        <f aca="true" t="shared" si="44" ref="I212:I250">J212+L212</f>
        <v>0</v>
      </c>
      <c r="J212" s="48">
        <v>0</v>
      </c>
      <c r="K212" s="48">
        <v>0</v>
      </c>
      <c r="L212" s="49">
        <v>0</v>
      </c>
      <c r="M212" s="124">
        <f>N212+P212</f>
        <v>1448</v>
      </c>
      <c r="N212" s="17">
        <v>1448</v>
      </c>
      <c r="O212" s="17">
        <v>0</v>
      </c>
      <c r="P212" s="18"/>
      <c r="Q212" s="123">
        <f>R212+T212</f>
        <v>1448.100092678406</v>
      </c>
      <c r="R212" s="48">
        <v>1448.100092678406</v>
      </c>
      <c r="S212" s="48">
        <v>0</v>
      </c>
      <c r="T212" s="49">
        <v>0</v>
      </c>
      <c r="U212" s="123">
        <f>V212+X212</f>
        <v>1448.100092678406</v>
      </c>
      <c r="V212" s="48">
        <v>1448.100092678406</v>
      </c>
      <c r="W212" s="48">
        <v>0</v>
      </c>
      <c r="X212" s="49">
        <v>0</v>
      </c>
      <c r="Y212" s="120"/>
      <c r="Z212" s="120"/>
      <c r="AA212" s="120"/>
      <c r="AB212" s="120"/>
      <c r="AC212" s="120"/>
      <c r="AD212" s="120"/>
      <c r="AE212" s="120"/>
      <c r="AF212" s="120"/>
      <c r="AG212" s="120"/>
    </row>
    <row r="213" spans="1:33" s="146" customFormat="1" ht="21" customHeight="1" thickBot="1">
      <c r="A213" s="231"/>
      <c r="B213" s="211"/>
      <c r="C213" s="232"/>
      <c r="D213" s="204"/>
      <c r="E213" s="213"/>
      <c r="F213" s="237" t="s">
        <v>27</v>
      </c>
      <c r="G213" s="238"/>
      <c r="H213" s="238"/>
      <c r="I213" s="126">
        <f t="shared" si="44"/>
        <v>0</v>
      </c>
      <c r="J213" s="50">
        <f aca="true" t="shared" si="45" ref="J213:L214">SUM(J212)</f>
        <v>0</v>
      </c>
      <c r="K213" s="50">
        <f t="shared" si="45"/>
        <v>0</v>
      </c>
      <c r="L213" s="50">
        <f t="shared" si="45"/>
        <v>0</v>
      </c>
      <c r="M213" s="127">
        <f>N213+P213</f>
        <v>1448</v>
      </c>
      <c r="N213" s="19">
        <f aca="true" t="shared" si="46" ref="N213:P214">SUM(N212)</f>
        <v>1448</v>
      </c>
      <c r="O213" s="19">
        <f t="shared" si="46"/>
        <v>0</v>
      </c>
      <c r="P213" s="19">
        <f t="shared" si="46"/>
        <v>0</v>
      </c>
      <c r="Q213" s="126">
        <f>R213+T213</f>
        <v>1448.100092678406</v>
      </c>
      <c r="R213" s="50">
        <f aca="true" t="shared" si="47" ref="R213:T214">SUM(R212)</f>
        <v>1448.100092678406</v>
      </c>
      <c r="S213" s="50">
        <f t="shared" si="47"/>
        <v>0</v>
      </c>
      <c r="T213" s="50">
        <f t="shared" si="47"/>
        <v>0</v>
      </c>
      <c r="U213" s="126">
        <f>V213+X213</f>
        <v>1448.100092678406</v>
      </c>
      <c r="V213" s="50">
        <f aca="true" t="shared" si="48" ref="V213:X214">SUM(V212)</f>
        <v>1448.100092678406</v>
      </c>
      <c r="W213" s="50">
        <f t="shared" si="48"/>
        <v>0</v>
      </c>
      <c r="X213" s="51">
        <f t="shared" si="48"/>
        <v>0</v>
      </c>
      <c r="Y213" s="120"/>
      <c r="Z213" s="120"/>
      <c r="AA213" s="120"/>
      <c r="AB213" s="120"/>
      <c r="AC213" s="120"/>
      <c r="AD213" s="120"/>
      <c r="AE213" s="120"/>
      <c r="AF213" s="120"/>
      <c r="AG213" s="120"/>
    </row>
    <row r="214" spans="1:33" s="146" customFormat="1" ht="13.5" thickBot="1">
      <c r="A214" s="59">
        <v>3</v>
      </c>
      <c r="B214" s="81">
        <v>1</v>
      </c>
      <c r="C214" s="227" t="s">
        <v>53</v>
      </c>
      <c r="D214" s="228"/>
      <c r="E214" s="228"/>
      <c r="F214" s="228"/>
      <c r="G214" s="228"/>
      <c r="H214" s="228"/>
      <c r="I214" s="130">
        <f t="shared" si="44"/>
        <v>0</v>
      </c>
      <c r="J214" s="56">
        <f t="shared" si="45"/>
        <v>0</v>
      </c>
      <c r="K214" s="56">
        <f t="shared" si="45"/>
        <v>0</v>
      </c>
      <c r="L214" s="56">
        <f t="shared" si="45"/>
        <v>0</v>
      </c>
      <c r="M214" s="131">
        <f>N214+P214</f>
        <v>1448</v>
      </c>
      <c r="N214" s="21">
        <f t="shared" si="46"/>
        <v>1448</v>
      </c>
      <c r="O214" s="21">
        <f t="shared" si="46"/>
        <v>0</v>
      </c>
      <c r="P214" s="21">
        <f t="shared" si="46"/>
        <v>0</v>
      </c>
      <c r="Q214" s="130">
        <f>R214+T214</f>
        <v>1448.100092678406</v>
      </c>
      <c r="R214" s="56">
        <f t="shared" si="47"/>
        <v>1448.100092678406</v>
      </c>
      <c r="S214" s="56">
        <f t="shared" si="47"/>
        <v>0</v>
      </c>
      <c r="T214" s="56">
        <f t="shared" si="47"/>
        <v>0</v>
      </c>
      <c r="U214" s="144">
        <f>V214+X214</f>
        <v>1448.100092678406</v>
      </c>
      <c r="V214" s="69">
        <f t="shared" si="48"/>
        <v>1448.100092678406</v>
      </c>
      <c r="W214" s="69">
        <f t="shared" si="48"/>
        <v>0</v>
      </c>
      <c r="X214" s="70">
        <f t="shared" si="48"/>
        <v>0</v>
      </c>
      <c r="Y214" s="120"/>
      <c r="Z214" s="120"/>
      <c r="AA214" s="120"/>
      <c r="AB214" s="120"/>
      <c r="AC214" s="120"/>
      <c r="AD214" s="120"/>
      <c r="AE214" s="120"/>
      <c r="AF214" s="120"/>
      <c r="AG214" s="120"/>
    </row>
    <row r="215" spans="1:33" s="146" customFormat="1" ht="13.5" thickBot="1">
      <c r="A215" s="59">
        <v>3</v>
      </c>
      <c r="B215" s="81">
        <v>2</v>
      </c>
      <c r="C215" s="352" t="s">
        <v>184</v>
      </c>
      <c r="D215" s="353"/>
      <c r="E215" s="353"/>
      <c r="F215" s="353"/>
      <c r="G215" s="353"/>
      <c r="H215" s="353"/>
      <c r="I215" s="353"/>
      <c r="J215" s="353"/>
      <c r="K215" s="353"/>
      <c r="L215" s="353"/>
      <c r="M215" s="353"/>
      <c r="N215" s="353"/>
      <c r="O215" s="353"/>
      <c r="P215" s="353"/>
      <c r="Q215" s="353"/>
      <c r="R215" s="353"/>
      <c r="S215" s="353"/>
      <c r="T215" s="353"/>
      <c r="U215" s="353"/>
      <c r="V215" s="353"/>
      <c r="W215" s="353"/>
      <c r="X215" s="354"/>
      <c r="Y215" s="120"/>
      <c r="Z215" s="120"/>
      <c r="AA215" s="120"/>
      <c r="AB215" s="120"/>
      <c r="AC215" s="120"/>
      <c r="AD215" s="120"/>
      <c r="AE215" s="120"/>
      <c r="AF215" s="120"/>
      <c r="AG215" s="120"/>
    </row>
    <row r="216" spans="1:33" s="146" customFormat="1" ht="22.5" customHeight="1" thickBot="1">
      <c r="A216" s="231">
        <v>3</v>
      </c>
      <c r="B216" s="211">
        <v>2</v>
      </c>
      <c r="C216" s="233">
        <v>1</v>
      </c>
      <c r="D216" s="234" t="s">
        <v>185</v>
      </c>
      <c r="E216" s="236">
        <v>20</v>
      </c>
      <c r="F216" s="80" t="s">
        <v>186</v>
      </c>
      <c r="G216" s="80" t="s">
        <v>187</v>
      </c>
      <c r="H216" s="80" t="s">
        <v>25</v>
      </c>
      <c r="I216" s="123">
        <f t="shared" si="44"/>
        <v>40315.10658016682</v>
      </c>
      <c r="J216" s="48">
        <v>40315.10658016682</v>
      </c>
      <c r="K216" s="48">
        <v>0</v>
      </c>
      <c r="L216" s="49">
        <v>0</v>
      </c>
      <c r="M216" s="124">
        <f>N216+P216</f>
        <v>46339</v>
      </c>
      <c r="N216" s="17">
        <v>46339</v>
      </c>
      <c r="O216" s="17">
        <v>0</v>
      </c>
      <c r="P216" s="18">
        <v>0</v>
      </c>
      <c r="Q216" s="123">
        <f>R216+T216</f>
        <v>47787.30305838739</v>
      </c>
      <c r="R216" s="48">
        <v>47787.30305838739</v>
      </c>
      <c r="S216" s="48">
        <v>0</v>
      </c>
      <c r="T216" s="49">
        <v>0</v>
      </c>
      <c r="U216" s="123">
        <f>V216+X216</f>
        <v>49235.4031510658</v>
      </c>
      <c r="V216" s="48">
        <v>49235.4031510658</v>
      </c>
      <c r="W216" s="48">
        <v>0</v>
      </c>
      <c r="X216" s="49">
        <v>0</v>
      </c>
      <c r="Y216" s="120"/>
      <c r="Z216" s="120"/>
      <c r="AA216" s="120"/>
      <c r="AB216" s="120"/>
      <c r="AC216" s="120"/>
      <c r="AD216" s="120"/>
      <c r="AE216" s="120"/>
      <c r="AF216" s="120"/>
      <c r="AG216" s="120"/>
    </row>
    <row r="217" spans="1:33" s="146" customFormat="1" ht="22.5" customHeight="1" thickBot="1">
      <c r="A217" s="231"/>
      <c r="B217" s="211"/>
      <c r="C217" s="232"/>
      <c r="D217" s="235"/>
      <c r="E217" s="213"/>
      <c r="F217" s="206" t="s">
        <v>27</v>
      </c>
      <c r="G217" s="207"/>
      <c r="H217" s="207"/>
      <c r="I217" s="142">
        <f t="shared" si="44"/>
        <v>40315.10658016682</v>
      </c>
      <c r="J217" s="23">
        <f>SUM(J216)</f>
        <v>40315.10658016682</v>
      </c>
      <c r="K217" s="23">
        <f>SUM(K216)</f>
        <v>0</v>
      </c>
      <c r="L217" s="23">
        <f>SUM(L216)</f>
        <v>0</v>
      </c>
      <c r="M217" s="143">
        <f>N217+P217</f>
        <v>46339</v>
      </c>
      <c r="N217" s="113">
        <f>SUM(N216)</f>
        <v>46339</v>
      </c>
      <c r="O217" s="113">
        <f>SUM(O216)</f>
        <v>0</v>
      </c>
      <c r="P217" s="113">
        <f>SUM(P216)</f>
        <v>0</v>
      </c>
      <c r="Q217" s="142">
        <f>R217+T217</f>
        <v>47787.30305838739</v>
      </c>
      <c r="R217" s="23">
        <f>SUM(R216)</f>
        <v>47787.30305838739</v>
      </c>
      <c r="S217" s="23">
        <f>SUM(S216)</f>
        <v>0</v>
      </c>
      <c r="T217" s="23">
        <f>SUM(T216)</f>
        <v>0</v>
      </c>
      <c r="U217" s="142">
        <f>V217+X217</f>
        <v>49235.4031510658</v>
      </c>
      <c r="V217" s="23">
        <f>SUM(V216)</f>
        <v>49235.4031510658</v>
      </c>
      <c r="W217" s="23">
        <f>SUM(W216)</f>
        <v>0</v>
      </c>
      <c r="X217" s="41">
        <f>SUM(X216)</f>
        <v>0</v>
      </c>
      <c r="Y217" s="120"/>
      <c r="Z217" s="120"/>
      <c r="AA217" s="120"/>
      <c r="AB217" s="120"/>
      <c r="AC217" s="120"/>
      <c r="AD217" s="120"/>
      <c r="AE217" s="120"/>
      <c r="AF217" s="120"/>
      <c r="AG217" s="120"/>
    </row>
    <row r="218" spans="1:33" s="146" customFormat="1" ht="22.5" customHeight="1" thickBot="1">
      <c r="A218" s="231">
        <v>3</v>
      </c>
      <c r="B218" s="211">
        <v>2</v>
      </c>
      <c r="C218" s="233">
        <v>2</v>
      </c>
      <c r="D218" s="234" t="s">
        <v>234</v>
      </c>
      <c r="E218" s="236">
        <v>20</v>
      </c>
      <c r="F218" s="80" t="s">
        <v>186</v>
      </c>
      <c r="G218" s="80" t="s">
        <v>235</v>
      </c>
      <c r="H218" s="80" t="s">
        <v>25</v>
      </c>
      <c r="I218" s="123">
        <f>J218+L218</f>
        <v>0</v>
      </c>
      <c r="J218" s="48"/>
      <c r="K218" s="48">
        <v>0</v>
      </c>
      <c r="L218" s="49">
        <v>0</v>
      </c>
      <c r="M218" s="124">
        <f>N218+P218</f>
        <v>5000</v>
      </c>
      <c r="N218" s="17">
        <v>5000</v>
      </c>
      <c r="O218" s="17">
        <v>0</v>
      </c>
      <c r="P218" s="18">
        <v>0</v>
      </c>
      <c r="Q218" s="123">
        <f>R218+T218</f>
        <v>10000</v>
      </c>
      <c r="R218" s="48">
        <v>10000</v>
      </c>
      <c r="S218" s="48">
        <v>0</v>
      </c>
      <c r="T218" s="49">
        <v>0</v>
      </c>
      <c r="U218" s="123">
        <f>V218+X218</f>
        <v>0</v>
      </c>
      <c r="V218" s="48"/>
      <c r="W218" s="48">
        <v>0</v>
      </c>
      <c r="X218" s="49">
        <v>0</v>
      </c>
      <c r="Y218" s="120"/>
      <c r="Z218" s="120"/>
      <c r="AA218" s="120"/>
      <c r="AB218" s="120"/>
      <c r="AC218" s="120"/>
      <c r="AD218" s="120"/>
      <c r="AE218" s="120"/>
      <c r="AF218" s="120"/>
      <c r="AG218" s="120"/>
    </row>
    <row r="219" spans="1:33" s="146" customFormat="1" ht="22.5" customHeight="1" thickBot="1">
      <c r="A219" s="231"/>
      <c r="B219" s="211"/>
      <c r="C219" s="232"/>
      <c r="D219" s="235"/>
      <c r="E219" s="213"/>
      <c r="F219" s="237" t="s">
        <v>27</v>
      </c>
      <c r="G219" s="238"/>
      <c r="H219" s="238"/>
      <c r="I219" s="126">
        <f>J219+L219</f>
        <v>0</v>
      </c>
      <c r="J219" s="50">
        <f>SUM(J218)</f>
        <v>0</v>
      </c>
      <c r="K219" s="50">
        <f>SUM(K218)</f>
        <v>0</v>
      </c>
      <c r="L219" s="50">
        <f>SUM(L218)</f>
        <v>0</v>
      </c>
      <c r="M219" s="127">
        <f>N219+P219</f>
        <v>5000</v>
      </c>
      <c r="N219" s="19">
        <f>SUM(N218)</f>
        <v>5000</v>
      </c>
      <c r="O219" s="19">
        <f>SUM(O218)</f>
        <v>0</v>
      </c>
      <c r="P219" s="19">
        <f>SUM(P218)</f>
        <v>0</v>
      </c>
      <c r="Q219" s="126">
        <f>R219+T219</f>
        <v>10000</v>
      </c>
      <c r="R219" s="50">
        <f>SUM(R218)</f>
        <v>10000</v>
      </c>
      <c r="S219" s="50">
        <f>SUM(S218)</f>
        <v>0</v>
      </c>
      <c r="T219" s="50">
        <f>SUM(T218)</f>
        <v>0</v>
      </c>
      <c r="U219" s="126">
        <f>V219+X219</f>
        <v>0</v>
      </c>
      <c r="V219" s="50">
        <f>SUM(V218)</f>
        <v>0</v>
      </c>
      <c r="W219" s="50">
        <f>SUM(W218)</f>
        <v>0</v>
      </c>
      <c r="X219" s="51">
        <f>SUM(X218)</f>
        <v>0</v>
      </c>
      <c r="Y219" s="120"/>
      <c r="Z219" s="120"/>
      <c r="AA219" s="120"/>
      <c r="AB219" s="120"/>
      <c r="AC219" s="120"/>
      <c r="AD219" s="120"/>
      <c r="AE219" s="120"/>
      <c r="AF219" s="120"/>
      <c r="AG219" s="120"/>
    </row>
    <row r="220" spans="1:33" s="146" customFormat="1" ht="13.5" thickBot="1">
      <c r="A220" s="59">
        <v>3</v>
      </c>
      <c r="B220" s="81">
        <v>2</v>
      </c>
      <c r="C220" s="387" t="s">
        <v>53</v>
      </c>
      <c r="D220" s="388"/>
      <c r="E220" s="388"/>
      <c r="F220" s="388"/>
      <c r="G220" s="388"/>
      <c r="H220" s="388"/>
      <c r="I220" s="144">
        <f t="shared" si="44"/>
        <v>40315.10658016682</v>
      </c>
      <c r="J220" s="69">
        <f>SUM(J217,J219)</f>
        <v>40315.10658016682</v>
      </c>
      <c r="K220" s="69">
        <f>SUM(K217,K219)</f>
        <v>0</v>
      </c>
      <c r="L220" s="69">
        <f>SUM(L217,L219)</f>
        <v>0</v>
      </c>
      <c r="M220" s="145">
        <f>N220+P220</f>
        <v>51339</v>
      </c>
      <c r="N220" s="24">
        <f>SUM(N217,N219)</f>
        <v>51339</v>
      </c>
      <c r="O220" s="24">
        <f>SUM(O217,O219)</f>
        <v>0</v>
      </c>
      <c r="P220" s="24">
        <f>SUM(P217,P219)</f>
        <v>0</v>
      </c>
      <c r="Q220" s="144">
        <f>R220+T220</f>
        <v>57787.30305838739</v>
      </c>
      <c r="R220" s="69">
        <f>SUM(R217,R219)</f>
        <v>57787.30305838739</v>
      </c>
      <c r="S220" s="69">
        <f>SUM(S217,S219)</f>
        <v>0</v>
      </c>
      <c r="T220" s="69">
        <f>SUM(T217,T219)</f>
        <v>0</v>
      </c>
      <c r="U220" s="144">
        <f>V220+X220</f>
        <v>49235.4031510658</v>
      </c>
      <c r="V220" s="69">
        <f>SUM(V217,V219)</f>
        <v>49235.4031510658</v>
      </c>
      <c r="W220" s="69">
        <f>SUM(W217,W219)</f>
        <v>0</v>
      </c>
      <c r="X220" s="69">
        <f>SUM(X217,X219)</f>
        <v>0</v>
      </c>
      <c r="Y220" s="120"/>
      <c r="Z220" s="120"/>
      <c r="AA220" s="120"/>
      <c r="AB220" s="120"/>
      <c r="AC220" s="120"/>
      <c r="AD220" s="120"/>
      <c r="AE220" s="120"/>
      <c r="AF220" s="120"/>
      <c r="AG220" s="120"/>
    </row>
    <row r="221" spans="1:33" s="146" customFormat="1" ht="13.5" thickBot="1">
      <c r="A221" s="59">
        <v>3</v>
      </c>
      <c r="B221" s="81">
        <v>3</v>
      </c>
      <c r="C221" s="384" t="s">
        <v>188</v>
      </c>
      <c r="D221" s="355"/>
      <c r="E221" s="355"/>
      <c r="F221" s="355"/>
      <c r="G221" s="355"/>
      <c r="H221" s="355"/>
      <c r="I221" s="355"/>
      <c r="J221" s="355"/>
      <c r="K221" s="355"/>
      <c r="L221" s="355"/>
      <c r="M221" s="355"/>
      <c r="N221" s="355"/>
      <c r="O221" s="355"/>
      <c r="P221" s="355"/>
      <c r="Q221" s="355"/>
      <c r="R221" s="355"/>
      <c r="S221" s="355"/>
      <c r="T221" s="355"/>
      <c r="U221" s="355"/>
      <c r="V221" s="355"/>
      <c r="W221" s="355"/>
      <c r="X221" s="356"/>
      <c r="Y221" s="120"/>
      <c r="Z221" s="120"/>
      <c r="AA221" s="120"/>
      <c r="AB221" s="120"/>
      <c r="AC221" s="120"/>
      <c r="AD221" s="120"/>
      <c r="AE221" s="120"/>
      <c r="AF221" s="120"/>
      <c r="AG221" s="120"/>
    </row>
    <row r="222" spans="1:33" s="146" customFormat="1" ht="19.5">
      <c r="A222" s="231">
        <v>3</v>
      </c>
      <c r="B222" s="211">
        <v>3</v>
      </c>
      <c r="C222" s="389">
        <v>1</v>
      </c>
      <c r="D222" s="357" t="s">
        <v>221</v>
      </c>
      <c r="E222" s="82" t="s">
        <v>189</v>
      </c>
      <c r="F222" s="360" t="s">
        <v>182</v>
      </c>
      <c r="G222" s="83" t="s">
        <v>190</v>
      </c>
      <c r="H222" s="385" t="s">
        <v>25</v>
      </c>
      <c r="I222" s="123">
        <f t="shared" si="44"/>
        <v>2316.9601482854496</v>
      </c>
      <c r="J222" s="48">
        <v>2316.9601482854496</v>
      </c>
      <c r="K222" s="48">
        <v>0</v>
      </c>
      <c r="L222" s="49">
        <v>0</v>
      </c>
      <c r="M222" s="124">
        <f aca="true" t="shared" si="49" ref="M222:M250">N222+P222</f>
        <v>2317</v>
      </c>
      <c r="N222" s="17">
        <v>2317</v>
      </c>
      <c r="O222" s="17">
        <v>0</v>
      </c>
      <c r="P222" s="18">
        <v>0</v>
      </c>
      <c r="Q222" s="123">
        <f aca="true" t="shared" si="50" ref="Q222:Q250">R222+T222</f>
        <v>0</v>
      </c>
      <c r="R222" s="48">
        <v>0</v>
      </c>
      <c r="S222" s="48">
        <v>0</v>
      </c>
      <c r="T222" s="49">
        <v>0</v>
      </c>
      <c r="U222" s="123">
        <f aca="true" t="shared" si="51" ref="U222:U250">V222+X222</f>
        <v>0</v>
      </c>
      <c r="V222" s="48">
        <v>0</v>
      </c>
      <c r="W222" s="48">
        <v>0</v>
      </c>
      <c r="X222" s="49">
        <v>0</v>
      </c>
      <c r="Y222" s="120"/>
      <c r="Z222" s="120"/>
      <c r="AA222" s="120"/>
      <c r="AB222" s="120"/>
      <c r="AC222" s="120"/>
      <c r="AD222" s="120"/>
      <c r="AE222" s="120"/>
      <c r="AF222" s="120"/>
      <c r="AG222" s="120"/>
    </row>
    <row r="223" spans="1:33" s="146" customFormat="1" ht="19.5">
      <c r="A223" s="231"/>
      <c r="B223" s="211"/>
      <c r="C223" s="390"/>
      <c r="D223" s="204"/>
      <c r="E223" s="84" t="s">
        <v>191</v>
      </c>
      <c r="F223" s="361"/>
      <c r="G223" s="85" t="s">
        <v>192</v>
      </c>
      <c r="H223" s="386"/>
      <c r="I223" s="123">
        <f t="shared" si="44"/>
        <v>5792.400370713624</v>
      </c>
      <c r="J223" s="48">
        <v>5792.400370713624</v>
      </c>
      <c r="K223" s="48">
        <v>0</v>
      </c>
      <c r="L223" s="49">
        <v>0</v>
      </c>
      <c r="M223" s="124">
        <f t="shared" si="49"/>
        <v>8689</v>
      </c>
      <c r="N223" s="17">
        <v>8689</v>
      </c>
      <c r="O223" s="17">
        <v>0</v>
      </c>
      <c r="P223" s="18">
        <v>0</v>
      </c>
      <c r="Q223" s="123">
        <f t="shared" si="50"/>
        <v>0</v>
      </c>
      <c r="R223" s="48">
        <v>0</v>
      </c>
      <c r="S223" s="48">
        <v>0</v>
      </c>
      <c r="T223" s="49">
        <v>0</v>
      </c>
      <c r="U223" s="123">
        <f t="shared" si="51"/>
        <v>0</v>
      </c>
      <c r="V223" s="48">
        <v>0</v>
      </c>
      <c r="W223" s="48">
        <v>0</v>
      </c>
      <c r="X223" s="49">
        <v>0</v>
      </c>
      <c r="Y223" s="120"/>
      <c r="Z223" s="120"/>
      <c r="AA223" s="120"/>
      <c r="AB223" s="120"/>
      <c r="AC223" s="120"/>
      <c r="AD223" s="120"/>
      <c r="AE223" s="120"/>
      <c r="AF223" s="120"/>
      <c r="AG223" s="120"/>
    </row>
    <row r="224" spans="1:33" s="146" customFormat="1" ht="19.5">
      <c r="A224" s="231"/>
      <c r="B224" s="211"/>
      <c r="C224" s="390"/>
      <c r="D224" s="204"/>
      <c r="E224" s="84" t="s">
        <v>193</v>
      </c>
      <c r="F224" s="361"/>
      <c r="G224" s="85" t="s">
        <v>194</v>
      </c>
      <c r="H224" s="386"/>
      <c r="I224" s="123">
        <f t="shared" si="44"/>
        <v>11845.45875810936</v>
      </c>
      <c r="J224" s="48">
        <v>8688.600556070434</v>
      </c>
      <c r="K224" s="48">
        <v>0</v>
      </c>
      <c r="L224" s="49">
        <v>3156.8582020389254</v>
      </c>
      <c r="M224" s="124">
        <f t="shared" si="49"/>
        <v>23170</v>
      </c>
      <c r="N224" s="17">
        <v>23170</v>
      </c>
      <c r="O224" s="17">
        <v>0</v>
      </c>
      <c r="P224" s="18">
        <v>0</v>
      </c>
      <c r="Q224" s="123">
        <f t="shared" si="50"/>
        <v>0</v>
      </c>
      <c r="R224" s="48">
        <v>0</v>
      </c>
      <c r="S224" s="48">
        <v>0</v>
      </c>
      <c r="T224" s="49">
        <v>0</v>
      </c>
      <c r="U224" s="123">
        <f t="shared" si="51"/>
        <v>0</v>
      </c>
      <c r="V224" s="48">
        <v>0</v>
      </c>
      <c r="W224" s="48">
        <v>0</v>
      </c>
      <c r="X224" s="49">
        <v>0</v>
      </c>
      <c r="Y224" s="120"/>
      <c r="Z224" s="120"/>
      <c r="AA224" s="120"/>
      <c r="AB224" s="120"/>
      <c r="AC224" s="120"/>
      <c r="AD224" s="120"/>
      <c r="AE224" s="120"/>
      <c r="AF224" s="120"/>
      <c r="AG224" s="120"/>
    </row>
    <row r="225" spans="1:33" s="146" customFormat="1" ht="19.5">
      <c r="A225" s="231"/>
      <c r="B225" s="211"/>
      <c r="C225" s="390"/>
      <c r="D225" s="204"/>
      <c r="E225" s="84" t="s">
        <v>195</v>
      </c>
      <c r="F225" s="361"/>
      <c r="G225" s="85" t="s">
        <v>196</v>
      </c>
      <c r="H225" s="386"/>
      <c r="I225" s="123">
        <f t="shared" si="44"/>
        <v>20707.831325301206</v>
      </c>
      <c r="J225" s="48">
        <v>20707.831325301206</v>
      </c>
      <c r="K225" s="48">
        <v>0</v>
      </c>
      <c r="L225" s="49">
        <v>0</v>
      </c>
      <c r="M225" s="124">
        <f t="shared" si="49"/>
        <v>4344</v>
      </c>
      <c r="N225" s="17">
        <v>4344</v>
      </c>
      <c r="O225" s="17">
        <v>0</v>
      </c>
      <c r="P225" s="18">
        <v>0</v>
      </c>
      <c r="Q225" s="123">
        <f t="shared" si="50"/>
        <v>0</v>
      </c>
      <c r="R225" s="48">
        <v>0</v>
      </c>
      <c r="S225" s="48">
        <v>0</v>
      </c>
      <c r="T225" s="49">
        <v>0</v>
      </c>
      <c r="U225" s="123">
        <f t="shared" si="51"/>
        <v>0</v>
      </c>
      <c r="V225" s="48">
        <v>0</v>
      </c>
      <c r="W225" s="48">
        <v>0</v>
      </c>
      <c r="X225" s="49">
        <v>0</v>
      </c>
      <c r="Y225" s="120"/>
      <c r="Z225" s="120"/>
      <c r="AA225" s="120"/>
      <c r="AB225" s="120"/>
      <c r="AC225" s="120"/>
      <c r="AD225" s="120"/>
      <c r="AE225" s="120"/>
      <c r="AF225" s="120"/>
      <c r="AG225" s="120"/>
    </row>
    <row r="226" spans="1:33" s="146" customFormat="1" ht="19.5">
      <c r="A226" s="231"/>
      <c r="B226" s="211"/>
      <c r="C226" s="390"/>
      <c r="D226" s="204"/>
      <c r="E226" s="77" t="s">
        <v>197</v>
      </c>
      <c r="F226" s="361"/>
      <c r="G226" s="79" t="s">
        <v>198</v>
      </c>
      <c r="H226" s="386"/>
      <c r="I226" s="123">
        <f t="shared" si="44"/>
        <v>7240.50046339203</v>
      </c>
      <c r="J226" s="48">
        <v>7240.50046339203</v>
      </c>
      <c r="K226" s="48">
        <v>0</v>
      </c>
      <c r="L226" s="49">
        <v>0</v>
      </c>
      <c r="M226" s="124">
        <f t="shared" si="49"/>
        <v>8689</v>
      </c>
      <c r="N226" s="17">
        <v>8689</v>
      </c>
      <c r="O226" s="17">
        <v>0</v>
      </c>
      <c r="P226" s="18">
        <v>0</v>
      </c>
      <c r="Q226" s="123">
        <f t="shared" si="50"/>
        <v>0</v>
      </c>
      <c r="R226" s="48">
        <v>0</v>
      </c>
      <c r="S226" s="48">
        <v>0</v>
      </c>
      <c r="T226" s="49">
        <v>0</v>
      </c>
      <c r="U226" s="123">
        <f t="shared" si="51"/>
        <v>0</v>
      </c>
      <c r="V226" s="48">
        <v>0</v>
      </c>
      <c r="W226" s="48">
        <v>0</v>
      </c>
      <c r="X226" s="49">
        <v>0</v>
      </c>
      <c r="Y226" s="120"/>
      <c r="Z226" s="120"/>
      <c r="AA226" s="120"/>
      <c r="AB226" s="120"/>
      <c r="AC226" s="120"/>
      <c r="AD226" s="120"/>
      <c r="AE226" s="120"/>
      <c r="AF226" s="120"/>
      <c r="AG226" s="120"/>
    </row>
    <row r="227" spans="1:33" s="146" customFormat="1" ht="19.5">
      <c r="A227" s="231"/>
      <c r="B227" s="211"/>
      <c r="C227" s="390"/>
      <c r="D227" s="204"/>
      <c r="E227" s="77" t="s">
        <v>199</v>
      </c>
      <c r="F227" s="361"/>
      <c r="G227" s="79" t="s">
        <v>215</v>
      </c>
      <c r="H227" s="386"/>
      <c r="I227" s="123">
        <f t="shared" si="44"/>
        <v>0</v>
      </c>
      <c r="J227" s="48">
        <v>0</v>
      </c>
      <c r="K227" s="48">
        <v>0</v>
      </c>
      <c r="L227" s="49">
        <v>0</v>
      </c>
      <c r="M227" s="124">
        <f t="shared" si="49"/>
        <v>5792</v>
      </c>
      <c r="N227" s="17">
        <v>5792</v>
      </c>
      <c r="O227" s="17">
        <v>0</v>
      </c>
      <c r="P227" s="18">
        <v>0</v>
      </c>
      <c r="Q227" s="123">
        <f t="shared" si="50"/>
        <v>0</v>
      </c>
      <c r="R227" s="48">
        <v>0</v>
      </c>
      <c r="S227" s="48">
        <v>0</v>
      </c>
      <c r="T227" s="49">
        <v>0</v>
      </c>
      <c r="U227" s="123">
        <f t="shared" si="51"/>
        <v>0</v>
      </c>
      <c r="V227" s="48">
        <v>0</v>
      </c>
      <c r="W227" s="48">
        <v>0</v>
      </c>
      <c r="X227" s="49">
        <v>0</v>
      </c>
      <c r="Y227" s="120"/>
      <c r="Z227" s="120"/>
      <c r="AA227" s="120"/>
      <c r="AB227" s="120"/>
      <c r="AC227" s="120"/>
      <c r="AD227" s="120"/>
      <c r="AE227" s="120"/>
      <c r="AF227" s="120"/>
      <c r="AG227" s="120"/>
    </row>
    <row r="228" spans="1:33" s="146" customFormat="1" ht="19.5">
      <c r="A228" s="231"/>
      <c r="B228" s="211"/>
      <c r="C228" s="390"/>
      <c r="D228" s="204"/>
      <c r="E228" s="77" t="s">
        <v>200</v>
      </c>
      <c r="F228" s="361"/>
      <c r="G228" s="79" t="s">
        <v>216</v>
      </c>
      <c r="H228" s="386"/>
      <c r="I228" s="123">
        <f t="shared" si="44"/>
        <v>0</v>
      </c>
      <c r="J228" s="48">
        <v>0</v>
      </c>
      <c r="K228" s="48">
        <v>0</v>
      </c>
      <c r="L228" s="49">
        <v>0</v>
      </c>
      <c r="M228" s="124">
        <f t="shared" si="49"/>
        <v>4344</v>
      </c>
      <c r="N228" s="17">
        <v>4344</v>
      </c>
      <c r="O228" s="17">
        <v>0</v>
      </c>
      <c r="P228" s="18">
        <v>0</v>
      </c>
      <c r="Q228" s="123">
        <f t="shared" si="50"/>
        <v>0</v>
      </c>
      <c r="R228" s="48">
        <v>0</v>
      </c>
      <c r="S228" s="48">
        <v>0</v>
      </c>
      <c r="T228" s="49">
        <v>0</v>
      </c>
      <c r="U228" s="123">
        <f t="shared" si="51"/>
        <v>0</v>
      </c>
      <c r="V228" s="48">
        <v>0</v>
      </c>
      <c r="W228" s="48">
        <v>0</v>
      </c>
      <c r="X228" s="49">
        <v>0</v>
      </c>
      <c r="Y228" s="120"/>
      <c r="Z228" s="120"/>
      <c r="AA228" s="120"/>
      <c r="AB228" s="120"/>
      <c r="AC228" s="120"/>
      <c r="AD228" s="120"/>
      <c r="AE228" s="120"/>
      <c r="AF228" s="120"/>
      <c r="AG228" s="120"/>
    </row>
    <row r="229" spans="1:33" s="146" customFormat="1" ht="24.75" customHeight="1" thickBot="1">
      <c r="A229" s="231"/>
      <c r="B229" s="211"/>
      <c r="C229" s="390"/>
      <c r="D229" s="204"/>
      <c r="E229" s="77" t="s">
        <v>201</v>
      </c>
      <c r="F229" s="362"/>
      <c r="G229" s="79" t="s">
        <v>217</v>
      </c>
      <c r="H229" s="386"/>
      <c r="I229" s="123">
        <f t="shared" si="44"/>
        <v>0</v>
      </c>
      <c r="J229" s="48">
        <v>0</v>
      </c>
      <c r="K229" s="48">
        <v>0</v>
      </c>
      <c r="L229" s="49">
        <v>0</v>
      </c>
      <c r="M229" s="124">
        <f t="shared" si="49"/>
        <v>579</v>
      </c>
      <c r="N229" s="17">
        <v>579</v>
      </c>
      <c r="O229" s="17">
        <v>0</v>
      </c>
      <c r="P229" s="18">
        <v>0</v>
      </c>
      <c r="Q229" s="123">
        <f t="shared" si="50"/>
        <v>0</v>
      </c>
      <c r="R229" s="48">
        <v>0</v>
      </c>
      <c r="S229" s="48">
        <v>0</v>
      </c>
      <c r="T229" s="49">
        <v>0</v>
      </c>
      <c r="U229" s="123">
        <f t="shared" si="51"/>
        <v>0</v>
      </c>
      <c r="V229" s="48">
        <v>0</v>
      </c>
      <c r="W229" s="48">
        <v>0</v>
      </c>
      <c r="X229" s="49">
        <v>0</v>
      </c>
      <c r="Y229" s="120"/>
      <c r="Z229" s="120"/>
      <c r="AA229" s="120"/>
      <c r="AB229" s="120"/>
      <c r="AC229" s="120"/>
      <c r="AD229" s="120"/>
      <c r="AE229" s="120"/>
      <c r="AF229" s="120"/>
      <c r="AG229" s="120"/>
    </row>
    <row r="230" spans="1:33" s="146" customFormat="1" ht="13.5" thickBot="1">
      <c r="A230" s="231"/>
      <c r="B230" s="211"/>
      <c r="C230" s="390"/>
      <c r="D230" s="204"/>
      <c r="E230" s="86"/>
      <c r="F230" s="391" t="s">
        <v>27</v>
      </c>
      <c r="G230" s="392"/>
      <c r="H230" s="393"/>
      <c r="I230" s="142">
        <f t="shared" si="44"/>
        <v>47903.15106580167</v>
      </c>
      <c r="J230" s="23">
        <f>SUM(J222:J229)</f>
        <v>44746.29286376275</v>
      </c>
      <c r="K230" s="23">
        <f>SUM(K222:K229)</f>
        <v>0</v>
      </c>
      <c r="L230" s="23">
        <f>SUM(L222:L229)</f>
        <v>3156.8582020389254</v>
      </c>
      <c r="M230" s="143">
        <f t="shared" si="49"/>
        <v>57924</v>
      </c>
      <c r="N230" s="113">
        <f>SUM(N222:N229)</f>
        <v>57924</v>
      </c>
      <c r="O230" s="113">
        <f>SUM(O222:O229)</f>
        <v>0</v>
      </c>
      <c r="P230" s="113">
        <f>SUM(P222:P229)</f>
        <v>0</v>
      </c>
      <c r="Q230" s="142">
        <f t="shared" si="50"/>
        <v>0</v>
      </c>
      <c r="R230" s="23">
        <f>SUM(R222:R229)</f>
        <v>0</v>
      </c>
      <c r="S230" s="23">
        <f>SUM(S222:S229)</f>
        <v>0</v>
      </c>
      <c r="T230" s="23">
        <f>SUM(T222:T229)</f>
        <v>0</v>
      </c>
      <c r="U230" s="142">
        <f t="shared" si="51"/>
        <v>0</v>
      </c>
      <c r="V230" s="23">
        <f>SUM(V222:V229)</f>
        <v>0</v>
      </c>
      <c r="W230" s="23">
        <f>SUM(W222:W229)</f>
        <v>0</v>
      </c>
      <c r="X230" s="41">
        <f>SUM(X222:X229)</f>
        <v>0</v>
      </c>
      <c r="Y230" s="120"/>
      <c r="Z230" s="120"/>
      <c r="AA230" s="120"/>
      <c r="AB230" s="120"/>
      <c r="AC230" s="120"/>
      <c r="AD230" s="120"/>
      <c r="AE230" s="120"/>
      <c r="AF230" s="120"/>
      <c r="AG230" s="120"/>
    </row>
    <row r="231" spans="1:33" s="146" customFormat="1" ht="12.75">
      <c r="A231" s="201">
        <v>3</v>
      </c>
      <c r="B231" s="202">
        <v>3</v>
      </c>
      <c r="C231" s="203">
        <v>2</v>
      </c>
      <c r="D231" s="204" t="s">
        <v>202</v>
      </c>
      <c r="E231" s="203">
        <v>1</v>
      </c>
      <c r="F231" s="225" t="s">
        <v>203</v>
      </c>
      <c r="G231" s="225" t="s">
        <v>204</v>
      </c>
      <c r="H231" s="78" t="s">
        <v>25</v>
      </c>
      <c r="I231" s="123">
        <f t="shared" si="44"/>
        <v>1448.100092678406</v>
      </c>
      <c r="J231" s="48">
        <v>1448.100092678406</v>
      </c>
      <c r="K231" s="48">
        <v>0</v>
      </c>
      <c r="L231" s="49">
        <v>0</v>
      </c>
      <c r="M231" s="124">
        <f t="shared" si="49"/>
        <v>0</v>
      </c>
      <c r="N231" s="17">
        <v>0</v>
      </c>
      <c r="O231" s="17">
        <v>0</v>
      </c>
      <c r="P231" s="18">
        <v>0</v>
      </c>
      <c r="Q231" s="123">
        <f t="shared" si="50"/>
        <v>0</v>
      </c>
      <c r="R231" s="48">
        <v>0</v>
      </c>
      <c r="S231" s="48">
        <v>0</v>
      </c>
      <c r="T231" s="49">
        <v>0</v>
      </c>
      <c r="U231" s="123">
        <f t="shared" si="51"/>
        <v>0</v>
      </c>
      <c r="V231" s="48">
        <v>0</v>
      </c>
      <c r="W231" s="48">
        <v>0</v>
      </c>
      <c r="X231" s="49">
        <v>0</v>
      </c>
      <c r="Y231" s="120"/>
      <c r="Z231" s="120"/>
      <c r="AA231" s="120"/>
      <c r="AB231" s="120"/>
      <c r="AC231" s="120"/>
      <c r="AD231" s="120"/>
      <c r="AE231" s="120"/>
      <c r="AF231" s="120"/>
      <c r="AG231" s="120"/>
    </row>
    <row r="232" spans="1:33" s="146" customFormat="1" ht="13.5" thickBot="1">
      <c r="A232" s="201"/>
      <c r="B232" s="202"/>
      <c r="C232" s="203"/>
      <c r="D232" s="204"/>
      <c r="E232" s="203"/>
      <c r="F232" s="226"/>
      <c r="G232" s="226"/>
      <c r="H232" s="79" t="s">
        <v>77</v>
      </c>
      <c r="I232" s="123">
        <f t="shared" si="44"/>
        <v>1448.100092678406</v>
      </c>
      <c r="J232" s="48">
        <v>1448.100092678406</v>
      </c>
      <c r="K232" s="48">
        <v>0</v>
      </c>
      <c r="L232" s="49">
        <v>0</v>
      </c>
      <c r="M232" s="124">
        <f t="shared" si="49"/>
        <v>0</v>
      </c>
      <c r="N232" s="17">
        <v>0</v>
      </c>
      <c r="O232" s="17">
        <v>0</v>
      </c>
      <c r="P232" s="18">
        <v>0</v>
      </c>
      <c r="Q232" s="123">
        <f t="shared" si="50"/>
        <v>0</v>
      </c>
      <c r="R232" s="48">
        <v>0</v>
      </c>
      <c r="S232" s="48">
        <v>0</v>
      </c>
      <c r="T232" s="49">
        <v>0</v>
      </c>
      <c r="U232" s="123">
        <f t="shared" si="51"/>
        <v>0</v>
      </c>
      <c r="V232" s="48">
        <v>0</v>
      </c>
      <c r="W232" s="48">
        <v>0</v>
      </c>
      <c r="X232" s="49">
        <v>0</v>
      </c>
      <c r="Y232" s="120"/>
      <c r="Z232" s="120"/>
      <c r="AA232" s="120"/>
      <c r="AB232" s="120"/>
      <c r="AC232" s="120"/>
      <c r="AD232" s="120"/>
      <c r="AE232" s="120"/>
      <c r="AF232" s="120"/>
      <c r="AG232" s="120"/>
    </row>
    <row r="233" spans="1:33" s="146" customFormat="1" ht="13.5" thickBot="1">
      <c r="A233" s="201"/>
      <c r="B233" s="202"/>
      <c r="C233" s="203"/>
      <c r="D233" s="204"/>
      <c r="E233" s="205"/>
      <c r="F233" s="206" t="s">
        <v>27</v>
      </c>
      <c r="G233" s="207"/>
      <c r="H233" s="207"/>
      <c r="I233" s="142">
        <f t="shared" si="44"/>
        <v>2896.200185356812</v>
      </c>
      <c r="J233" s="23">
        <f>SUM(J231:J232)</f>
        <v>2896.200185356812</v>
      </c>
      <c r="K233" s="23">
        <f>SUM(K231:K232)</f>
        <v>0</v>
      </c>
      <c r="L233" s="23">
        <f>SUM(L231:L232)</f>
        <v>0</v>
      </c>
      <c r="M233" s="143">
        <f t="shared" si="49"/>
        <v>0</v>
      </c>
      <c r="N233" s="113">
        <f>SUM(N231:N232)</f>
        <v>0</v>
      </c>
      <c r="O233" s="113">
        <f>SUM(O231:O232)</f>
        <v>0</v>
      </c>
      <c r="P233" s="113">
        <f>SUM(P231:P232)</f>
        <v>0</v>
      </c>
      <c r="Q233" s="142">
        <f t="shared" si="50"/>
        <v>0</v>
      </c>
      <c r="R233" s="23">
        <f>SUM(R231:R232)</f>
        <v>0</v>
      </c>
      <c r="S233" s="23">
        <f>SUM(S231:S232)</f>
        <v>0</v>
      </c>
      <c r="T233" s="23">
        <f>SUM(T231:T232)</f>
        <v>0</v>
      </c>
      <c r="U233" s="142">
        <f t="shared" si="51"/>
        <v>0</v>
      </c>
      <c r="V233" s="23">
        <f>SUM(V231:V232)</f>
        <v>0</v>
      </c>
      <c r="W233" s="23">
        <f>SUM(W231:W232)</f>
        <v>0</v>
      </c>
      <c r="X233" s="41">
        <f>SUM(X231:X232)</f>
        <v>0</v>
      </c>
      <c r="Y233" s="120"/>
      <c r="Z233" s="120"/>
      <c r="AA233" s="120"/>
      <c r="AB233" s="120"/>
      <c r="AC233" s="120"/>
      <c r="AD233" s="120"/>
      <c r="AE233" s="120"/>
      <c r="AF233" s="120"/>
      <c r="AG233" s="120"/>
    </row>
    <row r="234" spans="1:33" s="146" customFormat="1" ht="12.75">
      <c r="A234" s="201">
        <v>3</v>
      </c>
      <c r="B234" s="202">
        <v>3</v>
      </c>
      <c r="C234" s="203">
        <v>3</v>
      </c>
      <c r="D234" s="204" t="s">
        <v>244</v>
      </c>
      <c r="E234" s="203">
        <v>30</v>
      </c>
      <c r="F234" s="225" t="s">
        <v>203</v>
      </c>
      <c r="G234" s="225" t="s">
        <v>245</v>
      </c>
      <c r="H234" s="78" t="s">
        <v>25</v>
      </c>
      <c r="I234" s="123">
        <f aca="true" t="shared" si="52" ref="I234:I240">J234+L234</f>
        <v>0</v>
      </c>
      <c r="J234" s="48"/>
      <c r="K234" s="48">
        <v>0</v>
      </c>
      <c r="L234" s="49">
        <v>0</v>
      </c>
      <c r="M234" s="124">
        <f aca="true" t="shared" si="53" ref="M234:M240">N234+P234</f>
        <v>1050</v>
      </c>
      <c r="N234" s="17">
        <v>1050</v>
      </c>
      <c r="O234" s="17">
        <v>0</v>
      </c>
      <c r="P234" s="18">
        <v>0</v>
      </c>
      <c r="Q234" s="123">
        <f aca="true" t="shared" si="54" ref="Q234:Q240">R234+T234</f>
        <v>0</v>
      </c>
      <c r="R234" s="48">
        <v>0</v>
      </c>
      <c r="S234" s="48">
        <v>0</v>
      </c>
      <c r="T234" s="49">
        <v>0</v>
      </c>
      <c r="U234" s="123">
        <f aca="true" t="shared" si="55" ref="U234:U240">V234+X234</f>
        <v>0</v>
      </c>
      <c r="V234" s="48">
        <v>0</v>
      </c>
      <c r="W234" s="48">
        <v>0</v>
      </c>
      <c r="X234" s="49">
        <v>0</v>
      </c>
      <c r="Y234" s="120"/>
      <c r="Z234" s="120"/>
      <c r="AA234" s="120"/>
      <c r="AB234" s="120"/>
      <c r="AC234" s="120"/>
      <c r="AD234" s="120"/>
      <c r="AE234" s="120"/>
      <c r="AF234" s="120"/>
      <c r="AG234" s="120"/>
    </row>
    <row r="235" spans="1:33" s="146" customFormat="1" ht="13.5" thickBot="1">
      <c r="A235" s="201"/>
      <c r="B235" s="202"/>
      <c r="C235" s="203"/>
      <c r="D235" s="204"/>
      <c r="E235" s="203"/>
      <c r="F235" s="226"/>
      <c r="G235" s="226"/>
      <c r="H235" s="79" t="s">
        <v>77</v>
      </c>
      <c r="I235" s="123">
        <f t="shared" si="52"/>
        <v>0</v>
      </c>
      <c r="J235" s="48"/>
      <c r="K235" s="48">
        <v>0</v>
      </c>
      <c r="L235" s="49">
        <v>0</v>
      </c>
      <c r="M235" s="124">
        <f t="shared" si="53"/>
        <v>1050</v>
      </c>
      <c r="N235" s="17">
        <v>1050</v>
      </c>
      <c r="O235" s="17">
        <v>0</v>
      </c>
      <c r="P235" s="18">
        <v>0</v>
      </c>
      <c r="Q235" s="123">
        <f t="shared" si="54"/>
        <v>0</v>
      </c>
      <c r="R235" s="48">
        <v>0</v>
      </c>
      <c r="S235" s="48">
        <v>0</v>
      </c>
      <c r="T235" s="49">
        <v>0</v>
      </c>
      <c r="U235" s="123">
        <f t="shared" si="55"/>
        <v>0</v>
      </c>
      <c r="V235" s="48">
        <v>0</v>
      </c>
      <c r="W235" s="48">
        <v>0</v>
      </c>
      <c r="X235" s="49">
        <v>0</v>
      </c>
      <c r="Y235" s="120"/>
      <c r="Z235" s="120"/>
      <c r="AA235" s="120"/>
      <c r="AB235" s="120"/>
      <c r="AC235" s="120"/>
      <c r="AD235" s="120"/>
      <c r="AE235" s="120"/>
      <c r="AF235" s="120"/>
      <c r="AG235" s="120"/>
    </row>
    <row r="236" spans="1:33" s="146" customFormat="1" ht="13.5" thickBot="1">
      <c r="A236" s="201"/>
      <c r="B236" s="202"/>
      <c r="C236" s="203"/>
      <c r="D236" s="204"/>
      <c r="E236" s="205"/>
      <c r="F236" s="206" t="s">
        <v>27</v>
      </c>
      <c r="G236" s="207"/>
      <c r="H236" s="207"/>
      <c r="I236" s="142">
        <f t="shared" si="52"/>
        <v>0</v>
      </c>
      <c r="J236" s="23">
        <f>SUM(J234:J235)</f>
        <v>0</v>
      </c>
      <c r="K236" s="23">
        <f>SUM(K234:K235)</f>
        <v>0</v>
      </c>
      <c r="L236" s="23">
        <f>SUM(L234:L235)</f>
        <v>0</v>
      </c>
      <c r="M236" s="143">
        <f t="shared" si="53"/>
        <v>2100</v>
      </c>
      <c r="N236" s="113">
        <f>SUM(N234:N235)</f>
        <v>2100</v>
      </c>
      <c r="O236" s="113">
        <f>SUM(O234:O235)</f>
        <v>0</v>
      </c>
      <c r="P236" s="113">
        <f>SUM(P234:P235)</f>
        <v>0</v>
      </c>
      <c r="Q236" s="142">
        <f t="shared" si="54"/>
        <v>0</v>
      </c>
      <c r="R236" s="23">
        <f>SUM(R234:R235)</f>
        <v>0</v>
      </c>
      <c r="S236" s="23">
        <f>SUM(S234:S235)</f>
        <v>0</v>
      </c>
      <c r="T236" s="23">
        <f>SUM(T234:T235)</f>
        <v>0</v>
      </c>
      <c r="U236" s="142">
        <f t="shared" si="55"/>
        <v>0</v>
      </c>
      <c r="V236" s="23">
        <f>SUM(V234:V235)</f>
        <v>0</v>
      </c>
      <c r="W236" s="23">
        <f>SUM(W234:W235)</f>
        <v>0</v>
      </c>
      <c r="X236" s="41">
        <f>SUM(X234:X235)</f>
        <v>0</v>
      </c>
      <c r="Y236" s="120"/>
      <c r="Z236" s="120"/>
      <c r="AA236" s="120"/>
      <c r="AB236" s="120"/>
      <c r="AC236" s="120"/>
      <c r="AD236" s="120"/>
      <c r="AE236" s="120"/>
      <c r="AF236" s="120"/>
      <c r="AG236" s="120"/>
    </row>
    <row r="237" spans="1:33" s="146" customFormat="1" ht="20.25" thickBot="1">
      <c r="A237" s="201">
        <v>3</v>
      </c>
      <c r="B237" s="202">
        <v>3</v>
      </c>
      <c r="C237" s="203">
        <v>4</v>
      </c>
      <c r="D237" s="204" t="s">
        <v>250</v>
      </c>
      <c r="E237" s="203">
        <v>14</v>
      </c>
      <c r="F237" s="78" t="s">
        <v>203</v>
      </c>
      <c r="G237" s="78" t="s">
        <v>252</v>
      </c>
      <c r="H237" s="78" t="s">
        <v>25</v>
      </c>
      <c r="I237" s="123">
        <f t="shared" si="52"/>
        <v>0</v>
      </c>
      <c r="J237" s="48"/>
      <c r="K237" s="48">
        <v>0</v>
      </c>
      <c r="L237" s="49">
        <v>0</v>
      </c>
      <c r="M237" s="124">
        <f t="shared" si="53"/>
        <v>0</v>
      </c>
      <c r="N237" s="17"/>
      <c r="O237" s="17">
        <v>0</v>
      </c>
      <c r="P237" s="18">
        <v>0</v>
      </c>
      <c r="Q237" s="123">
        <f t="shared" si="54"/>
        <v>5000</v>
      </c>
      <c r="R237" s="48">
        <v>5000</v>
      </c>
      <c r="S237" s="48">
        <v>0</v>
      </c>
      <c r="T237" s="49">
        <v>0</v>
      </c>
      <c r="U237" s="123">
        <f t="shared" si="55"/>
        <v>0</v>
      </c>
      <c r="V237" s="48">
        <v>0</v>
      </c>
      <c r="W237" s="48">
        <v>0</v>
      </c>
      <c r="X237" s="49">
        <v>0</v>
      </c>
      <c r="Y237" s="120"/>
      <c r="Z237" s="120"/>
      <c r="AA237" s="120"/>
      <c r="AB237" s="120"/>
      <c r="AC237" s="120"/>
      <c r="AD237" s="120"/>
      <c r="AE237" s="120"/>
      <c r="AF237" s="120"/>
      <c r="AG237" s="120"/>
    </row>
    <row r="238" spans="1:33" s="146" customFormat="1" ht="33" customHeight="1" thickBot="1">
      <c r="A238" s="201"/>
      <c r="B238" s="202"/>
      <c r="C238" s="203"/>
      <c r="D238" s="204"/>
      <c r="E238" s="205"/>
      <c r="F238" s="206" t="s">
        <v>27</v>
      </c>
      <c r="G238" s="207"/>
      <c r="H238" s="207"/>
      <c r="I238" s="142">
        <f t="shared" si="52"/>
        <v>0</v>
      </c>
      <c r="J238" s="23">
        <f>SUM(J237:J237)</f>
        <v>0</v>
      </c>
      <c r="K238" s="23">
        <f>SUM(K237:K237)</f>
        <v>0</v>
      </c>
      <c r="L238" s="23">
        <f>SUM(L237:L237)</f>
        <v>0</v>
      </c>
      <c r="M238" s="143">
        <f t="shared" si="53"/>
        <v>0</v>
      </c>
      <c r="N238" s="113">
        <f>SUM(N237:N237)</f>
        <v>0</v>
      </c>
      <c r="O238" s="113">
        <f>SUM(O237:O237)</f>
        <v>0</v>
      </c>
      <c r="P238" s="113">
        <f>SUM(P237:P237)</f>
        <v>0</v>
      </c>
      <c r="Q238" s="142">
        <f t="shared" si="54"/>
        <v>5000</v>
      </c>
      <c r="R238" s="23">
        <f>SUM(R237:R237)</f>
        <v>5000</v>
      </c>
      <c r="S238" s="23">
        <f>SUM(S237:S237)</f>
        <v>0</v>
      </c>
      <c r="T238" s="23">
        <f>SUM(T237:T237)</f>
        <v>0</v>
      </c>
      <c r="U238" s="142">
        <f t="shared" si="55"/>
        <v>0</v>
      </c>
      <c r="V238" s="23">
        <f>SUM(V237:V237)</f>
        <v>0</v>
      </c>
      <c r="W238" s="23">
        <f>SUM(W237:W237)</f>
        <v>0</v>
      </c>
      <c r="X238" s="41">
        <f>SUM(X237:X237)</f>
        <v>0</v>
      </c>
      <c r="Y238" s="120"/>
      <c r="Z238" s="120"/>
      <c r="AA238" s="120"/>
      <c r="AB238" s="120"/>
      <c r="AC238" s="120"/>
      <c r="AD238" s="120"/>
      <c r="AE238" s="120"/>
      <c r="AF238" s="120"/>
      <c r="AG238" s="120"/>
    </row>
    <row r="239" spans="1:33" s="146" customFormat="1" ht="20.25" thickBot="1">
      <c r="A239" s="201">
        <v>3</v>
      </c>
      <c r="B239" s="202">
        <v>3</v>
      </c>
      <c r="C239" s="203">
        <v>5</v>
      </c>
      <c r="D239" s="204" t="s">
        <v>251</v>
      </c>
      <c r="E239" s="203">
        <v>14</v>
      </c>
      <c r="F239" s="78" t="s">
        <v>203</v>
      </c>
      <c r="G239" s="78" t="s">
        <v>253</v>
      </c>
      <c r="H239" s="78" t="s">
        <v>25</v>
      </c>
      <c r="I239" s="123">
        <f t="shared" si="52"/>
        <v>0</v>
      </c>
      <c r="J239" s="48"/>
      <c r="K239" s="48">
        <v>0</v>
      </c>
      <c r="L239" s="49">
        <v>0</v>
      </c>
      <c r="M239" s="124">
        <f t="shared" si="53"/>
        <v>0</v>
      </c>
      <c r="N239" s="17"/>
      <c r="O239" s="17">
        <v>0</v>
      </c>
      <c r="P239" s="18">
        <v>0</v>
      </c>
      <c r="Q239" s="123">
        <f t="shared" si="54"/>
        <v>5000</v>
      </c>
      <c r="R239" s="48">
        <v>5000</v>
      </c>
      <c r="S239" s="48">
        <v>0</v>
      </c>
      <c r="T239" s="49">
        <v>0</v>
      </c>
      <c r="U239" s="123">
        <f t="shared" si="55"/>
        <v>0</v>
      </c>
      <c r="V239" s="48">
        <v>0</v>
      </c>
      <c r="W239" s="48">
        <v>0</v>
      </c>
      <c r="X239" s="49">
        <v>0</v>
      </c>
      <c r="Y239" s="120"/>
      <c r="Z239" s="120"/>
      <c r="AA239" s="120"/>
      <c r="AB239" s="120"/>
      <c r="AC239" s="120"/>
      <c r="AD239" s="120"/>
      <c r="AE239" s="120"/>
      <c r="AF239" s="120"/>
      <c r="AG239" s="120"/>
    </row>
    <row r="240" spans="1:33" s="146" customFormat="1" ht="33" customHeight="1" thickBot="1">
      <c r="A240" s="201"/>
      <c r="B240" s="202"/>
      <c r="C240" s="203"/>
      <c r="D240" s="204"/>
      <c r="E240" s="205"/>
      <c r="F240" s="206" t="s">
        <v>27</v>
      </c>
      <c r="G240" s="207"/>
      <c r="H240" s="207"/>
      <c r="I240" s="142">
        <f t="shared" si="52"/>
        <v>0</v>
      </c>
      <c r="J240" s="23">
        <f>SUM(J239:J239)</f>
        <v>0</v>
      </c>
      <c r="K240" s="23">
        <f>SUM(K239:K239)</f>
        <v>0</v>
      </c>
      <c r="L240" s="23">
        <f>SUM(L239:L239)</f>
        <v>0</v>
      </c>
      <c r="M240" s="143">
        <f t="shared" si="53"/>
        <v>0</v>
      </c>
      <c r="N240" s="113">
        <f>SUM(N239:N239)</f>
        <v>0</v>
      </c>
      <c r="O240" s="113">
        <f>SUM(O239:O239)</f>
        <v>0</v>
      </c>
      <c r="P240" s="113">
        <f>SUM(P239:P239)</f>
        <v>0</v>
      </c>
      <c r="Q240" s="142">
        <f t="shared" si="54"/>
        <v>5000</v>
      </c>
      <c r="R240" s="23">
        <f>SUM(R239:R239)</f>
        <v>5000</v>
      </c>
      <c r="S240" s="23">
        <f>SUM(S239:S239)</f>
        <v>0</v>
      </c>
      <c r="T240" s="23">
        <f>SUM(T239:T239)</f>
        <v>0</v>
      </c>
      <c r="U240" s="142">
        <f t="shared" si="55"/>
        <v>0</v>
      </c>
      <c r="V240" s="23">
        <f>SUM(V239:V239)</f>
        <v>0</v>
      </c>
      <c r="W240" s="23">
        <f>SUM(W239:W239)</f>
        <v>0</v>
      </c>
      <c r="X240" s="41">
        <f>SUM(X239:X239)</f>
        <v>0</v>
      </c>
      <c r="Y240" s="120"/>
      <c r="Z240" s="120"/>
      <c r="AA240" s="120"/>
      <c r="AB240" s="120"/>
      <c r="AC240" s="120"/>
      <c r="AD240" s="120"/>
      <c r="AE240" s="120"/>
      <c r="AF240" s="120"/>
      <c r="AG240" s="120"/>
    </row>
    <row r="241" spans="1:33" s="146" customFormat="1" ht="13.5" thickBot="1">
      <c r="A241" s="59">
        <v>3</v>
      </c>
      <c r="B241" s="165">
        <v>3</v>
      </c>
      <c r="C241" s="380" t="s">
        <v>53</v>
      </c>
      <c r="D241" s="381"/>
      <c r="E241" s="381"/>
      <c r="F241" s="381"/>
      <c r="G241" s="381"/>
      <c r="H241" s="381"/>
      <c r="I241" s="166">
        <f t="shared" si="44"/>
        <v>50799.351251158485</v>
      </c>
      <c r="J241" s="167">
        <f>J230+J233+J236+J238+J240</f>
        <v>47642.49304911956</v>
      </c>
      <c r="K241" s="167">
        <f>K230+K233+K236+K238+K240</f>
        <v>0</v>
      </c>
      <c r="L241" s="167">
        <f>L230+L233+L236+L238+L240</f>
        <v>3156.8582020389254</v>
      </c>
      <c r="M241" s="168">
        <f t="shared" si="49"/>
        <v>60024</v>
      </c>
      <c r="N241" s="169">
        <f>N230+N233+N236+N238+N240</f>
        <v>60024</v>
      </c>
      <c r="O241" s="169">
        <f>O230+O233+O236+O238+O240</f>
        <v>0</v>
      </c>
      <c r="P241" s="169">
        <f>P230+P233+P236+P238+P240</f>
        <v>0</v>
      </c>
      <c r="Q241" s="166">
        <f t="shared" si="50"/>
        <v>10000</v>
      </c>
      <c r="R241" s="167">
        <f>R230+R233+R236+R238+R240</f>
        <v>10000</v>
      </c>
      <c r="S241" s="167">
        <f>S230+S233+S236+S238+S240</f>
        <v>0</v>
      </c>
      <c r="T241" s="167">
        <f>T230+T233+T236+T238+T240</f>
        <v>0</v>
      </c>
      <c r="U241" s="166">
        <f t="shared" si="51"/>
        <v>0</v>
      </c>
      <c r="V241" s="167">
        <f>V230+V233+V236+V238+V240</f>
        <v>0</v>
      </c>
      <c r="W241" s="167">
        <f>W230+W233+W236+W238+W240</f>
        <v>0</v>
      </c>
      <c r="X241" s="167">
        <f>X230+X233+X236+X238+X240</f>
        <v>0</v>
      </c>
      <c r="Y241" s="120"/>
      <c r="Z241" s="120"/>
      <c r="AA241" s="120"/>
      <c r="AB241" s="120"/>
      <c r="AC241" s="120"/>
      <c r="AD241" s="120"/>
      <c r="AE241" s="120"/>
      <c r="AF241" s="120"/>
      <c r="AG241" s="120"/>
    </row>
    <row r="242" spans="1:33" s="146" customFormat="1" ht="13.5" thickBot="1">
      <c r="A242" s="164">
        <v>3</v>
      </c>
      <c r="B242" s="369" t="s">
        <v>139</v>
      </c>
      <c r="C242" s="370"/>
      <c r="D242" s="370"/>
      <c r="E242" s="370"/>
      <c r="F242" s="370"/>
      <c r="G242" s="370"/>
      <c r="H242" s="370"/>
      <c r="I242" s="170">
        <f t="shared" si="44"/>
        <v>91114.45783132532</v>
      </c>
      <c r="J242" s="171">
        <f>J241+J220+J214</f>
        <v>87957.59962928639</v>
      </c>
      <c r="K242" s="171"/>
      <c r="L242" s="172">
        <f>L241+L220+L214</f>
        <v>3156.8582020389254</v>
      </c>
      <c r="M242" s="173">
        <f t="shared" si="49"/>
        <v>112811</v>
      </c>
      <c r="N242" s="174">
        <f>N241+N220+N214</f>
        <v>112811</v>
      </c>
      <c r="O242" s="174"/>
      <c r="P242" s="175">
        <f>P241+P220+P214</f>
        <v>0</v>
      </c>
      <c r="Q242" s="170">
        <f t="shared" si="50"/>
        <v>69235.4031510658</v>
      </c>
      <c r="R242" s="171">
        <f>R241+R220+R214</f>
        <v>69235.4031510658</v>
      </c>
      <c r="S242" s="171"/>
      <c r="T242" s="172"/>
      <c r="U242" s="170">
        <f t="shared" si="51"/>
        <v>50683.503243744206</v>
      </c>
      <c r="V242" s="171">
        <f>V241+V220+V214</f>
        <v>50683.503243744206</v>
      </c>
      <c r="W242" s="171"/>
      <c r="X242" s="172"/>
      <c r="Y242" s="120"/>
      <c r="Z242" s="120"/>
      <c r="AA242" s="120"/>
      <c r="AB242" s="120"/>
      <c r="AC242" s="120"/>
      <c r="AD242" s="120"/>
      <c r="AE242" s="120"/>
      <c r="AF242" s="120"/>
      <c r="AG242" s="120"/>
    </row>
    <row r="243" spans="1:33" s="146" customFormat="1" ht="13.5" thickBot="1">
      <c r="A243" s="371" t="s">
        <v>205</v>
      </c>
      <c r="B243" s="372"/>
      <c r="C243" s="372"/>
      <c r="D243" s="372"/>
      <c r="E243" s="372"/>
      <c r="F243" s="372"/>
      <c r="G243" s="372"/>
      <c r="H243" s="373"/>
      <c r="I243" s="87">
        <f t="shared" si="44"/>
        <v>1602786.1445783135</v>
      </c>
      <c r="J243" s="88">
        <f>J155+J209+J242</f>
        <v>1087001.8535681188</v>
      </c>
      <c r="K243" s="88"/>
      <c r="L243" s="89">
        <f>L155+L209+L242</f>
        <v>515784.2910101946</v>
      </c>
      <c r="M243" s="30">
        <f t="shared" si="49"/>
        <v>2790354.8</v>
      </c>
      <c r="N243" s="31">
        <f>N155+N209+N242</f>
        <v>1208157</v>
      </c>
      <c r="O243" s="31"/>
      <c r="P243" s="32">
        <f>P155+P209+P242</f>
        <v>1582197.8</v>
      </c>
      <c r="Q243" s="87">
        <f t="shared" si="50"/>
        <v>2615489.864689528</v>
      </c>
      <c r="R243" s="88">
        <f>R155+R209+R242</f>
        <v>1082586.685820204</v>
      </c>
      <c r="S243" s="88"/>
      <c r="T243" s="89">
        <f>T155+T209+T242</f>
        <v>1532903.1788693238</v>
      </c>
      <c r="U243" s="87">
        <f t="shared" si="51"/>
        <v>3545239.087117702</v>
      </c>
      <c r="V243" s="88">
        <f>V155+V209+V242</f>
        <v>1159985.6580166824</v>
      </c>
      <c r="W243" s="88"/>
      <c r="X243" s="89">
        <f>X155+X209+X242</f>
        <v>2385253.4291010196</v>
      </c>
      <c r="Y243" s="120"/>
      <c r="Z243" s="120"/>
      <c r="AA243" s="120"/>
      <c r="AB243" s="120"/>
      <c r="AC243" s="120"/>
      <c r="AD243" s="120"/>
      <c r="AE243" s="120"/>
      <c r="AF243" s="120"/>
      <c r="AG243" s="120"/>
    </row>
    <row r="244" spans="1:33" s="9" customFormat="1" ht="12.75">
      <c r="A244" s="374" t="s">
        <v>208</v>
      </c>
      <c r="B244" s="375"/>
      <c r="C244" s="375"/>
      <c r="D244" s="375"/>
      <c r="E244" s="375"/>
      <c r="F244" s="375"/>
      <c r="G244" s="375"/>
      <c r="H244" s="376"/>
      <c r="I244" s="90">
        <f t="shared" si="44"/>
        <v>535594.3002780352</v>
      </c>
      <c r="J244" s="157">
        <f>J11+J14+J17+J20+J23+J26+J29+J32+J35+J38+J41+J44+J57+J67+J70+J75+J77+J89+J91+J93+J95+J97+J99+J126+J130+J140+J142+J144+J146+J150+J152+J158+J160+J162+J164+J166+J168+J170+J186+J188+J190+J192+J194+J196+J198+J200+J202+J204+J206+J212+J216+J222+J223+J224+J225+J226+J227+J228+J229+J231+J114+J72+J122+J172+J101+J218+J174+J176+J178+J103+J105+J180+J234+J182+J107+J237+J239</f>
        <v>509528.4986098239</v>
      </c>
      <c r="K244" s="157">
        <f>K11+K14+K17+K20+K23+K26+K29+K32+K35+K38+K41+K44+K57+K67+K70+K75+K77+K89+K91+K93+K95+K97+K99+K126+K130+K140+K142+K144+K146+K150+K152+K158+K160+K162+K164+K166+K168+K170+K186+K188+K190+K192+K194+K196+K198+K200+K202+K204+K206+K212+K216+K222+K223+K224+K225+K226+K227+K228+K229+K231+K114+K72+K122+K172+K101+K218+K174+K176+K178+K103+K105+K180+K234+K182+K107+K237+K239</f>
        <v>0</v>
      </c>
      <c r="L244" s="157">
        <f>L11+L14+L17+L20+L23+L26+L29+L32+L35+L38+L41+L44+L57+L67+L70+L75+L77+L89+L91+L93+L95+L97+L99+L126+L130+L140+L142+L144+L146+L150+L152+L158+L160+L162+L164+L166+L168+L170+L186+L188+L190+L192+L194+L196+L198+L200+L202+L204+L206+L212+L216+L222+L223+L224+L225+L226+L227+L228+L229+L231+L114+L72+L122+L172+L101+L218+L174+L176+L178+L103+L105+L180+L234+L182+L107+L237+L239</f>
        <v>26065.801668211312</v>
      </c>
      <c r="M244" s="33">
        <f t="shared" si="49"/>
        <v>944195.8</v>
      </c>
      <c r="N244" s="200">
        <f>N11+N14+N17+N20+N23+N26+N29+N32+N35+N38+N41+N44+N57+N67+N70+N75+N77+N89+N91+N93+N95+N97+N99+N126+N130+N140+N142+N144+N146+N150+N152+N158+N160+N162+N164+N166+N168+N170+N186+N188+N190+N192+N194+N196+N198+N200+N202+N204+N206+N212+N216+N222+N223+N224+N225+N226+N227+N228+N229+N231+N114+N72+N122+N172+N101+N218+N174+N176+N178+N103+N105+N180+N234+N182+N107+N237+N239</f>
        <v>600829</v>
      </c>
      <c r="O244" s="200">
        <f>O11+O14+O17+O20+O23+O26+O29+O32+O35+O38+O41+O44+O57+O67+O70+O75+O77+O89+O91+O93+O95+O97+O99+O126+O130+O140+O142+O144+O146+O150+O152+O158+O160+O162+O164+O166+O168+O170+O186+O188+O190+O192+O194+O196+O198+O200+O202+O204+O206+O212+O216+O222+O223+O224+O225+O226+O227+O228+O229+O231+O114+O72+O122+O172+O101+O218+O174+O176+O178+O103+O105+O180+O234+O182+O107+O237+O239</f>
        <v>0</v>
      </c>
      <c r="P244" s="200">
        <f>P11+P14+P17+P20+P23+P26+P29+P32+P35+P38+P41+P44+P57+P67+P70+P75+P77+P89+P91+P93+P95+P97+P99+P126+P130+P140+P142+P144+P146+P150+P152+P158+P160+P162+P164+P166+P168+P170+P186+P188+P190+P192+P194+P196+P198+P200+P202+P204+P206+P212+P216+P222+P223+P224+P225+P226+P227+P228+P229+P231+P114+P72+P122+P172+P101+P218+P174+P176+P178+P103+P105+P180+P234+P182+P107+P237+P239</f>
        <v>343366.8</v>
      </c>
      <c r="Q244" s="90">
        <f t="shared" si="50"/>
        <v>1214547.1547729378</v>
      </c>
      <c r="R244" s="157">
        <f>R11+R14+R17+R20+R23+R26+R29+R32+R35+R38+R41+R44+R57+R67+R70+R75+R77+R89+R91+R93+R95+R97+R99+R126+R130+R140+R142+R144+R146+R150+R152+R158+R160+R162+R164+R166+R168+R170+R186+R188+R190+R192+R194+R196+R198+R200+R202+R204+R206+R212+R216+R222+R223+R224+R225+R226+R227+R228+R229+R231+R114+R72+R122+R172+R101+R218+R174+R176+R178+R103+R105+R180+R234+R182+R107+R237+R239</f>
        <v>543314.4114921222</v>
      </c>
      <c r="S244" s="157">
        <f>S11+S14+S17+S20+S23+S26+S29+S32+S35+S38+S41+S44+S57+S67+S70+S75+S77+S89+S91+S93+S95+S97+S99+S126+S130+S140+S142+S144+S146+S150+S152+S158+S160+S162+S164+S166+S168+S170+S186+S188+S190+S192+S194+S196+S198+S200+S202+S204+S206+S212+S216+S222+S223+S224+S225+S226+S227+S228+S229+S231+S114+S72+S122+S172+S101+S218+S174+S176+S178+S103+S105+S180+S234+S182+S107+S237+S239</f>
        <v>0</v>
      </c>
      <c r="T244" s="157">
        <f>T11+T14+T17+T20+T23+T26+T29+T32+T35+T38+T41+T44+T57+T67+T70+T75+T77+T89+T91+T93+T95+T97+T99+T126+T130+T140+T142+T144+T146+T150+T152+T158+T160+T162+T164+T166+T168+T170+T186+T188+T190+T192+T194+T196+T198+T200+T202+T204+T206+T212+T216+T222+T223+T224+T225+T226+T227+T228+T229+T231+T114+T72+T122+T172+T101+T218+T174+T176+T178+T103+T105+T180+T234+T182+T107+T237+T239</f>
        <v>671232.7432808157</v>
      </c>
      <c r="U244" s="90">
        <f t="shared" si="51"/>
        <v>1221651.1584800743</v>
      </c>
      <c r="V244" s="157">
        <f>V11+V14+V17+V20+V23+V26+V29+V32+V35+V38+V41+V44+V57+V67+V70+V75+V77+V89+V91+V93+V95+V97+V99+V126+V130+V140+V142+V144+V146+V150+V152+V158+V160+V162+V164+V166+V168+V170+V186+V188+V190+V192+V194+V196+V198+V200+V202+V204+V206+V212+V216+V222+V223+V224+V225+V226+V227+V228+V229+V231+V114+V72+V122+V172+V101+V218+V174+V176+V178+V103+V105+V180+V234+V182+V107+V237+V239</f>
        <v>619265.5236329937</v>
      </c>
      <c r="W244" s="157">
        <f>W11+W14+W17+W20+W23+W26+W29+W32+W35+W38+W41+W44+W57+W67+W70+W75+W77+W89+W91+W93+W95+W97+W99+W126+W130+W140+W142+W144+W146+W150+W152+W158+W160+W162+W164+W166+W168+W170+W186+W188+W190+W192+W194+W196+W198+W200+W202+W204+W206+W212+W216+W222+W223+W224+W225+W226+W227+W228+W229+W231+W114+W72+W122+W172+W101+W218+W174+W176+W178+W103+W105+W180+W234+W182+W107+W237+W239</f>
        <v>0</v>
      </c>
      <c r="X244" s="157">
        <f>X11+X14+X17+X20+X23+X26+X29+X32+X35+X38+X41+X44+X57+X67+X70+X75+X77+X89+X91+X93+X95+X97+X99+X126+X130+X140+X142+X144+X146+X150+X152+X158+X160+X162+X164+X166+X168+X170+X186+X188+X190+X192+X194+X196+X198+X200+X202+X204+X206+X212+X216+X222+X223+X224+X225+X226+X227+X228+X229+X231+X114+X72+X122+X172+X101+X218+X174+X176+X178+X103+X105+X180+X234+X182+X107+X237+X239</f>
        <v>602385.6348470807</v>
      </c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9" customFormat="1" ht="12.75">
      <c r="A245" s="366" t="s">
        <v>209</v>
      </c>
      <c r="B245" s="367"/>
      <c r="C245" s="367"/>
      <c r="D245" s="367"/>
      <c r="E245" s="367"/>
      <c r="F245" s="367"/>
      <c r="G245" s="367"/>
      <c r="H245" s="368"/>
      <c r="I245" s="91">
        <f t="shared" si="44"/>
        <v>1050828.313253012</v>
      </c>
      <c r="J245" s="158">
        <f>J12+J15+J18+J21+J24+J27+J30+J33+J36+J39+J42+J50+J52+J54+J59+J63+J65+J111+J69+J78+J80+J128+J113+J82+J84+J86+J132+J88+J134+J136+J120+J56</f>
        <v>576025.2548656163</v>
      </c>
      <c r="K245" s="158">
        <f>K12+K15+K18+K21+K24+K27+K30+K33+K36+K39+K42+K50+K52+K54+K59+K63+K65+K111+K69+K78+K80+K128+K113+K82+K84+K86+K132+K88+K134+K136+K120+K56</f>
        <v>0</v>
      </c>
      <c r="L245" s="158">
        <f>L12+L15+L18+L21+L24+L27+L30+L33+L36+L39+L42+L50+L52+L54+L59+L63+L65+L111+L69+L78+L80+L128+L113+L82+L84+L86+L132+L88+L134+L136+L120+L56</f>
        <v>474803.0583873957</v>
      </c>
      <c r="M245" s="34">
        <f t="shared" si="49"/>
        <v>1837868</v>
      </c>
      <c r="N245" s="160">
        <f>N12+N15+N18+N21+N24+N27+N30+N33+N36+N39+N42+N50+N52+N54+N59+N63+N65+N111+N69+N78+N80+N128+N113+N82+N84+N86+N132+N88+N134+N136+N120+N56</f>
        <v>606278</v>
      </c>
      <c r="O245" s="160">
        <f>O12+O15+O18+O21+O24+O27+O30+O33+O36+O39+O42+O50+O52+O54+O59+O63+O65+O111+O69+O78+O80+O128+O113+O82+O84+O86+O132+O88+O134+O136+O120+O56</f>
        <v>0</v>
      </c>
      <c r="P245" s="160">
        <f>P12+P15+P18+P21+P24+P27+P30+P33+P36+P39+P42+P50+P52+P54+P59+P63+P65+P111+P69+P78+P80+P128+P113+P82+P84+P86+P132+P88+P134+P136+P120+P56</f>
        <v>1231590</v>
      </c>
      <c r="Q245" s="91">
        <f t="shared" si="50"/>
        <v>1400942.7099165893</v>
      </c>
      <c r="R245" s="158">
        <f>R12+R15+R18+R21+R24+R27+R30+R33+R36+R39+R42+R50+R52+R54+R59+R63+R65+R111+R69+R78+R80+R128+R113+R82+R84+R86+R132+R88+R134+R136+R120+R56</f>
        <v>539272.2743280815</v>
      </c>
      <c r="S245" s="158">
        <f>S12+S15+S18+S21+S24+S27+S30+S33+S36+S39+S42+S50+S52+S54+S59+S63+S65+S111+S69+S78+S80+S128+S113+S82+S84+S86+S132+S88+S134+S136+S120+S56</f>
        <v>0</v>
      </c>
      <c r="T245" s="158">
        <f>T12+T15+T18+T21+T24+T27+T30+T33+T36+T39+T42+T50+T52+T54+T59+T63+T65+T111+T69+T78+T80+T128+T113+T82+T84+T86+T132+T88+T134+T136+T120+T56</f>
        <v>861670.4355885079</v>
      </c>
      <c r="U245" s="91">
        <f t="shared" si="51"/>
        <v>2323587.9286376275</v>
      </c>
      <c r="V245" s="158">
        <f>V12+V15+V18+V21+V24+V27+V30+V33+V36+V39+V42+V50+V52+V54+V59+V63+V65+V111+V69+V78+V80+V128+V113+V82+V84+V86+V132+V88+V134+V136+V120+V56</f>
        <v>540720.1343836886</v>
      </c>
      <c r="W245" s="158">
        <f>W12+W15+W18+W21+W24+W27+W30+W33+W36+W39+W42+W50+W52+W54+W59+W63+W65+W111+W69+W78+W80+W128+W113+W82+W84+W86+W132+W88+W134+W136+W120+W56</f>
        <v>0</v>
      </c>
      <c r="X245" s="159">
        <f>X12+X15+X18+X21+X24+X27+X30+X33+X36+X39+X42+X50+X52+X54+X59+X63+X65+X111+X69+X78+X80+X128+X113+X82+X84+X86+X132+X88+X134+X136+X120+X56</f>
        <v>1782867.794253939</v>
      </c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9" customFormat="1" ht="12.75">
      <c r="A246" s="377" t="s">
        <v>210</v>
      </c>
      <c r="B246" s="378"/>
      <c r="C246" s="378"/>
      <c r="D246" s="378"/>
      <c r="E246" s="378"/>
      <c r="F246" s="378"/>
      <c r="G246" s="378"/>
      <c r="H246" s="379"/>
      <c r="I246" s="91">
        <f t="shared" si="44"/>
        <v>2780.3521779425396</v>
      </c>
      <c r="J246" s="158">
        <f aca="true" t="shared" si="56" ref="J246:L248">J116</f>
        <v>0</v>
      </c>
      <c r="K246" s="158">
        <f t="shared" si="56"/>
        <v>0</v>
      </c>
      <c r="L246" s="159">
        <f t="shared" si="56"/>
        <v>2780.3521779425396</v>
      </c>
      <c r="M246" s="34">
        <f t="shared" si="49"/>
        <v>0</v>
      </c>
      <c r="N246" s="160">
        <f aca="true" t="shared" si="57" ref="N246:P248">N116</f>
        <v>0</v>
      </c>
      <c r="O246" s="160">
        <f t="shared" si="57"/>
        <v>0</v>
      </c>
      <c r="P246" s="161">
        <f t="shared" si="57"/>
        <v>0</v>
      </c>
      <c r="Q246" s="91">
        <f t="shared" si="50"/>
        <v>0</v>
      </c>
      <c r="R246" s="158">
        <f aca="true" t="shared" si="58" ref="R246:T248">R116</f>
        <v>0</v>
      </c>
      <c r="S246" s="158">
        <f t="shared" si="58"/>
        <v>0</v>
      </c>
      <c r="T246" s="159">
        <f t="shared" si="58"/>
        <v>0</v>
      </c>
      <c r="U246" s="91">
        <f t="shared" si="51"/>
        <v>0</v>
      </c>
      <c r="V246" s="158">
        <f aca="true" t="shared" si="59" ref="V246:X248">V116</f>
        <v>0</v>
      </c>
      <c r="W246" s="158">
        <f t="shared" si="59"/>
        <v>0</v>
      </c>
      <c r="X246" s="159">
        <f t="shared" si="59"/>
        <v>0</v>
      </c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s="9" customFormat="1" ht="12.75" customHeight="1">
      <c r="A247" s="377" t="s">
        <v>211</v>
      </c>
      <c r="B247" s="378"/>
      <c r="C247" s="378"/>
      <c r="D247" s="378"/>
      <c r="E247" s="378"/>
      <c r="F247" s="378"/>
      <c r="G247" s="378"/>
      <c r="H247" s="379"/>
      <c r="I247" s="91">
        <f t="shared" si="44"/>
        <v>10802.826691380908</v>
      </c>
      <c r="J247" s="158">
        <f t="shared" si="56"/>
        <v>0</v>
      </c>
      <c r="K247" s="158">
        <f t="shared" si="56"/>
        <v>0</v>
      </c>
      <c r="L247" s="159">
        <f t="shared" si="56"/>
        <v>10802.826691380908</v>
      </c>
      <c r="M247" s="34">
        <f t="shared" si="49"/>
        <v>0</v>
      </c>
      <c r="N247" s="160">
        <f t="shared" si="57"/>
        <v>0</v>
      </c>
      <c r="O247" s="160">
        <f t="shared" si="57"/>
        <v>0</v>
      </c>
      <c r="P247" s="161">
        <f t="shared" si="57"/>
        <v>0</v>
      </c>
      <c r="Q247" s="91">
        <f t="shared" si="50"/>
        <v>0</v>
      </c>
      <c r="R247" s="158">
        <f t="shared" si="58"/>
        <v>0</v>
      </c>
      <c r="S247" s="158">
        <f t="shared" si="58"/>
        <v>0</v>
      </c>
      <c r="T247" s="159">
        <f t="shared" si="58"/>
        <v>0</v>
      </c>
      <c r="U247" s="91">
        <f t="shared" si="51"/>
        <v>0</v>
      </c>
      <c r="V247" s="158">
        <f t="shared" si="59"/>
        <v>0</v>
      </c>
      <c r="W247" s="158">
        <f t="shared" si="59"/>
        <v>0</v>
      </c>
      <c r="X247" s="159">
        <f t="shared" si="59"/>
        <v>0</v>
      </c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9" customFormat="1" ht="12.75" customHeight="1">
      <c r="A248" s="377" t="s">
        <v>212</v>
      </c>
      <c r="B248" s="378"/>
      <c r="C248" s="378"/>
      <c r="D248" s="378"/>
      <c r="E248" s="378"/>
      <c r="F248" s="378"/>
      <c r="G248" s="378"/>
      <c r="H248" s="379"/>
      <c r="I248" s="91">
        <f t="shared" si="44"/>
        <v>1332.2520852641333</v>
      </c>
      <c r="J248" s="158">
        <f t="shared" si="56"/>
        <v>0</v>
      </c>
      <c r="K248" s="158">
        <f t="shared" si="56"/>
        <v>0</v>
      </c>
      <c r="L248" s="159">
        <f t="shared" si="56"/>
        <v>1332.2520852641333</v>
      </c>
      <c r="M248" s="34">
        <f t="shared" si="49"/>
        <v>0</v>
      </c>
      <c r="N248" s="160">
        <f t="shared" si="57"/>
        <v>0</v>
      </c>
      <c r="O248" s="160">
        <f t="shared" si="57"/>
        <v>0</v>
      </c>
      <c r="P248" s="161">
        <f t="shared" si="57"/>
        <v>0</v>
      </c>
      <c r="Q248" s="91">
        <f t="shared" si="50"/>
        <v>0</v>
      </c>
      <c r="R248" s="158">
        <f t="shared" si="58"/>
        <v>0</v>
      </c>
      <c r="S248" s="158">
        <f t="shared" si="58"/>
        <v>0</v>
      </c>
      <c r="T248" s="159">
        <f t="shared" si="58"/>
        <v>0</v>
      </c>
      <c r="U248" s="91">
        <f t="shared" si="51"/>
        <v>0</v>
      </c>
      <c r="V248" s="158">
        <f t="shared" si="59"/>
        <v>0</v>
      </c>
      <c r="W248" s="158">
        <f t="shared" si="59"/>
        <v>0</v>
      </c>
      <c r="X248" s="159">
        <f t="shared" si="59"/>
        <v>0</v>
      </c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9" customFormat="1" ht="13.5" thickBot="1">
      <c r="A249" s="366" t="s">
        <v>213</v>
      </c>
      <c r="B249" s="367"/>
      <c r="C249" s="367"/>
      <c r="D249" s="367"/>
      <c r="E249" s="367"/>
      <c r="F249" s="367"/>
      <c r="G249" s="367"/>
      <c r="H249" s="368"/>
      <c r="I249" s="92">
        <f t="shared" si="44"/>
        <v>1448.100092678406</v>
      </c>
      <c r="J249" s="162">
        <f>J232+J73+J235</f>
        <v>1448.100092678406</v>
      </c>
      <c r="K249" s="162">
        <f>K232+K73+K235</f>
        <v>0</v>
      </c>
      <c r="L249" s="162">
        <f>L232+L73+L235</f>
        <v>0</v>
      </c>
      <c r="M249" s="35">
        <f t="shared" si="49"/>
        <v>8291</v>
      </c>
      <c r="N249" s="163">
        <f>N232+N73+N235</f>
        <v>1050</v>
      </c>
      <c r="O249" s="163">
        <f>O232+O73+O235</f>
        <v>0</v>
      </c>
      <c r="P249" s="163">
        <f>P232+P73+P235</f>
        <v>7241</v>
      </c>
      <c r="Q249" s="92">
        <f t="shared" si="50"/>
        <v>0</v>
      </c>
      <c r="R249" s="162">
        <f>R232+R73+R235</f>
        <v>0</v>
      </c>
      <c r="S249" s="162">
        <f>S232+S73+S235</f>
        <v>0</v>
      </c>
      <c r="T249" s="162">
        <f>T232+T73+T235</f>
        <v>0</v>
      </c>
      <c r="U249" s="181">
        <f t="shared" si="51"/>
        <v>0</v>
      </c>
      <c r="V249" s="182">
        <f>V232+V73+V235</f>
        <v>0</v>
      </c>
      <c r="W249" s="182">
        <f>W232+W73+W235</f>
        <v>0</v>
      </c>
      <c r="X249" s="183">
        <f>X232+X73+X235</f>
        <v>0</v>
      </c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3" customFormat="1" ht="13.5" thickBot="1">
      <c r="A250" s="363" t="s">
        <v>206</v>
      </c>
      <c r="B250" s="364"/>
      <c r="C250" s="364"/>
      <c r="D250" s="364"/>
      <c r="E250" s="364"/>
      <c r="F250" s="364"/>
      <c r="G250" s="364"/>
      <c r="H250" s="365"/>
      <c r="I250" s="93">
        <f t="shared" si="44"/>
        <v>1602786.144578313</v>
      </c>
      <c r="J250" s="94">
        <f>SUM(J244:J249)</f>
        <v>1087001.8535681185</v>
      </c>
      <c r="K250" s="94">
        <f>SUM(K244:K249)</f>
        <v>0</v>
      </c>
      <c r="L250" s="94">
        <f>SUM(L244:L249)</f>
        <v>515784.2910101946</v>
      </c>
      <c r="M250" s="36">
        <f t="shared" si="49"/>
        <v>2790354.8</v>
      </c>
      <c r="N250" s="37">
        <f>SUM(N244,N245,N249,N246,N247,N248)</f>
        <v>1208157</v>
      </c>
      <c r="O250" s="37">
        <f>SUM(O244,O245,O249,O246,O247,O248)</f>
        <v>0</v>
      </c>
      <c r="P250" s="38">
        <f>SUM(P244,P245,P249,P246,P247,P248)</f>
        <v>1582197.8</v>
      </c>
      <c r="Q250" s="93">
        <f t="shared" si="50"/>
        <v>2615489.864689527</v>
      </c>
      <c r="R250" s="94">
        <f>SUM(R244,R245,R249,R246,R247,R248)</f>
        <v>1082586.6858202037</v>
      </c>
      <c r="S250" s="94">
        <f>SUM(S244,S245,S249,S246,S247,S248)</f>
        <v>0</v>
      </c>
      <c r="T250" s="95">
        <f>SUM(T244,T245,T249,T246,T247,T248)</f>
        <v>1532903.1788693236</v>
      </c>
      <c r="U250" s="93">
        <f t="shared" si="51"/>
        <v>3545239.087117702</v>
      </c>
      <c r="V250" s="94">
        <f>SUM(V244,V245,V249,V246,V247,V248)</f>
        <v>1159985.6580166821</v>
      </c>
      <c r="W250" s="94">
        <f>SUM(W244,W245,W249,W246,W247,W248)</f>
        <v>0</v>
      </c>
      <c r="X250" s="95">
        <f>SUM(X244,X245,X249,X246,X247,X248)</f>
        <v>2385253.4291010196</v>
      </c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:24" ht="12.75">
      <c r="A251" s="96"/>
      <c r="B251" s="96"/>
      <c r="C251" s="96"/>
      <c r="D251" s="97"/>
      <c r="E251" s="98"/>
      <c r="F251" s="99"/>
      <c r="G251" s="99"/>
      <c r="H251" s="100"/>
      <c r="I251" s="39"/>
      <c r="J251" s="40"/>
      <c r="K251" s="40"/>
      <c r="L251" s="40"/>
      <c r="M251" s="114"/>
      <c r="N251" s="115"/>
      <c r="O251" s="115"/>
      <c r="P251" s="115"/>
      <c r="Q251" s="39"/>
      <c r="R251" s="40"/>
      <c r="S251" s="40"/>
      <c r="T251" s="40"/>
      <c r="U251" s="39"/>
      <c r="V251" s="40"/>
      <c r="W251" s="40"/>
      <c r="X251" s="40"/>
    </row>
    <row r="252" spans="1:24" ht="12.75">
      <c r="A252" s="96"/>
      <c r="B252" s="96"/>
      <c r="C252" s="96"/>
      <c r="D252" s="97"/>
      <c r="E252" s="98"/>
      <c r="F252" s="99"/>
      <c r="G252" s="99"/>
      <c r="H252" s="100"/>
      <c r="I252" s="39">
        <f>I243-I250</f>
        <v>0</v>
      </c>
      <c r="J252" s="40">
        <f>J243-J250</f>
        <v>0</v>
      </c>
      <c r="K252" s="40"/>
      <c r="L252" s="40">
        <f>L243-L250</f>
        <v>0</v>
      </c>
      <c r="M252" s="114">
        <f>M243-M250</f>
        <v>0</v>
      </c>
      <c r="N252" s="115">
        <f>N243-N250</f>
        <v>0</v>
      </c>
      <c r="O252" s="115"/>
      <c r="P252" s="115">
        <f>P243-P250</f>
        <v>0</v>
      </c>
      <c r="Q252" s="39">
        <f>Q243-Q250</f>
        <v>0</v>
      </c>
      <c r="R252" s="40">
        <f>R243-R250</f>
        <v>0</v>
      </c>
      <c r="S252" s="40"/>
      <c r="T252" s="40">
        <f>T243-T250</f>
        <v>0</v>
      </c>
      <c r="U252" s="39">
        <f>U243-U250</f>
        <v>0</v>
      </c>
      <c r="V252" s="40">
        <f>V243-V250</f>
        <v>0</v>
      </c>
      <c r="W252" s="40"/>
      <c r="X252" s="40">
        <f>X243-X250</f>
        <v>0</v>
      </c>
    </row>
    <row r="253" spans="1:24" ht="12.75">
      <c r="A253" s="101"/>
      <c r="B253" s="101"/>
      <c r="C253" s="101"/>
      <c r="D253" s="102"/>
      <c r="E253" s="103"/>
      <c r="F253" s="104"/>
      <c r="G253" s="104"/>
      <c r="H253" s="104"/>
      <c r="I253" s="105"/>
      <c r="J253" s="106"/>
      <c r="K253" s="106"/>
      <c r="L253" s="106"/>
      <c r="M253" s="116"/>
      <c r="N253" s="117"/>
      <c r="O253" s="117"/>
      <c r="P253" s="117"/>
      <c r="Q253" s="105"/>
      <c r="R253" s="106"/>
      <c r="S253" s="106"/>
      <c r="T253" s="106"/>
      <c r="U253" s="105"/>
      <c r="V253" s="106"/>
      <c r="W253" s="106"/>
      <c r="X253" s="106"/>
    </row>
    <row r="254" spans="1:24" ht="12.75">
      <c r="A254" s="101"/>
      <c r="B254" s="101"/>
      <c r="C254" s="101"/>
      <c r="D254" s="102"/>
      <c r="E254" s="103"/>
      <c r="F254" s="104"/>
      <c r="G254" s="104"/>
      <c r="H254" s="104"/>
      <c r="I254" s="105"/>
      <c r="J254" s="106"/>
      <c r="K254" s="106"/>
      <c r="L254" s="106"/>
      <c r="M254" s="116"/>
      <c r="N254" s="117"/>
      <c r="O254" s="117"/>
      <c r="P254" s="117"/>
      <c r="Q254" s="105"/>
      <c r="R254" s="106"/>
      <c r="S254" s="106"/>
      <c r="T254" s="106"/>
      <c r="U254" s="105"/>
      <c r="V254" s="106"/>
      <c r="W254" s="106"/>
      <c r="X254" s="106"/>
    </row>
    <row r="255" spans="1:24" ht="12.75">
      <c r="A255" s="101"/>
      <c r="B255" s="101"/>
      <c r="C255" s="101"/>
      <c r="D255" s="102"/>
      <c r="E255" s="103"/>
      <c r="F255" s="104"/>
      <c r="G255" s="104"/>
      <c r="H255" s="104"/>
      <c r="I255" s="105"/>
      <c r="J255" s="106"/>
      <c r="K255" s="106"/>
      <c r="L255" s="106"/>
      <c r="M255" s="116"/>
      <c r="N255" s="117"/>
      <c r="O255" s="117"/>
      <c r="P255" s="117"/>
      <c r="Q255" s="105"/>
      <c r="R255" s="106"/>
      <c r="S255" s="106"/>
      <c r="T255" s="106"/>
      <c r="U255" s="105"/>
      <c r="V255" s="106"/>
      <c r="W255" s="106"/>
      <c r="X255" s="106"/>
    </row>
  </sheetData>
  <sheetProtection/>
  <mergeCells count="636">
    <mergeCell ref="E180:E181"/>
    <mergeCell ref="F181:H181"/>
    <mergeCell ref="F173:H173"/>
    <mergeCell ref="F171:H171"/>
    <mergeCell ref="D176:D177"/>
    <mergeCell ref="E176:E177"/>
    <mergeCell ref="F177:H177"/>
    <mergeCell ref="D178:D179"/>
    <mergeCell ref="E168:E169"/>
    <mergeCell ref="F169:H169"/>
    <mergeCell ref="V2:X2"/>
    <mergeCell ref="A2:U2"/>
    <mergeCell ref="E116:E119"/>
    <mergeCell ref="F116:F118"/>
    <mergeCell ref="G116:G118"/>
    <mergeCell ref="F119:H119"/>
    <mergeCell ref="A116:A119"/>
    <mergeCell ref="B116:B119"/>
    <mergeCell ref="A222:A230"/>
    <mergeCell ref="B222:B230"/>
    <mergeCell ref="C221:X221"/>
    <mergeCell ref="H222:H229"/>
    <mergeCell ref="C220:H220"/>
    <mergeCell ref="C222:C230"/>
    <mergeCell ref="D222:D230"/>
    <mergeCell ref="F230:H230"/>
    <mergeCell ref="C241:H241"/>
    <mergeCell ref="F233:H233"/>
    <mergeCell ref="E231:E233"/>
    <mergeCell ref="F231:F232"/>
    <mergeCell ref="A231:A233"/>
    <mergeCell ref="B231:B233"/>
    <mergeCell ref="C231:C233"/>
    <mergeCell ref="D231:D233"/>
    <mergeCell ref="A234:A236"/>
    <mergeCell ref="B234:B236"/>
    <mergeCell ref="A250:H250"/>
    <mergeCell ref="A245:H245"/>
    <mergeCell ref="B242:H242"/>
    <mergeCell ref="A243:H243"/>
    <mergeCell ref="A244:H244"/>
    <mergeCell ref="A248:H248"/>
    <mergeCell ref="A247:H247"/>
    <mergeCell ref="A246:H246"/>
    <mergeCell ref="A249:H249"/>
    <mergeCell ref="F222:F229"/>
    <mergeCell ref="G231:G232"/>
    <mergeCell ref="C214:H214"/>
    <mergeCell ref="C215:X215"/>
    <mergeCell ref="A216:A217"/>
    <mergeCell ref="B216:B217"/>
    <mergeCell ref="C216:C217"/>
    <mergeCell ref="D216:D217"/>
    <mergeCell ref="F217:H217"/>
    <mergeCell ref="E216:E217"/>
    <mergeCell ref="A204:A205"/>
    <mergeCell ref="B210:X210"/>
    <mergeCell ref="C211:X211"/>
    <mergeCell ref="E212:E213"/>
    <mergeCell ref="F213:H213"/>
    <mergeCell ref="A212:A213"/>
    <mergeCell ref="B212:B213"/>
    <mergeCell ref="C212:C213"/>
    <mergeCell ref="D212:D213"/>
    <mergeCell ref="A206:A207"/>
    <mergeCell ref="C208:H208"/>
    <mergeCell ref="B209:H209"/>
    <mergeCell ref="F205:H205"/>
    <mergeCell ref="E206:E207"/>
    <mergeCell ref="B206:B207"/>
    <mergeCell ref="C206:C207"/>
    <mergeCell ref="D206:D207"/>
    <mergeCell ref="F207:H207"/>
    <mergeCell ref="A202:A203"/>
    <mergeCell ref="B202:B203"/>
    <mergeCell ref="C202:C203"/>
    <mergeCell ref="D202:D203"/>
    <mergeCell ref="F203:H203"/>
    <mergeCell ref="B204:B205"/>
    <mergeCell ref="C204:C205"/>
    <mergeCell ref="D204:D205"/>
    <mergeCell ref="E204:E205"/>
    <mergeCell ref="E202:E203"/>
    <mergeCell ref="E200:E201"/>
    <mergeCell ref="F201:H201"/>
    <mergeCell ref="A198:A199"/>
    <mergeCell ref="B198:B199"/>
    <mergeCell ref="A200:A201"/>
    <mergeCell ref="B200:B201"/>
    <mergeCell ref="C200:C201"/>
    <mergeCell ref="D200:D201"/>
    <mergeCell ref="C198:C199"/>
    <mergeCell ref="D198:D199"/>
    <mergeCell ref="E194:E195"/>
    <mergeCell ref="F195:H195"/>
    <mergeCell ref="E196:E197"/>
    <mergeCell ref="F197:H197"/>
    <mergeCell ref="E198:E199"/>
    <mergeCell ref="F199:H199"/>
    <mergeCell ref="C196:C197"/>
    <mergeCell ref="D196:D197"/>
    <mergeCell ref="A194:A195"/>
    <mergeCell ref="B194:B195"/>
    <mergeCell ref="C194:C195"/>
    <mergeCell ref="D194:D195"/>
    <mergeCell ref="E192:E193"/>
    <mergeCell ref="F193:H193"/>
    <mergeCell ref="E190:E191"/>
    <mergeCell ref="A190:A191"/>
    <mergeCell ref="B190:B191"/>
    <mergeCell ref="A192:A193"/>
    <mergeCell ref="B192:B193"/>
    <mergeCell ref="C192:C193"/>
    <mergeCell ref="D192:D193"/>
    <mergeCell ref="C190:C191"/>
    <mergeCell ref="A174:A175"/>
    <mergeCell ref="C185:X185"/>
    <mergeCell ref="E186:E187"/>
    <mergeCell ref="F187:H187"/>
    <mergeCell ref="F189:H189"/>
    <mergeCell ref="F191:H191"/>
    <mergeCell ref="A186:A187"/>
    <mergeCell ref="B186:B187"/>
    <mergeCell ref="C186:C187"/>
    <mergeCell ref="D186:D187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68:A169"/>
    <mergeCell ref="B168:B169"/>
    <mergeCell ref="C168:C169"/>
    <mergeCell ref="D168:D169"/>
    <mergeCell ref="F163:H163"/>
    <mergeCell ref="A164:A165"/>
    <mergeCell ref="B164:B165"/>
    <mergeCell ref="C164:C165"/>
    <mergeCell ref="D164:D165"/>
    <mergeCell ref="E164:E165"/>
    <mergeCell ref="F165:H165"/>
    <mergeCell ref="E162:E163"/>
    <mergeCell ref="A162:A163"/>
    <mergeCell ref="B162:B163"/>
    <mergeCell ref="C162:C163"/>
    <mergeCell ref="D162:D163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C152:C153"/>
    <mergeCell ref="D152:D153"/>
    <mergeCell ref="E150:E151"/>
    <mergeCell ref="F153:H153"/>
    <mergeCell ref="E160:E161"/>
    <mergeCell ref="B156:X156"/>
    <mergeCell ref="C157:X157"/>
    <mergeCell ref="E158:E159"/>
    <mergeCell ref="F159:H159"/>
    <mergeCell ref="F161:H161"/>
    <mergeCell ref="C154:H154"/>
    <mergeCell ref="B155:H155"/>
    <mergeCell ref="F151:H151"/>
    <mergeCell ref="E152:E153"/>
    <mergeCell ref="A150:A151"/>
    <mergeCell ref="B150:B151"/>
    <mergeCell ref="C150:C151"/>
    <mergeCell ref="D150:D151"/>
    <mergeCell ref="A152:A153"/>
    <mergeCell ref="B152:B153"/>
    <mergeCell ref="E146:E147"/>
    <mergeCell ref="F147:H147"/>
    <mergeCell ref="C148:H148"/>
    <mergeCell ref="C149:X149"/>
    <mergeCell ref="A146:A147"/>
    <mergeCell ref="B146:B147"/>
    <mergeCell ref="C146:C147"/>
    <mergeCell ref="D146:D147"/>
    <mergeCell ref="F143:H143"/>
    <mergeCell ref="A144:A145"/>
    <mergeCell ref="B144:B145"/>
    <mergeCell ref="C144:C145"/>
    <mergeCell ref="D144:D145"/>
    <mergeCell ref="E144:E145"/>
    <mergeCell ref="F145:H145"/>
    <mergeCell ref="C142:C143"/>
    <mergeCell ref="D142:D143"/>
    <mergeCell ref="E142:E143"/>
    <mergeCell ref="A140:A141"/>
    <mergeCell ref="B140:B141"/>
    <mergeCell ref="C140:C141"/>
    <mergeCell ref="D140:D141"/>
    <mergeCell ref="F133:H133"/>
    <mergeCell ref="E130:E131"/>
    <mergeCell ref="A134:A135"/>
    <mergeCell ref="B134:B135"/>
    <mergeCell ref="C134:C135"/>
    <mergeCell ref="F137:H137"/>
    <mergeCell ref="C138:H138"/>
    <mergeCell ref="C139:X139"/>
    <mergeCell ref="D132:D133"/>
    <mergeCell ref="F127:H127"/>
    <mergeCell ref="E136:E137"/>
    <mergeCell ref="E132:E133"/>
    <mergeCell ref="C132:C133"/>
    <mergeCell ref="F131:H131"/>
    <mergeCell ref="D136:D137"/>
    <mergeCell ref="B93:B94"/>
    <mergeCell ref="C93:C94"/>
    <mergeCell ref="D93:D94"/>
    <mergeCell ref="A93:A94"/>
    <mergeCell ref="F115:H115"/>
    <mergeCell ref="F129:H129"/>
    <mergeCell ref="C105:C106"/>
    <mergeCell ref="D105:D106"/>
    <mergeCell ref="E105:E106"/>
    <mergeCell ref="F106:H106"/>
    <mergeCell ref="A88:A90"/>
    <mergeCell ref="A130:A131"/>
    <mergeCell ref="B132:B133"/>
    <mergeCell ref="B130:B131"/>
    <mergeCell ref="C130:C131"/>
    <mergeCell ref="D91:D92"/>
    <mergeCell ref="A95:A96"/>
    <mergeCell ref="B95:B96"/>
    <mergeCell ref="D116:D119"/>
    <mergeCell ref="D130:D131"/>
    <mergeCell ref="D113:D115"/>
    <mergeCell ref="E113:E115"/>
    <mergeCell ref="E126:E127"/>
    <mergeCell ref="C124:H124"/>
    <mergeCell ref="F113:F114"/>
    <mergeCell ref="D126:D127"/>
    <mergeCell ref="F121:H121"/>
    <mergeCell ref="C126:C127"/>
    <mergeCell ref="G113:G114"/>
    <mergeCell ref="C116:C119"/>
    <mergeCell ref="E99:E100"/>
    <mergeCell ref="C109:H109"/>
    <mergeCell ref="C101:C102"/>
    <mergeCell ref="D111:D112"/>
    <mergeCell ref="C95:C96"/>
    <mergeCell ref="D95:D96"/>
    <mergeCell ref="F112:H112"/>
    <mergeCell ref="E101:E102"/>
    <mergeCell ref="D101:D102"/>
    <mergeCell ref="C97:C98"/>
    <mergeCell ref="A120:A121"/>
    <mergeCell ref="A11:A13"/>
    <mergeCell ref="B11:B13"/>
    <mergeCell ref="C11:C13"/>
    <mergeCell ref="B17:B19"/>
    <mergeCell ref="D97:D98"/>
    <mergeCell ref="B97:B98"/>
    <mergeCell ref="A97:A98"/>
    <mergeCell ref="B91:B92"/>
    <mergeCell ref="C17:C19"/>
    <mergeCell ref="D11:D13"/>
    <mergeCell ref="F11:F12"/>
    <mergeCell ref="G11:G12"/>
    <mergeCell ref="N4:P4"/>
    <mergeCell ref="J4:L4"/>
    <mergeCell ref="B9:X9"/>
    <mergeCell ref="A8:X8"/>
    <mergeCell ref="X5:X6"/>
    <mergeCell ref="T5:T6"/>
    <mergeCell ref="M4:M6"/>
    <mergeCell ref="A14:A16"/>
    <mergeCell ref="B14:B16"/>
    <mergeCell ref="A17:A19"/>
    <mergeCell ref="D3:D6"/>
    <mergeCell ref="A7:X7"/>
    <mergeCell ref="I3:L3"/>
    <mergeCell ref="P5:P6"/>
    <mergeCell ref="U3:X3"/>
    <mergeCell ref="I4:I6"/>
    <mergeCell ref="F14:F15"/>
    <mergeCell ref="A113:A115"/>
    <mergeCell ref="M3:P3"/>
    <mergeCell ref="U4:U6"/>
    <mergeCell ref="B113:B115"/>
    <mergeCell ref="C113:C115"/>
    <mergeCell ref="C10:X10"/>
    <mergeCell ref="F13:H13"/>
    <mergeCell ref="Q3:T3"/>
    <mergeCell ref="Q4:Q6"/>
    <mergeCell ref="R5:S5"/>
    <mergeCell ref="A1:X1"/>
    <mergeCell ref="A3:A6"/>
    <mergeCell ref="B3:B6"/>
    <mergeCell ref="C3:C6"/>
    <mergeCell ref="E3:E6"/>
    <mergeCell ref="F3:F6"/>
    <mergeCell ref="G3:G6"/>
    <mergeCell ref="H3:H6"/>
    <mergeCell ref="V4:X4"/>
    <mergeCell ref="V5:W5"/>
    <mergeCell ref="N5:O5"/>
    <mergeCell ref="J5:K5"/>
    <mergeCell ref="E17:E19"/>
    <mergeCell ref="F17:F18"/>
    <mergeCell ref="R4:T4"/>
    <mergeCell ref="L5:L6"/>
    <mergeCell ref="E11:E13"/>
    <mergeCell ref="C14:C16"/>
    <mergeCell ref="D14:D16"/>
    <mergeCell ref="F16:H16"/>
    <mergeCell ref="D17:D19"/>
    <mergeCell ref="G17:G18"/>
    <mergeCell ref="F19:H19"/>
    <mergeCell ref="E14:E16"/>
    <mergeCell ref="G14:G15"/>
    <mergeCell ref="E23:E25"/>
    <mergeCell ref="F23:F24"/>
    <mergeCell ref="E20:E22"/>
    <mergeCell ref="F20:F21"/>
    <mergeCell ref="G20:G21"/>
    <mergeCell ref="F25:H25"/>
    <mergeCell ref="G23:G24"/>
    <mergeCell ref="F26:F27"/>
    <mergeCell ref="A23:A25"/>
    <mergeCell ref="B23:B25"/>
    <mergeCell ref="C23:C25"/>
    <mergeCell ref="D23:D25"/>
    <mergeCell ref="A20:A22"/>
    <mergeCell ref="B20:B22"/>
    <mergeCell ref="C20:C22"/>
    <mergeCell ref="D20:D22"/>
    <mergeCell ref="F22:H22"/>
    <mergeCell ref="B29:B31"/>
    <mergeCell ref="C29:C31"/>
    <mergeCell ref="G26:G27"/>
    <mergeCell ref="D29:D31"/>
    <mergeCell ref="E26:E28"/>
    <mergeCell ref="E29:E31"/>
    <mergeCell ref="F29:F30"/>
    <mergeCell ref="F31:H31"/>
    <mergeCell ref="F28:H28"/>
    <mergeCell ref="G29:G30"/>
    <mergeCell ref="A26:A28"/>
    <mergeCell ref="B26:B28"/>
    <mergeCell ref="C26:C28"/>
    <mergeCell ref="D26:D28"/>
    <mergeCell ref="D32:D34"/>
    <mergeCell ref="E32:E34"/>
    <mergeCell ref="A32:A34"/>
    <mergeCell ref="B32:B34"/>
    <mergeCell ref="C32:C34"/>
    <mergeCell ref="A29:A31"/>
    <mergeCell ref="F34:H34"/>
    <mergeCell ref="F32:F33"/>
    <mergeCell ref="G32:G33"/>
    <mergeCell ref="E35:E37"/>
    <mergeCell ref="F37:H37"/>
    <mergeCell ref="B41:B43"/>
    <mergeCell ref="G35:G36"/>
    <mergeCell ref="D41:D43"/>
    <mergeCell ref="F35:F36"/>
    <mergeCell ref="G41:G42"/>
    <mergeCell ref="F40:H40"/>
    <mergeCell ref="E38:E40"/>
    <mergeCell ref="A35:A37"/>
    <mergeCell ref="B35:B37"/>
    <mergeCell ref="C35:C37"/>
    <mergeCell ref="D35:D37"/>
    <mergeCell ref="G38:G39"/>
    <mergeCell ref="F43:H43"/>
    <mergeCell ref="C46:H46"/>
    <mergeCell ref="C47:H47"/>
    <mergeCell ref="A38:A40"/>
    <mergeCell ref="B38:B40"/>
    <mergeCell ref="C38:C40"/>
    <mergeCell ref="D38:D40"/>
    <mergeCell ref="F41:F42"/>
    <mergeCell ref="B46:B47"/>
    <mergeCell ref="F38:F39"/>
    <mergeCell ref="A46:A47"/>
    <mergeCell ref="A44:A45"/>
    <mergeCell ref="D44:D45"/>
    <mergeCell ref="A41:A43"/>
    <mergeCell ref="C41:C43"/>
    <mergeCell ref="E44:E45"/>
    <mergeCell ref="B44:B45"/>
    <mergeCell ref="C44:C45"/>
    <mergeCell ref="E41:E43"/>
    <mergeCell ref="C48:H48"/>
    <mergeCell ref="F45:H45"/>
    <mergeCell ref="A54:A55"/>
    <mergeCell ref="B54:B55"/>
    <mergeCell ref="C54:C55"/>
    <mergeCell ref="D54:D55"/>
    <mergeCell ref="A50:A51"/>
    <mergeCell ref="B50:B51"/>
    <mergeCell ref="C50:C51"/>
    <mergeCell ref="D50:D51"/>
    <mergeCell ref="C49:X49"/>
    <mergeCell ref="E50:E51"/>
    <mergeCell ref="F51:H51"/>
    <mergeCell ref="F53:H53"/>
    <mergeCell ref="C52:C53"/>
    <mergeCell ref="D52:D53"/>
    <mergeCell ref="E52:E53"/>
    <mergeCell ref="F58:H58"/>
    <mergeCell ref="A56:A58"/>
    <mergeCell ref="B56:B58"/>
    <mergeCell ref="C56:C58"/>
    <mergeCell ref="D56:D58"/>
    <mergeCell ref="A52:A53"/>
    <mergeCell ref="B52:B53"/>
    <mergeCell ref="F55:H55"/>
    <mergeCell ref="F60:H60"/>
    <mergeCell ref="A59:A60"/>
    <mergeCell ref="B59:B60"/>
    <mergeCell ref="C59:C60"/>
    <mergeCell ref="D59:D60"/>
    <mergeCell ref="E56:E58"/>
    <mergeCell ref="A63:A64"/>
    <mergeCell ref="B63:B64"/>
    <mergeCell ref="C63:C64"/>
    <mergeCell ref="D63:D64"/>
    <mergeCell ref="F85:H85"/>
    <mergeCell ref="F66:H66"/>
    <mergeCell ref="A65:A66"/>
    <mergeCell ref="B65:B66"/>
    <mergeCell ref="C65:C66"/>
    <mergeCell ref="D65:D66"/>
    <mergeCell ref="A72:A74"/>
    <mergeCell ref="B72:B74"/>
    <mergeCell ref="E111:E112"/>
    <mergeCell ref="D99:D100"/>
    <mergeCell ref="C111:C112"/>
    <mergeCell ref="C99:C100"/>
    <mergeCell ref="C110:X110"/>
    <mergeCell ref="F100:H100"/>
    <mergeCell ref="F94:H94"/>
    <mergeCell ref="F96:H96"/>
    <mergeCell ref="G77:G78"/>
    <mergeCell ref="F74:H74"/>
    <mergeCell ref="F72:F73"/>
    <mergeCell ref="E77:E79"/>
    <mergeCell ref="G72:G73"/>
    <mergeCell ref="E75:E76"/>
    <mergeCell ref="F79:H79"/>
    <mergeCell ref="E84:E85"/>
    <mergeCell ref="D84:D85"/>
    <mergeCell ref="C84:C85"/>
    <mergeCell ref="E91:E92"/>
    <mergeCell ref="E86:E87"/>
    <mergeCell ref="E72:E74"/>
    <mergeCell ref="C82:C83"/>
    <mergeCell ref="A111:A112"/>
    <mergeCell ref="B111:B112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D75:D76"/>
    <mergeCell ref="A77:A79"/>
    <mergeCell ref="B77:B79"/>
    <mergeCell ref="A91:A92"/>
    <mergeCell ref="B88:B90"/>
    <mergeCell ref="D86:D87"/>
    <mergeCell ref="C88:C90"/>
    <mergeCell ref="A86:A87"/>
    <mergeCell ref="D88:D90"/>
    <mergeCell ref="B86:B87"/>
    <mergeCell ref="A80:A81"/>
    <mergeCell ref="A82:A83"/>
    <mergeCell ref="B82:B83"/>
    <mergeCell ref="B80:B81"/>
    <mergeCell ref="A84:A85"/>
    <mergeCell ref="B84:B85"/>
    <mergeCell ref="C86:C87"/>
    <mergeCell ref="A75:A76"/>
    <mergeCell ref="B75:B76"/>
    <mergeCell ref="C80:C81"/>
    <mergeCell ref="D80:D81"/>
    <mergeCell ref="D82:D83"/>
    <mergeCell ref="F83:H83"/>
    <mergeCell ref="D77:D79"/>
    <mergeCell ref="F76:H76"/>
    <mergeCell ref="F81:H81"/>
    <mergeCell ref="E80:E81"/>
    <mergeCell ref="C77:C79"/>
    <mergeCell ref="E63:E64"/>
    <mergeCell ref="F64:H64"/>
    <mergeCell ref="E69:E71"/>
    <mergeCell ref="F71:H71"/>
    <mergeCell ref="F69:F70"/>
    <mergeCell ref="D72:D74"/>
    <mergeCell ref="G69:G70"/>
    <mergeCell ref="C75:C76"/>
    <mergeCell ref="D69:D71"/>
    <mergeCell ref="A69:A71"/>
    <mergeCell ref="A67:A68"/>
    <mergeCell ref="B67:B68"/>
    <mergeCell ref="C67:C68"/>
    <mergeCell ref="B69:B71"/>
    <mergeCell ref="C69:C71"/>
    <mergeCell ref="A128:A129"/>
    <mergeCell ref="B128:B129"/>
    <mergeCell ref="C128:C129"/>
    <mergeCell ref="A126:A127"/>
    <mergeCell ref="B126:B127"/>
    <mergeCell ref="A132:A133"/>
    <mergeCell ref="F135:H135"/>
    <mergeCell ref="D134:D135"/>
    <mergeCell ref="E134:E135"/>
    <mergeCell ref="E128:E129"/>
    <mergeCell ref="F123:H123"/>
    <mergeCell ref="D128:D129"/>
    <mergeCell ref="F167:H167"/>
    <mergeCell ref="E166:E167"/>
    <mergeCell ref="C166:C167"/>
    <mergeCell ref="A166:A167"/>
    <mergeCell ref="B166:B167"/>
    <mergeCell ref="E140:E141"/>
    <mergeCell ref="F141:H141"/>
    <mergeCell ref="A142:A143"/>
    <mergeCell ref="B142:B143"/>
    <mergeCell ref="D166:D167"/>
    <mergeCell ref="F90:H90"/>
    <mergeCell ref="F87:H87"/>
    <mergeCell ref="F88:F89"/>
    <mergeCell ref="G88:G89"/>
    <mergeCell ref="A122:A123"/>
    <mergeCell ref="B122:B123"/>
    <mergeCell ref="C122:C123"/>
    <mergeCell ref="D122:D123"/>
    <mergeCell ref="E122:E123"/>
    <mergeCell ref="B120:B121"/>
    <mergeCell ref="C72:C74"/>
    <mergeCell ref="A136:A137"/>
    <mergeCell ref="B136:B137"/>
    <mergeCell ref="C136:C137"/>
    <mergeCell ref="E82:E83"/>
    <mergeCell ref="E93:E94"/>
    <mergeCell ref="C125:X125"/>
    <mergeCell ref="C120:C121"/>
    <mergeCell ref="D120:D121"/>
    <mergeCell ref="E120:E121"/>
    <mergeCell ref="E54:E55"/>
    <mergeCell ref="G56:G57"/>
    <mergeCell ref="F56:F57"/>
    <mergeCell ref="C61:H61"/>
    <mergeCell ref="D67:D68"/>
    <mergeCell ref="C62:X62"/>
    <mergeCell ref="F68:H68"/>
    <mergeCell ref="E67:E68"/>
    <mergeCell ref="E65:E66"/>
    <mergeCell ref="E59:E60"/>
    <mergeCell ref="F92:H92"/>
    <mergeCell ref="C103:C104"/>
    <mergeCell ref="D103:D104"/>
    <mergeCell ref="E103:E104"/>
    <mergeCell ref="F104:H104"/>
    <mergeCell ref="F102:H102"/>
    <mergeCell ref="F98:H98"/>
    <mergeCell ref="E95:E96"/>
    <mergeCell ref="E97:E98"/>
    <mergeCell ref="C91:C92"/>
    <mergeCell ref="D218:D219"/>
    <mergeCell ref="E218:E219"/>
    <mergeCell ref="F219:H219"/>
    <mergeCell ref="B174:B175"/>
    <mergeCell ref="C174:C175"/>
    <mergeCell ref="D174:D175"/>
    <mergeCell ref="E174:E175"/>
    <mergeCell ref="F175:H175"/>
    <mergeCell ref="D190:D191"/>
    <mergeCell ref="E188:E189"/>
    <mergeCell ref="B178:B179"/>
    <mergeCell ref="C178:C179"/>
    <mergeCell ref="A176:A177"/>
    <mergeCell ref="B176:B177"/>
    <mergeCell ref="C176:C177"/>
    <mergeCell ref="A218:A219"/>
    <mergeCell ref="B218:B219"/>
    <mergeCell ref="C218:C219"/>
    <mergeCell ref="A196:A197"/>
    <mergeCell ref="B196:B197"/>
    <mergeCell ref="C184:H184"/>
    <mergeCell ref="A188:A189"/>
    <mergeCell ref="B188:B189"/>
    <mergeCell ref="C188:C189"/>
    <mergeCell ref="D188:D189"/>
    <mergeCell ref="A180:A181"/>
    <mergeCell ref="B180:B181"/>
    <mergeCell ref="A182:A183"/>
    <mergeCell ref="C180:C181"/>
    <mergeCell ref="D180:D181"/>
    <mergeCell ref="C234:C236"/>
    <mergeCell ref="D234:D236"/>
    <mergeCell ref="E234:E236"/>
    <mergeCell ref="F234:F235"/>
    <mergeCell ref="G234:G235"/>
    <mergeCell ref="F236:H236"/>
    <mergeCell ref="E182:E183"/>
    <mergeCell ref="F183:H183"/>
    <mergeCell ref="A107:A108"/>
    <mergeCell ref="B107:B108"/>
    <mergeCell ref="C107:C108"/>
    <mergeCell ref="D107:D108"/>
    <mergeCell ref="E107:E108"/>
    <mergeCell ref="E178:E179"/>
    <mergeCell ref="F179:H179"/>
    <mergeCell ref="A178:A179"/>
    <mergeCell ref="F108:H108"/>
    <mergeCell ref="A237:A238"/>
    <mergeCell ref="B237:B238"/>
    <mergeCell ref="C237:C238"/>
    <mergeCell ref="D237:D238"/>
    <mergeCell ref="E237:E238"/>
    <mergeCell ref="F238:H238"/>
    <mergeCell ref="B182:B183"/>
    <mergeCell ref="C182:C183"/>
    <mergeCell ref="D182:D183"/>
    <mergeCell ref="A239:A240"/>
    <mergeCell ref="B239:B240"/>
    <mergeCell ref="C239:C240"/>
    <mergeCell ref="D239:D240"/>
    <mergeCell ref="E239:E240"/>
    <mergeCell ref="F240:H240"/>
  </mergeCells>
  <printOptions/>
  <pageMargins left="0.3" right="0.23" top="0.39" bottom="0.17" header="0.17" footer="0"/>
  <pageSetup fitToHeight="9" fitToWidth="1" horizontalDpi="600" verticalDpi="600" orientation="landscape" paperSize="9" scale="93" r:id="rId1"/>
  <headerFooter alignWithMargins="0">
    <oddHeader>&amp;C&amp;P&amp;R6 programa</oddHeader>
  </headerFooter>
  <rowBreaks count="6" manualBreakCount="6">
    <brk id="53" max="255" man="1"/>
    <brk id="76" max="255" man="1"/>
    <brk id="96" max="255" man="1"/>
    <brk id="161" max="255" man="1"/>
    <brk id="199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mindaugas.satkus</dc:creator>
  <cp:keywords/>
  <dc:description/>
  <cp:lastModifiedBy>Mindaugas Šatkus</cp:lastModifiedBy>
  <cp:lastPrinted>2015-04-29T05:21:47Z</cp:lastPrinted>
  <dcterms:created xsi:type="dcterms:W3CDTF">2015-02-02T11:43:37Z</dcterms:created>
  <dcterms:modified xsi:type="dcterms:W3CDTF">2015-08-18T13:01:14Z</dcterms:modified>
  <cp:category/>
  <cp:version/>
  <cp:contentType/>
  <cp:contentStatus/>
</cp:coreProperties>
</file>