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210" windowWidth="7500" windowHeight="5655" activeTab="0"/>
  </bookViews>
  <sheets>
    <sheet name="1 lentele" sheetId="1" r:id="rId1"/>
    <sheet name="2015 m. tikslai" sheetId="2" r:id="rId2"/>
  </sheets>
  <definedNames>
    <definedName name="_xlnm.Print_Area" localSheetId="0">'1 lentele'!$A$1:$T$129</definedName>
    <definedName name="_xlnm.Print_Titles" localSheetId="0">'1 lentele'!$3:$6</definedName>
  </definedNames>
  <calcPr fullCalcOnLoad="1"/>
</workbook>
</file>

<file path=xl/sharedStrings.xml><?xml version="1.0" encoding="utf-8"?>
<sst xmlns="http://schemas.openxmlformats.org/spreadsheetml/2006/main" count="199" uniqueCount="95">
  <si>
    <t>Finansavimo šaltinis</t>
  </si>
  <si>
    <t>Programos kodas</t>
  </si>
  <si>
    <t>Programos pavadinimas</t>
  </si>
  <si>
    <t>išlaidoms</t>
  </si>
  <si>
    <t>iš viso</t>
  </si>
  <si>
    <t>turtui įsigyti</t>
  </si>
  <si>
    <t xml:space="preserve">iš jų darbo užmokesčiui                    </t>
  </si>
  <si>
    <t>IŠ VISO:</t>
  </si>
  <si>
    <t>Strateginio tikslo kodas</t>
  </si>
  <si>
    <t>iš jų</t>
  </si>
  <si>
    <t>2016 m. išlaidų projektas</t>
  </si>
  <si>
    <t>Žinių visuomenės plėtros programa</t>
  </si>
  <si>
    <t>SB</t>
  </si>
  <si>
    <t>VB</t>
  </si>
  <si>
    <t>ES</t>
  </si>
  <si>
    <t>SL</t>
  </si>
  <si>
    <t>BFL</t>
  </si>
  <si>
    <t>VB(M)</t>
  </si>
  <si>
    <t>Laaif</t>
  </si>
  <si>
    <t>MK</t>
  </si>
  <si>
    <t>S</t>
  </si>
  <si>
    <t>PF</t>
  </si>
  <si>
    <t>Kt</t>
  </si>
  <si>
    <t>Ekonominio konkurencingumo didinimo programa</t>
  </si>
  <si>
    <t>VB(D)</t>
  </si>
  <si>
    <t>KPPP</t>
  </si>
  <si>
    <t>Aplinkos apsaugos programa</t>
  </si>
  <si>
    <t>AP(AA)</t>
  </si>
  <si>
    <t>LA</t>
  </si>
  <si>
    <t>AP(VS)</t>
  </si>
  <si>
    <t>AP(L)</t>
  </si>
  <si>
    <t>PL</t>
  </si>
  <si>
    <t>Sveikatos apsaugos programa</t>
  </si>
  <si>
    <t>Socialinės paramos programa</t>
  </si>
  <si>
    <t>Susisiekimo ir inžinerinės infrastruktūros plėtros programa</t>
  </si>
  <si>
    <t>Kultūros paveldo puoselėjimo ir kultūros paslaugų plėtros programa</t>
  </si>
  <si>
    <t>Kūno kultūros ir sporto plėtros programa</t>
  </si>
  <si>
    <t>VIP</t>
  </si>
  <si>
    <t>Savivaldybės valdymo ir pagrindinių funkcijų vykdymo programa</t>
  </si>
  <si>
    <t>SB(P)</t>
  </si>
  <si>
    <t>LK</t>
  </si>
  <si>
    <t>VB(L)</t>
  </si>
  <si>
    <t>VB(R)</t>
  </si>
  <si>
    <t>Iš viso programai:</t>
  </si>
  <si>
    <t xml:space="preserve">IŠ VISO: </t>
  </si>
  <si>
    <r>
      <t xml:space="preserve">Savivaldybės pajamos iš surenkamų mokesčių </t>
    </r>
    <r>
      <rPr>
        <b/>
        <sz val="8"/>
        <rFont val="Arial"/>
        <family val="2"/>
      </rPr>
      <t>SB</t>
    </r>
  </si>
  <si>
    <r>
      <t xml:space="preserve">Valstybės biudžeto lėšos  </t>
    </r>
    <r>
      <rPr>
        <b/>
        <sz val="8"/>
        <rFont val="Arial"/>
        <family val="2"/>
      </rPr>
      <t>VB</t>
    </r>
  </si>
  <si>
    <r>
      <t xml:space="preserve">Mokinio krepšelio lėšos </t>
    </r>
    <r>
      <rPr>
        <b/>
        <sz val="8"/>
        <rFont val="Arial"/>
        <family val="2"/>
      </rPr>
      <t>MK</t>
    </r>
  </si>
  <si>
    <r>
      <t xml:space="preserve">Lėšos už paslaugas ir nuomą </t>
    </r>
    <r>
      <rPr>
        <b/>
        <sz val="8"/>
        <rFont val="Arial"/>
        <family val="2"/>
      </rPr>
      <t>S</t>
    </r>
  </si>
  <si>
    <r>
      <t xml:space="preserve">ES struktūrinių fondų lėšos </t>
    </r>
    <r>
      <rPr>
        <b/>
        <sz val="8"/>
        <rFont val="Arial"/>
        <family val="2"/>
      </rPr>
      <t>ES</t>
    </r>
  </si>
  <si>
    <r>
      <t xml:space="preserve">Kelių priežiūros ir plėtros programos lėšos </t>
    </r>
    <r>
      <rPr>
        <b/>
        <sz val="8"/>
        <rFont val="Arial"/>
        <family val="2"/>
      </rPr>
      <t>KPPP</t>
    </r>
  </si>
  <si>
    <r>
      <t xml:space="preserve">Aplinkos apsaugos rėmimo programa (Aplinkos apsaugos priemonės) </t>
    </r>
    <r>
      <rPr>
        <b/>
        <sz val="8"/>
        <rFont val="Arial"/>
        <family val="2"/>
      </rPr>
      <t>AP(AA)</t>
    </r>
  </si>
  <si>
    <r>
      <t xml:space="preserve">Aplinkos apsaugos rėmimo programa (Visuomenės sveikatos rėmimas) </t>
    </r>
    <r>
      <rPr>
        <b/>
        <sz val="8"/>
        <rFont val="Arial"/>
        <family val="2"/>
      </rPr>
      <t>AP(VS)</t>
    </r>
  </si>
  <si>
    <r>
      <t xml:space="preserve">Aplinkos apsaugos rėmimo programa (Visuomenės sveikatos rėmimas) </t>
    </r>
    <r>
      <rPr>
        <b/>
        <sz val="8"/>
        <rFont val="Arial"/>
        <family val="2"/>
      </rPr>
      <t xml:space="preserve">AP(L) </t>
    </r>
    <r>
      <rPr>
        <sz val="8"/>
        <rFont val="Arial"/>
        <family val="2"/>
      </rPr>
      <t>likutis</t>
    </r>
  </si>
  <si>
    <r>
      <t xml:space="preserve">Iš kitų savivaldybių gaunamos lėšos </t>
    </r>
    <r>
      <rPr>
        <b/>
        <sz val="8"/>
        <rFont val="Arial"/>
        <family val="2"/>
      </rPr>
      <t>PL</t>
    </r>
  </si>
  <si>
    <r>
      <t xml:space="preserve">Privatizavimo fondo lėšos </t>
    </r>
    <r>
      <rPr>
        <b/>
        <sz val="8"/>
        <rFont val="Arial"/>
        <family val="2"/>
      </rPr>
      <t>PF</t>
    </r>
  </si>
  <si>
    <r>
      <t xml:space="preserve">Skolintos lėšos </t>
    </r>
    <r>
      <rPr>
        <b/>
        <sz val="8"/>
        <rFont val="Arial"/>
        <family val="2"/>
      </rPr>
      <t>SL</t>
    </r>
  </si>
  <si>
    <r>
      <t xml:space="preserve">Bendrojo finansavimo lėšos  </t>
    </r>
    <r>
      <rPr>
        <b/>
        <sz val="8"/>
        <rFont val="Arial"/>
        <family val="2"/>
      </rPr>
      <t>BFL</t>
    </r>
  </si>
  <si>
    <r>
      <t xml:space="preserve">Lietuvos aplinkos apsaugos investicijų programos lėšos </t>
    </r>
    <r>
      <rPr>
        <b/>
        <sz val="8"/>
        <rFont val="Arial"/>
        <family val="2"/>
      </rPr>
      <t>Laaif</t>
    </r>
  </si>
  <si>
    <r>
      <t xml:space="preserve">Kitos lėšos </t>
    </r>
    <r>
      <rPr>
        <b/>
        <sz val="8"/>
        <rFont val="Arial"/>
        <family val="2"/>
      </rPr>
      <t>Kt</t>
    </r>
  </si>
  <si>
    <r>
      <t xml:space="preserve">Valstybės biudžeto dotacijos socialinei paramai </t>
    </r>
    <r>
      <rPr>
        <b/>
        <sz val="8"/>
        <rFont val="Arial"/>
        <family val="2"/>
      </rPr>
      <t>VB (M)</t>
    </r>
  </si>
  <si>
    <r>
      <t xml:space="preserve">Praėjusių metų nepanaudoti biudžeto lėšų likučiai </t>
    </r>
    <r>
      <rPr>
        <b/>
        <sz val="8"/>
        <rFont val="Arial"/>
        <family val="2"/>
      </rPr>
      <t>LK</t>
    </r>
  </si>
  <si>
    <r>
      <t xml:space="preserve">Valstybės biudžeto dotacijos žemės ūkio funkcijų vykdymui (Klaipėdos miesto savivaldybės  skiriamos lėšos) </t>
    </r>
    <r>
      <rPr>
        <b/>
        <sz val="8"/>
        <rFont val="Arial"/>
        <family val="2"/>
      </rPr>
      <t>VB (L)</t>
    </r>
  </si>
  <si>
    <r>
      <t xml:space="preserve">Valstybės biudžeto dotacijos žemės ūkio funkcijų vykdymui (Neringos miesto savivaldybės  skiriamos lėšos </t>
    </r>
    <r>
      <rPr>
        <b/>
        <sz val="8"/>
        <rFont val="Arial"/>
        <family val="2"/>
      </rPr>
      <t>VB(R)</t>
    </r>
  </si>
  <si>
    <r>
      <t xml:space="preserve">Valstybės biudžeto dotacijos deleguotoms funkcijoms </t>
    </r>
    <r>
      <rPr>
        <b/>
        <sz val="8"/>
        <rFont val="Arial"/>
        <family val="2"/>
      </rPr>
      <t>VB (D)</t>
    </r>
  </si>
  <si>
    <r>
      <t xml:space="preserve">Valstybės investicijų programos lėšos </t>
    </r>
    <r>
      <rPr>
        <b/>
        <sz val="8"/>
        <rFont val="Arial"/>
        <family val="2"/>
      </rPr>
      <t>VIP</t>
    </r>
  </si>
  <si>
    <t>2015 m. strateginių tikslų ir programų išlaidų suvestinė*</t>
  </si>
  <si>
    <t>eurais</t>
  </si>
  <si>
    <t>Gerinti ekonominę aplinką Klaipėdos rajone, skatinant verslą, pritraukiant investicijas, kuriant žinių visuomenę</t>
  </si>
  <si>
    <t>2</t>
  </si>
  <si>
    <t>Kelti rajono gyventojų gyvenimo kokybę kuriant bei palaikant saugią ir švarią aplinką</t>
  </si>
  <si>
    <t>3</t>
  </si>
  <si>
    <t>4</t>
  </si>
  <si>
    <t>5</t>
  </si>
  <si>
    <t>Vystyti rajono viešosios infrastruktūros ir urbanistinę plėtrą</t>
  </si>
  <si>
    <t>6</t>
  </si>
  <si>
    <t>Puoselėti kultūrą ir kūno kultūrą rajone</t>
  </si>
  <si>
    <t>7</t>
  </si>
  <si>
    <t>Kultūrinio paveldo puoselėjimo ir kultūros paslaugų plėtros programa</t>
  </si>
  <si>
    <t>8</t>
  </si>
  <si>
    <t>Plėtoti vietos savivaldą</t>
  </si>
  <si>
    <t>9</t>
  </si>
  <si>
    <t xml:space="preserve"> KLAIPĖDOS RAJONO SAVIVALDYBĖS STRATEGINIO VEIKLOS PLANO 2015-2017- ųjų M. PROGRAMŲ ASIGNAVIMŲ SUVESTINĖ</t>
  </si>
  <si>
    <t>2014 m. faktas</t>
  </si>
  <si>
    <t>2015 m. asignavimai</t>
  </si>
  <si>
    <t>2017 m. išlaidų projektas</t>
  </si>
  <si>
    <t>LS</t>
  </si>
  <si>
    <t>VB(B)</t>
  </si>
  <si>
    <r>
      <t xml:space="preserve">Aplinkos apsaugos rėmimo programa praėjusių metų likutis </t>
    </r>
    <r>
      <rPr>
        <b/>
        <sz val="8"/>
        <rFont val="Arial"/>
        <family val="2"/>
      </rPr>
      <t>LA</t>
    </r>
  </si>
  <si>
    <r>
      <t xml:space="preserve">Valstybės biudžeto lėšos bendruomenėms </t>
    </r>
    <r>
      <rPr>
        <b/>
        <sz val="8"/>
        <rFont val="Arial"/>
        <family val="2"/>
      </rPr>
      <t>VB(B)</t>
    </r>
  </si>
  <si>
    <r>
      <t xml:space="preserve">2014 m. socialinės paramos lėšų likučiai </t>
    </r>
    <r>
      <rPr>
        <b/>
        <sz val="8"/>
        <rFont val="Arial"/>
        <family val="2"/>
      </rPr>
      <t>LS</t>
    </r>
  </si>
  <si>
    <t>proc.</t>
  </si>
  <si>
    <t>SB(D)</t>
  </si>
  <si>
    <r>
      <t xml:space="preserve">Savivaldybei perduotos lėšos </t>
    </r>
    <r>
      <rPr>
        <b/>
        <sz val="8"/>
        <rFont val="Arial"/>
        <family val="2"/>
      </rPr>
      <t>SB(D)</t>
    </r>
  </si>
  <si>
    <r>
      <t xml:space="preserve">Perduotos lėšos minimaliam darbo užmokesčiui ir kt. </t>
    </r>
    <r>
      <rPr>
        <b/>
        <sz val="8"/>
        <rFont val="Arial"/>
        <family val="2"/>
      </rPr>
      <t>SB(P)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</si>
</sst>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[$-409]h:mm:ss\ AM/PM"/>
    <numFmt numFmtId="186" formatCode="#,##0.0"/>
    <numFmt numFmtId="187" formatCode="0.0%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80" fontId="0" fillId="0" borderId="0" xfId="48" applyNumberFormat="1" applyAlignment="1">
      <alignment vertical="center" wrapText="1"/>
      <protection/>
    </xf>
    <xf numFmtId="0" fontId="0" fillId="0" borderId="0" xfId="48">
      <alignment/>
      <protection/>
    </xf>
    <xf numFmtId="49" fontId="0" fillId="0" borderId="14" xfId="48" applyNumberFormat="1" applyBorder="1" applyAlignment="1">
      <alignment horizontal="center" vertical="center" wrapText="1"/>
      <protection/>
    </xf>
    <xf numFmtId="180" fontId="0" fillId="0" borderId="14" xfId="48" applyNumberFormat="1" applyBorder="1" applyAlignment="1">
      <alignment vertical="center" wrapText="1"/>
      <protection/>
    </xf>
    <xf numFmtId="180" fontId="0" fillId="0" borderId="14" xfId="48" applyNumberFormat="1" applyFont="1" applyBorder="1" applyAlignment="1">
      <alignment vertical="center" wrapText="1"/>
      <protection/>
    </xf>
    <xf numFmtId="49" fontId="0" fillId="0" borderId="0" xfId="48" applyNumberFormat="1" applyAlignment="1">
      <alignment vertical="center" wrapText="1"/>
      <protection/>
    </xf>
    <xf numFmtId="49" fontId="0" fillId="0" borderId="0" xfId="48" applyNumberFormat="1" applyFont="1" applyAlignment="1">
      <alignment vertical="center" wrapText="1"/>
      <protection/>
    </xf>
    <xf numFmtId="3" fontId="5" fillId="0" borderId="15" xfId="0" applyNumberFormat="1" applyFont="1" applyBorder="1" applyAlignment="1">
      <alignment horizontal="center" vertical="center" textRotation="90"/>
    </xf>
    <xf numFmtId="3" fontId="5" fillId="0" borderId="16" xfId="0" applyNumberFormat="1" applyFont="1" applyBorder="1" applyAlignment="1">
      <alignment horizontal="center" vertical="center" textRotation="90" wrapText="1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8" fillId="33" borderId="24" xfId="0" applyNumberFormat="1" applyFont="1" applyFill="1" applyBorder="1" applyAlignment="1">
      <alignment horizontal="center"/>
    </xf>
    <xf numFmtId="3" fontId="8" fillId="33" borderId="25" xfId="0" applyNumberFormat="1" applyFont="1" applyFill="1" applyBorder="1" applyAlignment="1">
      <alignment horizontal="center"/>
    </xf>
    <xf numFmtId="3" fontId="8" fillId="33" borderId="26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8" fillId="34" borderId="24" xfId="0" applyNumberFormat="1" applyFont="1" applyFill="1" applyBorder="1" applyAlignment="1">
      <alignment horizontal="center"/>
    </xf>
    <xf numFmtId="3" fontId="8" fillId="34" borderId="25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 horizontal="center"/>
    </xf>
    <xf numFmtId="3" fontId="8" fillId="34" borderId="38" xfId="0" applyNumberFormat="1" applyFont="1" applyFill="1" applyBorder="1" applyAlignment="1">
      <alignment horizontal="center"/>
    </xf>
    <xf numFmtId="3" fontId="8" fillId="34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3" fontId="5" fillId="0" borderId="31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3" fontId="5" fillId="0" borderId="21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/>
    </xf>
    <xf numFmtId="3" fontId="5" fillId="0" borderId="43" xfId="0" applyNumberFormat="1" applyFont="1" applyBorder="1" applyAlignment="1" applyProtection="1">
      <alignment horizontal="center" vertical="center" wrapText="1"/>
      <protection locked="0"/>
    </xf>
    <xf numFmtId="3" fontId="5" fillId="0" borderId="36" xfId="0" applyNumberFormat="1" applyFont="1" applyBorder="1" applyAlignment="1" applyProtection="1">
      <alignment horizontal="center" vertical="center" wrapText="1"/>
      <protection locked="0"/>
    </xf>
    <xf numFmtId="3" fontId="5" fillId="0" borderId="23" xfId="0" applyNumberFormat="1" applyFont="1" applyBorder="1" applyAlignment="1" applyProtection="1">
      <alignment horizontal="center" vertical="center" wrapText="1"/>
      <protection locked="0"/>
    </xf>
    <xf numFmtId="3" fontId="5" fillId="0" borderId="44" xfId="0" applyNumberFormat="1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Alignment="1">
      <alignment horizontal="center"/>
    </xf>
    <xf numFmtId="3" fontId="0" fillId="0" borderId="0" xfId="48" applyNumberFormat="1" applyAlignment="1">
      <alignment horizontal="right" vertical="center" wrapText="1"/>
      <protection/>
    </xf>
    <xf numFmtId="3" fontId="0" fillId="0" borderId="0" xfId="48" applyNumberFormat="1" applyAlignment="1">
      <alignment vertical="center" wrapText="1"/>
      <protection/>
    </xf>
    <xf numFmtId="3" fontId="0" fillId="0" borderId="14" xfId="48" applyNumberFormat="1" applyBorder="1" applyAlignment="1">
      <alignment vertical="center" wrapText="1"/>
      <protection/>
    </xf>
    <xf numFmtId="3" fontId="0" fillId="0" borderId="0" xfId="48" applyNumberFormat="1">
      <alignment/>
      <protection/>
    </xf>
    <xf numFmtId="3" fontId="0" fillId="0" borderId="14" xfId="48" applyNumberFormat="1" applyBorder="1" applyAlignment="1">
      <alignment horizontal="center" vertical="center" wrapText="1"/>
      <protection/>
    </xf>
    <xf numFmtId="180" fontId="0" fillId="0" borderId="0" xfId="48" applyNumberFormat="1" applyFont="1" applyAlignment="1">
      <alignment vertical="center" wrapText="1"/>
      <protection/>
    </xf>
    <xf numFmtId="3" fontId="11" fillId="0" borderId="45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textRotation="90"/>
    </xf>
    <xf numFmtId="3" fontId="5" fillId="0" borderId="51" xfId="0" applyNumberFormat="1" applyFont="1" applyBorder="1" applyAlignment="1">
      <alignment horizontal="center" vertical="center" textRotation="90"/>
    </xf>
    <xf numFmtId="3" fontId="5" fillId="0" borderId="52" xfId="0" applyNumberFormat="1" applyFont="1" applyBorder="1" applyAlignment="1">
      <alignment horizontal="center" vertical="center" textRotation="90"/>
    </xf>
    <xf numFmtId="3" fontId="5" fillId="0" borderId="29" xfId="0" applyNumberFormat="1" applyFont="1" applyBorder="1" applyAlignment="1">
      <alignment horizontal="center" vertical="center" textRotation="90" wrapText="1"/>
    </xf>
    <xf numFmtId="3" fontId="5" fillId="0" borderId="53" xfId="0" applyNumberFormat="1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right"/>
    </xf>
    <xf numFmtId="0" fontId="8" fillId="33" borderId="58" xfId="0" applyFont="1" applyFill="1" applyBorder="1" applyAlignment="1">
      <alignment horizontal="right"/>
    </xf>
    <xf numFmtId="0" fontId="8" fillId="33" borderId="59" xfId="0" applyFont="1" applyFill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>
      <alignment vertical="center" textRotation="90" wrapText="1"/>
    </xf>
    <xf numFmtId="0" fontId="0" fillId="0" borderId="41" xfId="0" applyFont="1" applyFill="1" applyBorder="1" applyAlignment="1">
      <alignment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/>
    </xf>
    <xf numFmtId="0" fontId="5" fillId="35" borderId="67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6" fillId="34" borderId="57" xfId="0" applyFont="1" applyFill="1" applyBorder="1" applyAlignment="1">
      <alignment horizontal="right"/>
    </xf>
    <xf numFmtId="0" fontId="6" fillId="34" borderId="58" xfId="0" applyFont="1" applyFill="1" applyBorder="1" applyAlignment="1">
      <alignment horizontal="right"/>
    </xf>
    <xf numFmtId="0" fontId="6" fillId="34" borderId="59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right" vertical="center" wrapText="1"/>
    </xf>
    <xf numFmtId="0" fontId="4" fillId="34" borderId="25" xfId="0" applyFont="1" applyFill="1" applyBorder="1" applyAlignment="1">
      <alignment horizontal="right" vertical="center" wrapText="1"/>
    </xf>
    <xf numFmtId="0" fontId="4" fillId="34" borderId="39" xfId="0" applyFont="1" applyFill="1" applyBorder="1" applyAlignment="1">
      <alignment horizontal="right" vertical="center" wrapText="1"/>
    </xf>
    <xf numFmtId="180" fontId="3" fillId="0" borderId="0" xfId="48" applyNumberFormat="1" applyFont="1" applyAlignment="1">
      <alignment horizontal="center" vertical="center" wrapText="1"/>
      <protection/>
    </xf>
    <xf numFmtId="49" fontId="0" fillId="0" borderId="14" xfId="48" applyNumberFormat="1" applyBorder="1" applyAlignment="1">
      <alignment horizontal="center" vertical="center" wrapText="1"/>
      <protection/>
    </xf>
    <xf numFmtId="180" fontId="0" fillId="0" borderId="14" xfId="48" applyNumberFormat="1" applyBorder="1" applyAlignment="1">
      <alignment horizontal="left" vertical="center" wrapText="1"/>
      <protection/>
    </xf>
    <xf numFmtId="49" fontId="0" fillId="0" borderId="0" xfId="48" applyNumberFormat="1" applyBorder="1" applyAlignment="1">
      <alignment horizontal="left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_programos ir tikslai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162"/>
          <c:y val="0.22025"/>
          <c:w val="0.67775"/>
          <c:h val="0.49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11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Aplinkos apsaugos
 programa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Sveikatos apsaugos
 programa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Socialinės paramos
 programa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Kūno kultūros ir 
sporto plėtros programa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'2015 m. tikslai'!$D$3:$D$11</c:f>
              <c:strCache/>
            </c:strRef>
          </c:cat>
          <c:val>
            <c:numRef>
              <c:f>'2015 m. tikslai'!$E$3:$E$11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2015 m. asignavimų pasiskirstymas pagal strateginius tikslus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2475"/>
          <c:w val="0.78775"/>
          <c:h val="0.6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12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 m. tikslai'!$D$16:$D$20</c:f>
              <c:strCache/>
            </c:strRef>
          </c:cat>
          <c:val>
            <c:numRef>
              <c:f>'2015 m. tikslai'!$E$16:$E$20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85725</xdr:rowOff>
    </xdr:from>
    <xdr:to>
      <xdr:col>21</xdr:col>
      <xdr:colOff>523875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8829675" y="285750"/>
        <a:ext cx="92487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114300</xdr:rowOff>
    </xdr:from>
    <xdr:to>
      <xdr:col>9</xdr:col>
      <xdr:colOff>209550</xdr:colOff>
      <xdr:row>56</xdr:row>
      <xdr:rowOff>152400</xdr:rowOff>
    </xdr:to>
    <xdr:graphicFrame>
      <xdr:nvGraphicFramePr>
        <xdr:cNvPr id="2" name="Chart 1"/>
        <xdr:cNvGraphicFramePr/>
      </xdr:nvGraphicFramePr>
      <xdr:xfrm>
        <a:off x="3190875" y="6096000"/>
        <a:ext cx="72580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showZeros="0" tabSelected="1" zoomScale="130" zoomScaleNormal="130" zoomScaleSheetLayoutView="130" zoomScalePageLayoutView="0" workbookViewId="0" topLeftCell="A70">
      <selection activeCell="M91" sqref="M91"/>
    </sheetView>
  </sheetViews>
  <sheetFormatPr defaultColWidth="9.140625" defaultRowHeight="12.75"/>
  <cols>
    <col min="1" max="1" width="4.28125" style="6" customWidth="1"/>
    <col min="2" max="2" width="3.57421875" style="6" customWidth="1"/>
    <col min="3" max="3" width="19.00390625" style="5" customWidth="1"/>
    <col min="4" max="4" width="5.7109375" style="3" customWidth="1"/>
    <col min="5" max="5" width="10.00390625" style="67" customWidth="1"/>
    <col min="6" max="6" width="9.8515625" style="67" bestFit="1" customWidth="1"/>
    <col min="7" max="7" width="8.8515625" style="67" bestFit="1" customWidth="1"/>
    <col min="8" max="8" width="10.57421875" style="67" customWidth="1"/>
    <col min="9" max="10" width="9.8515625" style="67" bestFit="1" customWidth="1"/>
    <col min="11" max="11" width="8.8515625" style="67" bestFit="1" customWidth="1"/>
    <col min="12" max="12" width="9.28125" style="67" customWidth="1"/>
    <col min="13" max="13" width="9.8515625" style="67" customWidth="1"/>
    <col min="14" max="14" width="9.57421875" style="67" customWidth="1"/>
    <col min="15" max="15" width="8.8515625" style="67" bestFit="1" customWidth="1"/>
    <col min="16" max="16" width="10.421875" style="67" customWidth="1"/>
    <col min="17" max="18" width="9.8515625" style="67" bestFit="1" customWidth="1"/>
    <col min="19" max="19" width="8.8515625" style="67" bestFit="1" customWidth="1"/>
    <col min="20" max="20" width="12.00390625" style="67" customWidth="1"/>
  </cols>
  <sheetData>
    <row r="1" spans="1:20" s="3" customFormat="1" ht="35.25" customHeight="1">
      <c r="A1" s="118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3.5" thickBot="1">
      <c r="A2" s="14"/>
      <c r="B2" s="14"/>
      <c r="C2" s="15"/>
      <c r="D2" s="16"/>
      <c r="S2" s="100" t="s">
        <v>67</v>
      </c>
      <c r="T2" s="100"/>
    </row>
    <row r="3" spans="1:20" s="2" customFormat="1" ht="11.25">
      <c r="A3" s="104" t="s">
        <v>8</v>
      </c>
      <c r="B3" s="135" t="s">
        <v>1</v>
      </c>
      <c r="C3" s="115" t="s">
        <v>2</v>
      </c>
      <c r="D3" s="131" t="s">
        <v>0</v>
      </c>
      <c r="E3" s="101" t="s">
        <v>83</v>
      </c>
      <c r="F3" s="102"/>
      <c r="G3" s="102"/>
      <c r="H3" s="103"/>
      <c r="I3" s="101" t="s">
        <v>84</v>
      </c>
      <c r="J3" s="102"/>
      <c r="K3" s="102"/>
      <c r="L3" s="103"/>
      <c r="M3" s="101" t="s">
        <v>10</v>
      </c>
      <c r="N3" s="102"/>
      <c r="O3" s="102"/>
      <c r="P3" s="103"/>
      <c r="Q3" s="101" t="s">
        <v>85</v>
      </c>
      <c r="R3" s="102"/>
      <c r="S3" s="102"/>
      <c r="T3" s="103"/>
    </row>
    <row r="4" spans="1:20" s="2" customFormat="1" ht="11.25">
      <c r="A4" s="105"/>
      <c r="B4" s="136"/>
      <c r="C4" s="116"/>
      <c r="D4" s="132"/>
      <c r="E4" s="110" t="s">
        <v>4</v>
      </c>
      <c r="F4" s="107" t="s">
        <v>9</v>
      </c>
      <c r="G4" s="108"/>
      <c r="H4" s="109"/>
      <c r="I4" s="110" t="s">
        <v>4</v>
      </c>
      <c r="J4" s="107" t="s">
        <v>9</v>
      </c>
      <c r="K4" s="108"/>
      <c r="L4" s="109"/>
      <c r="M4" s="110" t="s">
        <v>4</v>
      </c>
      <c r="N4" s="107" t="s">
        <v>9</v>
      </c>
      <c r="O4" s="108"/>
      <c r="P4" s="109"/>
      <c r="Q4" s="110" t="s">
        <v>4</v>
      </c>
      <c r="R4" s="107" t="s">
        <v>9</v>
      </c>
      <c r="S4" s="108"/>
      <c r="T4" s="109"/>
    </row>
    <row r="5" spans="1:20" s="2" customFormat="1" ht="11.25">
      <c r="A5" s="105"/>
      <c r="B5" s="137"/>
      <c r="C5" s="116"/>
      <c r="D5" s="133"/>
      <c r="E5" s="111"/>
      <c r="F5" s="107" t="s">
        <v>3</v>
      </c>
      <c r="G5" s="108"/>
      <c r="H5" s="113" t="s">
        <v>5</v>
      </c>
      <c r="I5" s="111"/>
      <c r="J5" s="107" t="s">
        <v>3</v>
      </c>
      <c r="K5" s="108"/>
      <c r="L5" s="113" t="s">
        <v>5</v>
      </c>
      <c r="M5" s="111"/>
      <c r="N5" s="107" t="s">
        <v>3</v>
      </c>
      <c r="O5" s="108"/>
      <c r="P5" s="113" t="s">
        <v>5</v>
      </c>
      <c r="Q5" s="111"/>
      <c r="R5" s="107" t="s">
        <v>3</v>
      </c>
      <c r="S5" s="108"/>
      <c r="T5" s="113" t="s">
        <v>5</v>
      </c>
    </row>
    <row r="6" spans="1:20" s="2" customFormat="1" ht="50.25" customHeight="1" thickBot="1">
      <c r="A6" s="106"/>
      <c r="B6" s="138"/>
      <c r="C6" s="117"/>
      <c r="D6" s="134"/>
      <c r="E6" s="112"/>
      <c r="F6" s="24" t="s">
        <v>4</v>
      </c>
      <c r="G6" s="25" t="s">
        <v>6</v>
      </c>
      <c r="H6" s="114"/>
      <c r="I6" s="112"/>
      <c r="J6" s="24" t="s">
        <v>4</v>
      </c>
      <c r="K6" s="25" t="s">
        <v>6</v>
      </c>
      <c r="L6" s="114"/>
      <c r="M6" s="112"/>
      <c r="N6" s="24" t="s">
        <v>4</v>
      </c>
      <c r="O6" s="25" t="s">
        <v>6</v>
      </c>
      <c r="P6" s="114"/>
      <c r="Q6" s="112"/>
      <c r="R6" s="24" t="s">
        <v>4</v>
      </c>
      <c r="S6" s="25" t="s">
        <v>6</v>
      </c>
      <c r="T6" s="114"/>
    </row>
    <row r="7" spans="1:20" s="2" customFormat="1" ht="11.25">
      <c r="A7" s="122">
        <v>1</v>
      </c>
      <c r="B7" s="119">
        <v>1</v>
      </c>
      <c r="C7" s="128" t="s">
        <v>11</v>
      </c>
      <c r="D7" s="7" t="s">
        <v>12</v>
      </c>
      <c r="E7" s="26">
        <v>7689249.747683041</v>
      </c>
      <c r="F7" s="27">
        <v>7434027.029888786</v>
      </c>
      <c r="G7" s="27">
        <v>3925994.931649675</v>
      </c>
      <c r="H7" s="28">
        <v>255222.717794254</v>
      </c>
      <c r="I7" s="26">
        <v>8435437</v>
      </c>
      <c r="J7" s="27">
        <v>7900407</v>
      </c>
      <c r="K7" s="27">
        <v>4097159</v>
      </c>
      <c r="L7" s="28">
        <v>535030</v>
      </c>
      <c r="M7" s="26">
        <v>7882598.323447636</v>
      </c>
      <c r="N7" s="27">
        <v>7578215.323447636</v>
      </c>
      <c r="O7" s="27">
        <v>4056122</v>
      </c>
      <c r="P7" s="28">
        <v>304383</v>
      </c>
      <c r="Q7" s="29">
        <v>8117514.323447636</v>
      </c>
      <c r="R7" s="27">
        <v>7574206.323447636</v>
      </c>
      <c r="S7" s="27">
        <v>4055369</v>
      </c>
      <c r="T7" s="28">
        <v>543308</v>
      </c>
    </row>
    <row r="8" spans="1:20" s="2" customFormat="1" ht="11.25">
      <c r="A8" s="123"/>
      <c r="B8" s="120"/>
      <c r="C8" s="129"/>
      <c r="D8" s="8" t="s">
        <v>24</v>
      </c>
      <c r="E8" s="30">
        <v>79297.96107506951</v>
      </c>
      <c r="F8" s="31">
        <v>79297.96107506951</v>
      </c>
      <c r="G8" s="31">
        <v>54361.67747914736</v>
      </c>
      <c r="H8" s="32">
        <v>0</v>
      </c>
      <c r="I8" s="30">
        <v>107280</v>
      </c>
      <c r="J8" s="31">
        <v>107280</v>
      </c>
      <c r="K8" s="31">
        <v>77197</v>
      </c>
      <c r="L8" s="32">
        <v>0</v>
      </c>
      <c r="M8" s="30">
        <v>103453</v>
      </c>
      <c r="N8" s="31">
        <v>103453</v>
      </c>
      <c r="O8" s="31">
        <v>74275</v>
      </c>
      <c r="P8" s="32">
        <v>0</v>
      </c>
      <c r="Q8" s="33">
        <v>103453</v>
      </c>
      <c r="R8" s="31">
        <v>103453</v>
      </c>
      <c r="S8" s="31">
        <v>74275</v>
      </c>
      <c r="T8" s="32">
        <v>0</v>
      </c>
    </row>
    <row r="9" spans="1:20" s="2" customFormat="1" ht="11.25">
      <c r="A9" s="123"/>
      <c r="B9" s="120"/>
      <c r="C9" s="129"/>
      <c r="D9" s="8" t="s">
        <v>39</v>
      </c>
      <c r="E9" s="30"/>
      <c r="F9" s="31">
        <v>0</v>
      </c>
      <c r="G9" s="31">
        <v>0</v>
      </c>
      <c r="H9" s="32">
        <v>0</v>
      </c>
      <c r="I9" s="30">
        <v>140805</v>
      </c>
      <c r="J9" s="31">
        <v>140805</v>
      </c>
      <c r="K9" s="31">
        <v>86038</v>
      </c>
      <c r="L9" s="32">
        <v>0</v>
      </c>
      <c r="M9" s="30"/>
      <c r="N9" s="31">
        <v>0</v>
      </c>
      <c r="O9" s="31">
        <v>0</v>
      </c>
      <c r="P9" s="32">
        <v>0</v>
      </c>
      <c r="Q9" s="33"/>
      <c r="R9" s="31">
        <v>0</v>
      </c>
      <c r="S9" s="31">
        <v>0</v>
      </c>
      <c r="T9" s="32">
        <v>0</v>
      </c>
    </row>
    <row r="10" spans="1:20" s="2" customFormat="1" ht="11.25">
      <c r="A10" s="123"/>
      <c r="B10" s="120"/>
      <c r="C10" s="129"/>
      <c r="D10" s="8" t="s">
        <v>37</v>
      </c>
      <c r="E10" s="30">
        <v>214556.75347544023</v>
      </c>
      <c r="F10" s="31">
        <v>0</v>
      </c>
      <c r="G10" s="31">
        <v>0</v>
      </c>
      <c r="H10" s="32">
        <v>214556.75347544023</v>
      </c>
      <c r="I10" s="30">
        <v>231695</v>
      </c>
      <c r="J10" s="31">
        <v>0</v>
      </c>
      <c r="K10" s="31">
        <v>0</v>
      </c>
      <c r="L10" s="32">
        <v>231695</v>
      </c>
      <c r="M10" s="30">
        <v>0</v>
      </c>
      <c r="N10" s="31">
        <v>0</v>
      </c>
      <c r="O10" s="31">
        <v>0</v>
      </c>
      <c r="P10" s="32">
        <v>0</v>
      </c>
      <c r="Q10" s="33">
        <v>0</v>
      </c>
      <c r="R10" s="31">
        <v>0</v>
      </c>
      <c r="S10" s="31">
        <v>0</v>
      </c>
      <c r="T10" s="32">
        <v>0</v>
      </c>
    </row>
    <row r="11" spans="1:20" s="2" customFormat="1" ht="11.25">
      <c r="A11" s="123"/>
      <c r="B11" s="120"/>
      <c r="C11" s="129"/>
      <c r="D11" s="8" t="s">
        <v>14</v>
      </c>
      <c r="E11" s="30">
        <v>3073736.358665431</v>
      </c>
      <c r="F11" s="31">
        <v>2519694</v>
      </c>
      <c r="G11" s="31">
        <v>1940454</v>
      </c>
      <c r="H11" s="32">
        <v>554042.3586654309</v>
      </c>
      <c r="I11" s="30">
        <v>383680</v>
      </c>
      <c r="J11" s="31">
        <v>20179</v>
      </c>
      <c r="K11" s="31">
        <v>5916</v>
      </c>
      <c r="L11" s="32">
        <v>363501</v>
      </c>
      <c r="M11" s="30">
        <v>43415</v>
      </c>
      <c r="N11" s="31">
        <v>29785</v>
      </c>
      <c r="O11" s="31">
        <v>5761</v>
      </c>
      <c r="P11" s="32">
        <v>13630</v>
      </c>
      <c r="Q11" s="33">
        <v>434430</v>
      </c>
      <c r="R11" s="31">
        <v>0</v>
      </c>
      <c r="S11" s="31">
        <v>0</v>
      </c>
      <c r="T11" s="32">
        <v>434430</v>
      </c>
    </row>
    <row r="12" spans="1:20" s="2" customFormat="1" ht="11.25">
      <c r="A12" s="123"/>
      <c r="B12" s="120"/>
      <c r="C12" s="129"/>
      <c r="D12" s="8" t="s">
        <v>15</v>
      </c>
      <c r="E12" s="30">
        <v>634302.6580166821</v>
      </c>
      <c r="F12" s="31">
        <v>0</v>
      </c>
      <c r="G12" s="31">
        <v>0</v>
      </c>
      <c r="H12" s="32">
        <v>634302.6580166821</v>
      </c>
      <c r="I12" s="30">
        <v>335081</v>
      </c>
      <c r="J12" s="31">
        <v>0</v>
      </c>
      <c r="K12" s="31">
        <v>0</v>
      </c>
      <c r="L12" s="32">
        <v>335081</v>
      </c>
      <c r="M12" s="30">
        <v>0</v>
      </c>
      <c r="N12" s="31">
        <v>0</v>
      </c>
      <c r="O12" s="31">
        <v>0</v>
      </c>
      <c r="P12" s="32">
        <v>0</v>
      </c>
      <c r="Q12" s="33">
        <v>0</v>
      </c>
      <c r="R12" s="31">
        <v>0</v>
      </c>
      <c r="S12" s="31">
        <v>0</v>
      </c>
      <c r="T12" s="32">
        <v>0</v>
      </c>
    </row>
    <row r="13" spans="1:20" s="2" customFormat="1" ht="11.25">
      <c r="A13" s="123"/>
      <c r="B13" s="120"/>
      <c r="C13" s="129"/>
      <c r="D13" s="8" t="s">
        <v>16</v>
      </c>
      <c r="E13" s="30">
        <v>22735.171455050975</v>
      </c>
      <c r="F13" s="31">
        <v>0</v>
      </c>
      <c r="G13" s="31">
        <v>0</v>
      </c>
      <c r="H13" s="32">
        <v>22735.171455050975</v>
      </c>
      <c r="I13" s="30">
        <v>62937</v>
      </c>
      <c r="J13" s="31">
        <v>3561</v>
      </c>
      <c r="K13" s="31">
        <v>1044</v>
      </c>
      <c r="L13" s="32">
        <v>59376</v>
      </c>
      <c r="M13" s="30">
        <v>7661</v>
      </c>
      <c r="N13" s="31">
        <v>5256</v>
      </c>
      <c r="O13" s="31">
        <v>1017</v>
      </c>
      <c r="P13" s="32">
        <v>2405</v>
      </c>
      <c r="Q13" s="33">
        <v>0</v>
      </c>
      <c r="R13" s="31">
        <v>0</v>
      </c>
      <c r="S13" s="31">
        <v>0</v>
      </c>
      <c r="T13" s="32">
        <v>0</v>
      </c>
    </row>
    <row r="14" spans="1:20" s="2" customFormat="1" ht="11.25">
      <c r="A14" s="123"/>
      <c r="B14" s="120"/>
      <c r="C14" s="129"/>
      <c r="D14" s="8" t="s">
        <v>18</v>
      </c>
      <c r="E14" s="30">
        <v>126534.98609823911</v>
      </c>
      <c r="F14" s="31">
        <v>0</v>
      </c>
      <c r="G14" s="31">
        <v>0</v>
      </c>
      <c r="H14" s="32">
        <v>126534.98609823911</v>
      </c>
      <c r="I14" s="30">
        <v>253823</v>
      </c>
      <c r="J14" s="31">
        <v>0</v>
      </c>
      <c r="K14" s="31">
        <v>0</v>
      </c>
      <c r="L14" s="32">
        <v>253823</v>
      </c>
      <c r="M14" s="30">
        <v>4055</v>
      </c>
      <c r="N14" s="31">
        <v>4055</v>
      </c>
      <c r="O14" s="31">
        <v>0</v>
      </c>
      <c r="P14" s="32">
        <v>0</v>
      </c>
      <c r="Q14" s="33">
        <v>0</v>
      </c>
      <c r="R14" s="31">
        <v>0</v>
      </c>
      <c r="S14" s="31">
        <v>0</v>
      </c>
      <c r="T14" s="32">
        <v>0</v>
      </c>
    </row>
    <row r="15" spans="1:20" s="2" customFormat="1" ht="11.25">
      <c r="A15" s="123"/>
      <c r="B15" s="120"/>
      <c r="C15" s="129"/>
      <c r="D15" s="8" t="s">
        <v>19</v>
      </c>
      <c r="E15" s="30">
        <v>8449344.031510657</v>
      </c>
      <c r="F15" s="31">
        <v>8434287.84522706</v>
      </c>
      <c r="G15" s="31">
        <v>6172332.889249304</v>
      </c>
      <c r="H15" s="32">
        <v>15056.186283595924</v>
      </c>
      <c r="I15" s="30">
        <v>8515510</v>
      </c>
      <c r="J15" s="31">
        <v>8515510</v>
      </c>
      <c r="K15" s="31">
        <v>6201136</v>
      </c>
      <c r="L15" s="32">
        <v>0</v>
      </c>
      <c r="M15" s="30">
        <v>8470399</v>
      </c>
      <c r="N15" s="31">
        <v>8470399</v>
      </c>
      <c r="O15" s="31">
        <v>6194163</v>
      </c>
      <c r="P15" s="32">
        <v>0</v>
      </c>
      <c r="Q15" s="33">
        <v>8470399</v>
      </c>
      <c r="R15" s="31">
        <v>8470399</v>
      </c>
      <c r="S15" s="31">
        <v>6194163</v>
      </c>
      <c r="T15" s="32">
        <v>0</v>
      </c>
    </row>
    <row r="16" spans="1:20" s="2" customFormat="1" ht="11.25">
      <c r="A16" s="123"/>
      <c r="B16" s="120"/>
      <c r="C16" s="129"/>
      <c r="D16" s="8" t="s">
        <v>20</v>
      </c>
      <c r="E16" s="30">
        <v>1032626.2743280818</v>
      </c>
      <c r="F16" s="31">
        <v>1023358.4337349399</v>
      </c>
      <c r="G16" s="31">
        <v>148364.22613531045</v>
      </c>
      <c r="H16" s="32">
        <v>9267.840593141796</v>
      </c>
      <c r="I16" s="30">
        <v>1056255</v>
      </c>
      <c r="J16" s="31">
        <v>1052779</v>
      </c>
      <c r="K16" s="31">
        <v>135259</v>
      </c>
      <c r="L16" s="32">
        <v>3476</v>
      </c>
      <c r="M16" s="30">
        <v>1050079</v>
      </c>
      <c r="N16" s="31">
        <v>1050079</v>
      </c>
      <c r="O16" s="31">
        <v>135259</v>
      </c>
      <c r="P16" s="32">
        <v>0</v>
      </c>
      <c r="Q16" s="33">
        <v>1050079</v>
      </c>
      <c r="R16" s="31">
        <v>1050079</v>
      </c>
      <c r="S16" s="31">
        <v>135259</v>
      </c>
      <c r="T16" s="32">
        <v>0</v>
      </c>
    </row>
    <row r="17" spans="1:20" s="2" customFormat="1" ht="11.25">
      <c r="A17" s="123"/>
      <c r="B17" s="120"/>
      <c r="C17" s="129"/>
      <c r="D17" s="8" t="s">
        <v>21</v>
      </c>
      <c r="E17" s="30">
        <v>5792.400370713624</v>
      </c>
      <c r="F17" s="31">
        <v>0</v>
      </c>
      <c r="G17" s="31">
        <v>0</v>
      </c>
      <c r="H17" s="32">
        <v>5792.400370713624</v>
      </c>
      <c r="I17" s="30">
        <v>0</v>
      </c>
      <c r="J17" s="31">
        <v>0</v>
      </c>
      <c r="K17" s="31">
        <v>0</v>
      </c>
      <c r="L17" s="32">
        <v>0</v>
      </c>
      <c r="M17" s="30">
        <v>0</v>
      </c>
      <c r="N17" s="31">
        <v>0</v>
      </c>
      <c r="O17" s="31">
        <v>0</v>
      </c>
      <c r="P17" s="32">
        <v>0</v>
      </c>
      <c r="Q17" s="33">
        <v>0</v>
      </c>
      <c r="R17" s="31">
        <v>0</v>
      </c>
      <c r="S17" s="31">
        <v>0</v>
      </c>
      <c r="T17" s="32">
        <v>0</v>
      </c>
    </row>
    <row r="18" spans="1:20" s="2" customFormat="1" ht="12" thickBot="1">
      <c r="A18" s="124"/>
      <c r="B18" s="121"/>
      <c r="C18" s="130"/>
      <c r="D18" s="9" t="s">
        <v>22</v>
      </c>
      <c r="E18" s="30">
        <v>0</v>
      </c>
      <c r="F18" s="31">
        <v>0</v>
      </c>
      <c r="G18" s="31">
        <v>0</v>
      </c>
      <c r="H18" s="32">
        <v>0</v>
      </c>
      <c r="I18" s="30">
        <v>9500</v>
      </c>
      <c r="J18" s="31">
        <v>9500</v>
      </c>
      <c r="K18" s="31">
        <v>3626</v>
      </c>
      <c r="L18" s="32">
        <v>0</v>
      </c>
      <c r="M18" s="30">
        <v>9500</v>
      </c>
      <c r="N18" s="31">
        <v>9500</v>
      </c>
      <c r="O18" s="31">
        <v>3626</v>
      </c>
      <c r="P18" s="32">
        <v>0</v>
      </c>
      <c r="Q18" s="33">
        <v>9500</v>
      </c>
      <c r="R18" s="31">
        <v>9500</v>
      </c>
      <c r="S18" s="31">
        <v>3626</v>
      </c>
      <c r="T18" s="32">
        <v>0</v>
      </c>
    </row>
    <row r="19" spans="1:20" s="13" customFormat="1" ht="12" thickBot="1">
      <c r="A19" s="125" t="s">
        <v>43</v>
      </c>
      <c r="B19" s="126"/>
      <c r="C19" s="126"/>
      <c r="D19" s="127"/>
      <c r="E19" s="34">
        <f>SUM(E7:E18)</f>
        <v>21328176.34267841</v>
      </c>
      <c r="F19" s="35">
        <f aca="true" t="shared" si="0" ref="F19:T19">SUM(F7:F18)</f>
        <v>19490665.269925855</v>
      </c>
      <c r="G19" s="35">
        <f t="shared" si="0"/>
        <v>12241507.724513438</v>
      </c>
      <c r="H19" s="36">
        <f t="shared" si="0"/>
        <v>1837511.0727525486</v>
      </c>
      <c r="I19" s="34">
        <f>SUM(I7:I18)</f>
        <v>19532003</v>
      </c>
      <c r="J19" s="35">
        <f t="shared" si="0"/>
        <v>17750021</v>
      </c>
      <c r="K19" s="35">
        <f t="shared" si="0"/>
        <v>10607375</v>
      </c>
      <c r="L19" s="36">
        <f t="shared" si="0"/>
        <v>1781982</v>
      </c>
      <c r="M19" s="34">
        <f t="shared" si="0"/>
        <v>17571160.323447637</v>
      </c>
      <c r="N19" s="35">
        <f t="shared" si="0"/>
        <v>17250742.323447637</v>
      </c>
      <c r="O19" s="35">
        <f t="shared" si="0"/>
        <v>10470223</v>
      </c>
      <c r="P19" s="36">
        <f t="shared" si="0"/>
        <v>320418</v>
      </c>
      <c r="Q19" s="34">
        <f t="shared" si="0"/>
        <v>18185375.323447637</v>
      </c>
      <c r="R19" s="35">
        <f t="shared" si="0"/>
        <v>17207637.323447637</v>
      </c>
      <c r="S19" s="35">
        <f t="shared" si="0"/>
        <v>10462692</v>
      </c>
      <c r="T19" s="36">
        <f t="shared" si="0"/>
        <v>977738</v>
      </c>
    </row>
    <row r="20" spans="1:20" s="2" customFormat="1" ht="11.25">
      <c r="A20" s="141">
        <v>1</v>
      </c>
      <c r="B20" s="140">
        <v>2</v>
      </c>
      <c r="C20" s="139" t="s">
        <v>23</v>
      </c>
      <c r="D20" s="7" t="s">
        <v>12</v>
      </c>
      <c r="E20" s="79">
        <v>142607</v>
      </c>
      <c r="F20" s="80">
        <v>105448</v>
      </c>
      <c r="G20" s="80">
        <v>53990</v>
      </c>
      <c r="H20" s="81">
        <v>37159</v>
      </c>
      <c r="I20" s="82">
        <v>325439</v>
      </c>
      <c r="J20" s="83">
        <v>121180</v>
      </c>
      <c r="K20" s="83">
        <v>45108</v>
      </c>
      <c r="L20" s="84">
        <v>204259</v>
      </c>
      <c r="M20" s="79">
        <v>410380</v>
      </c>
      <c r="N20" s="80">
        <v>121465</v>
      </c>
      <c r="O20" s="80">
        <v>42661</v>
      </c>
      <c r="P20" s="81">
        <v>288915</v>
      </c>
      <c r="Q20" s="79">
        <v>217008</v>
      </c>
      <c r="R20" s="80">
        <v>115673</v>
      </c>
      <c r="S20" s="80">
        <v>42661</v>
      </c>
      <c r="T20" s="81">
        <v>101335</v>
      </c>
    </row>
    <row r="21" spans="1:20" s="2" customFormat="1" ht="11.25">
      <c r="A21" s="123"/>
      <c r="B21" s="120"/>
      <c r="C21" s="129"/>
      <c r="D21" s="8" t="s">
        <v>20</v>
      </c>
      <c r="E21" s="85">
        <v>17252</v>
      </c>
      <c r="F21" s="86">
        <v>17252</v>
      </c>
      <c r="G21" s="86">
        <v>0</v>
      </c>
      <c r="H21" s="87">
        <v>0</v>
      </c>
      <c r="I21" s="88">
        <v>20500</v>
      </c>
      <c r="J21" s="89">
        <v>20500</v>
      </c>
      <c r="K21" s="89">
        <v>0</v>
      </c>
      <c r="L21" s="90">
        <v>0</v>
      </c>
      <c r="M21" s="85">
        <v>14481</v>
      </c>
      <c r="N21" s="86">
        <v>14481</v>
      </c>
      <c r="O21" s="86">
        <v>0</v>
      </c>
      <c r="P21" s="87">
        <v>0</v>
      </c>
      <c r="Q21" s="85">
        <v>14481</v>
      </c>
      <c r="R21" s="86">
        <v>14481</v>
      </c>
      <c r="S21" s="86">
        <v>0</v>
      </c>
      <c r="T21" s="87">
        <v>0</v>
      </c>
    </row>
    <row r="22" spans="1:20" s="2" customFormat="1" ht="11.25">
      <c r="A22" s="123"/>
      <c r="B22" s="120"/>
      <c r="C22" s="129"/>
      <c r="D22" s="8" t="s">
        <v>39</v>
      </c>
      <c r="E22" s="85">
        <v>0</v>
      </c>
      <c r="F22" s="86">
        <v>0</v>
      </c>
      <c r="G22" s="86">
        <v>0</v>
      </c>
      <c r="H22" s="87">
        <v>0</v>
      </c>
      <c r="I22" s="88">
        <v>794</v>
      </c>
      <c r="J22" s="89">
        <v>794</v>
      </c>
      <c r="K22" s="89">
        <v>606</v>
      </c>
      <c r="L22" s="90">
        <v>0</v>
      </c>
      <c r="M22" s="85">
        <v>0</v>
      </c>
      <c r="N22" s="86">
        <v>0</v>
      </c>
      <c r="O22" s="86">
        <v>0</v>
      </c>
      <c r="P22" s="87">
        <v>0</v>
      </c>
      <c r="Q22" s="85">
        <v>0</v>
      </c>
      <c r="R22" s="86">
        <v>0</v>
      </c>
      <c r="S22" s="86">
        <v>0</v>
      </c>
      <c r="T22" s="87">
        <v>0</v>
      </c>
    </row>
    <row r="23" spans="1:20" s="2" customFormat="1" ht="11.25">
      <c r="A23" s="123"/>
      <c r="B23" s="120"/>
      <c r="C23" s="129"/>
      <c r="D23" s="8" t="s">
        <v>24</v>
      </c>
      <c r="E23" s="85">
        <v>279800</v>
      </c>
      <c r="F23" s="86">
        <v>279800</v>
      </c>
      <c r="G23" s="86">
        <v>0</v>
      </c>
      <c r="H23" s="87">
        <v>0</v>
      </c>
      <c r="I23" s="88">
        <v>353916</v>
      </c>
      <c r="J23" s="89">
        <v>353916</v>
      </c>
      <c r="K23" s="89">
        <v>0</v>
      </c>
      <c r="L23" s="90">
        <v>0</v>
      </c>
      <c r="M23" s="85">
        <v>358306</v>
      </c>
      <c r="N23" s="86">
        <v>358306</v>
      </c>
      <c r="O23" s="86">
        <v>0</v>
      </c>
      <c r="P23" s="87">
        <v>0</v>
      </c>
      <c r="Q23" s="85">
        <v>327317</v>
      </c>
      <c r="R23" s="86">
        <v>327317</v>
      </c>
      <c r="S23" s="86">
        <v>0</v>
      </c>
      <c r="T23" s="87">
        <v>0</v>
      </c>
    </row>
    <row r="24" spans="1:20" s="2" customFormat="1" ht="11.25">
      <c r="A24" s="123"/>
      <c r="B24" s="120"/>
      <c r="C24" s="129"/>
      <c r="D24" s="8" t="s">
        <v>14</v>
      </c>
      <c r="E24" s="85">
        <v>160825</v>
      </c>
      <c r="F24" s="86">
        <v>18970</v>
      </c>
      <c r="G24" s="86">
        <v>2231</v>
      </c>
      <c r="H24" s="87">
        <v>141855</v>
      </c>
      <c r="I24" s="88">
        <v>99252</v>
      </c>
      <c r="J24" s="89">
        <v>2780</v>
      </c>
      <c r="K24" s="89">
        <v>0</v>
      </c>
      <c r="L24" s="90">
        <v>96472</v>
      </c>
      <c r="M24" s="85">
        <v>0</v>
      </c>
      <c r="N24" s="86">
        <v>0</v>
      </c>
      <c r="O24" s="86">
        <v>0</v>
      </c>
      <c r="P24" s="87">
        <v>0</v>
      </c>
      <c r="Q24" s="85">
        <v>0</v>
      </c>
      <c r="R24" s="86">
        <v>0</v>
      </c>
      <c r="S24" s="86">
        <v>0</v>
      </c>
      <c r="T24" s="87">
        <v>0</v>
      </c>
    </row>
    <row r="25" spans="1:20" s="2" customFormat="1" ht="11.25">
      <c r="A25" s="123"/>
      <c r="B25" s="120"/>
      <c r="C25" s="129"/>
      <c r="D25" s="8" t="s">
        <v>15</v>
      </c>
      <c r="E25" s="85">
        <v>7009</v>
      </c>
      <c r="F25" s="86">
        <v>0</v>
      </c>
      <c r="G25" s="86">
        <v>0</v>
      </c>
      <c r="H25" s="87">
        <v>7009</v>
      </c>
      <c r="I25" s="88">
        <v>8689</v>
      </c>
      <c r="J25" s="89">
        <v>0</v>
      </c>
      <c r="K25" s="89">
        <v>0</v>
      </c>
      <c r="L25" s="90">
        <v>8689</v>
      </c>
      <c r="M25" s="85">
        <v>0</v>
      </c>
      <c r="N25" s="86">
        <v>0</v>
      </c>
      <c r="O25" s="86">
        <v>0</v>
      </c>
      <c r="P25" s="87">
        <v>0</v>
      </c>
      <c r="Q25" s="85">
        <v>0</v>
      </c>
      <c r="R25" s="86">
        <v>0</v>
      </c>
      <c r="S25" s="86">
        <v>0</v>
      </c>
      <c r="T25" s="87">
        <v>0</v>
      </c>
    </row>
    <row r="26" spans="1:20" s="2" customFormat="1" ht="11.25">
      <c r="A26" s="123"/>
      <c r="B26" s="120"/>
      <c r="C26" s="129"/>
      <c r="D26" s="58" t="s">
        <v>13</v>
      </c>
      <c r="E26" s="85">
        <v>666</v>
      </c>
      <c r="F26" s="86">
        <v>58</v>
      </c>
      <c r="G26" s="86">
        <v>0</v>
      </c>
      <c r="H26" s="87">
        <v>608</v>
      </c>
      <c r="I26" s="88">
        <v>2607</v>
      </c>
      <c r="J26" s="89">
        <v>0</v>
      </c>
      <c r="K26" s="89">
        <v>0</v>
      </c>
      <c r="L26" s="90">
        <v>2607</v>
      </c>
      <c r="M26" s="85">
        <v>0</v>
      </c>
      <c r="N26" s="86">
        <v>0</v>
      </c>
      <c r="O26" s="86">
        <v>0</v>
      </c>
      <c r="P26" s="87">
        <v>0</v>
      </c>
      <c r="Q26" s="85">
        <v>0</v>
      </c>
      <c r="R26" s="86">
        <v>0</v>
      </c>
      <c r="S26" s="86">
        <v>0</v>
      </c>
      <c r="T26" s="87">
        <v>0</v>
      </c>
    </row>
    <row r="27" spans="1:20" s="2" customFormat="1" ht="12" thickBot="1">
      <c r="A27" s="124"/>
      <c r="B27" s="121"/>
      <c r="C27" s="130"/>
      <c r="D27" s="9" t="s">
        <v>25</v>
      </c>
      <c r="E27" s="91">
        <v>52450</v>
      </c>
      <c r="F27" s="92">
        <v>0</v>
      </c>
      <c r="G27" s="92">
        <v>0</v>
      </c>
      <c r="H27" s="93">
        <v>52450</v>
      </c>
      <c r="I27" s="94">
        <v>0</v>
      </c>
      <c r="J27" s="95">
        <v>0</v>
      </c>
      <c r="K27" s="95">
        <v>0</v>
      </c>
      <c r="L27" s="96">
        <v>0</v>
      </c>
      <c r="M27" s="91">
        <v>0</v>
      </c>
      <c r="N27" s="92">
        <v>0</v>
      </c>
      <c r="O27" s="92">
        <v>0</v>
      </c>
      <c r="P27" s="93">
        <v>0</v>
      </c>
      <c r="Q27" s="91">
        <v>0</v>
      </c>
      <c r="R27" s="92">
        <v>0</v>
      </c>
      <c r="S27" s="92">
        <v>0</v>
      </c>
      <c r="T27" s="93">
        <v>0</v>
      </c>
    </row>
    <row r="28" spans="1:20" s="13" customFormat="1" ht="12" thickBot="1">
      <c r="A28" s="125" t="s">
        <v>43</v>
      </c>
      <c r="B28" s="126"/>
      <c r="C28" s="126"/>
      <c r="D28" s="127"/>
      <c r="E28" s="34">
        <f aca="true" t="shared" si="1" ref="E28:T28">SUM(E20:E27)</f>
        <v>660609</v>
      </c>
      <c r="F28" s="35">
        <f t="shared" si="1"/>
        <v>421528</v>
      </c>
      <c r="G28" s="35">
        <f t="shared" si="1"/>
        <v>56221</v>
      </c>
      <c r="H28" s="36">
        <f t="shared" si="1"/>
        <v>239081</v>
      </c>
      <c r="I28" s="34">
        <f t="shared" si="1"/>
        <v>811197</v>
      </c>
      <c r="J28" s="35">
        <f t="shared" si="1"/>
        <v>499170</v>
      </c>
      <c r="K28" s="35">
        <f t="shared" si="1"/>
        <v>45714</v>
      </c>
      <c r="L28" s="36">
        <f t="shared" si="1"/>
        <v>312027</v>
      </c>
      <c r="M28" s="34">
        <f t="shared" si="1"/>
        <v>783167</v>
      </c>
      <c r="N28" s="35">
        <f t="shared" si="1"/>
        <v>494252</v>
      </c>
      <c r="O28" s="35">
        <f t="shared" si="1"/>
        <v>42661</v>
      </c>
      <c r="P28" s="36">
        <f t="shared" si="1"/>
        <v>288915</v>
      </c>
      <c r="Q28" s="34">
        <f t="shared" si="1"/>
        <v>558806</v>
      </c>
      <c r="R28" s="35">
        <f t="shared" si="1"/>
        <v>457471</v>
      </c>
      <c r="S28" s="35">
        <f t="shared" si="1"/>
        <v>42661</v>
      </c>
      <c r="T28" s="36">
        <f t="shared" si="1"/>
        <v>101335</v>
      </c>
    </row>
    <row r="29" spans="1:20" s="2" customFormat="1" ht="11.25">
      <c r="A29" s="141">
        <v>2</v>
      </c>
      <c r="B29" s="140">
        <v>3</v>
      </c>
      <c r="C29" s="139" t="s">
        <v>26</v>
      </c>
      <c r="D29" s="10" t="s">
        <v>12</v>
      </c>
      <c r="E29" s="30">
        <v>1726019.4624652457</v>
      </c>
      <c r="F29" s="31">
        <v>1632530.1204819279</v>
      </c>
      <c r="G29" s="31">
        <v>312326.2279888786</v>
      </c>
      <c r="H29" s="32">
        <v>93489.34198331789</v>
      </c>
      <c r="I29" s="30">
        <v>2036640</v>
      </c>
      <c r="J29" s="31">
        <v>1928736</v>
      </c>
      <c r="K29" s="31">
        <v>312325</v>
      </c>
      <c r="L29" s="32">
        <v>107904</v>
      </c>
      <c r="M29" s="30">
        <v>925163.1575532901</v>
      </c>
      <c r="N29" s="31">
        <v>683598.0889712698</v>
      </c>
      <c r="O29" s="31">
        <v>312326.22798887856</v>
      </c>
      <c r="P29" s="32">
        <v>241565.06858202035</v>
      </c>
      <c r="Q29" s="33">
        <v>768336.2724745135</v>
      </c>
      <c r="R29" s="31">
        <v>621040.1649675627</v>
      </c>
      <c r="S29" s="31">
        <v>312326.22798887856</v>
      </c>
      <c r="T29" s="32">
        <v>147296.10750695088</v>
      </c>
    </row>
    <row r="30" spans="1:20" s="2" customFormat="1" ht="11.25">
      <c r="A30" s="123"/>
      <c r="B30" s="120"/>
      <c r="C30" s="129"/>
      <c r="D30" s="8" t="s">
        <v>27</v>
      </c>
      <c r="E30" s="30">
        <v>95209</v>
      </c>
      <c r="F30" s="31">
        <v>95209</v>
      </c>
      <c r="G30" s="31">
        <v>0</v>
      </c>
      <c r="H30" s="32">
        <v>0</v>
      </c>
      <c r="I30" s="30">
        <v>121350</v>
      </c>
      <c r="J30" s="31">
        <v>115558</v>
      </c>
      <c r="K30" s="31">
        <v>0</v>
      </c>
      <c r="L30" s="32">
        <v>5792</v>
      </c>
      <c r="M30" s="30">
        <v>110229.37905468026</v>
      </c>
      <c r="N30" s="31">
        <v>104436.97868396663</v>
      </c>
      <c r="O30" s="31">
        <v>0</v>
      </c>
      <c r="P30" s="32">
        <v>5792.400370713624</v>
      </c>
      <c r="Q30" s="33">
        <v>110229.37905468026</v>
      </c>
      <c r="R30" s="31">
        <v>104436.97868396663</v>
      </c>
      <c r="S30" s="31">
        <v>0</v>
      </c>
      <c r="T30" s="32">
        <v>5792.400370713624</v>
      </c>
    </row>
    <row r="31" spans="1:20" s="2" customFormat="1" ht="11.25">
      <c r="A31" s="123"/>
      <c r="B31" s="120"/>
      <c r="C31" s="129"/>
      <c r="D31" s="8" t="s">
        <v>28</v>
      </c>
      <c r="E31" s="30">
        <v>25159.291010194625</v>
      </c>
      <c r="F31" s="31">
        <v>25159.291010194625</v>
      </c>
      <c r="G31" s="31">
        <v>0</v>
      </c>
      <c r="H31" s="32">
        <v>0</v>
      </c>
      <c r="I31" s="30">
        <v>26882</v>
      </c>
      <c r="J31" s="31">
        <v>26882</v>
      </c>
      <c r="K31" s="31">
        <v>0</v>
      </c>
      <c r="L31" s="32">
        <v>0</v>
      </c>
      <c r="M31" s="30">
        <v>0</v>
      </c>
      <c r="N31" s="31">
        <v>0</v>
      </c>
      <c r="O31" s="31">
        <v>0</v>
      </c>
      <c r="P31" s="32">
        <v>0</v>
      </c>
      <c r="Q31" s="33">
        <v>0</v>
      </c>
      <c r="R31" s="31">
        <v>0</v>
      </c>
      <c r="S31" s="31">
        <v>0</v>
      </c>
      <c r="T31" s="32">
        <v>0</v>
      </c>
    </row>
    <row r="32" spans="1:20" s="2" customFormat="1" ht="11.25">
      <c r="A32" s="123"/>
      <c r="B32" s="120"/>
      <c r="C32" s="129"/>
      <c r="D32" s="8" t="s">
        <v>40</v>
      </c>
      <c r="E32" s="30">
        <v>0</v>
      </c>
      <c r="F32" s="31">
        <v>0</v>
      </c>
      <c r="G32" s="31">
        <v>0</v>
      </c>
      <c r="H32" s="32">
        <v>0</v>
      </c>
      <c r="I32" s="30">
        <v>336538</v>
      </c>
      <c r="J32" s="31">
        <v>336538</v>
      </c>
      <c r="K32" s="31">
        <v>0</v>
      </c>
      <c r="L32" s="32">
        <v>0</v>
      </c>
      <c r="M32" s="30">
        <v>0</v>
      </c>
      <c r="N32" s="31">
        <v>0</v>
      </c>
      <c r="O32" s="31">
        <v>0</v>
      </c>
      <c r="P32" s="32">
        <v>0</v>
      </c>
      <c r="Q32" s="33">
        <v>0</v>
      </c>
      <c r="R32" s="31">
        <v>0</v>
      </c>
      <c r="S32" s="31">
        <v>0</v>
      </c>
      <c r="T32" s="32">
        <v>0</v>
      </c>
    </row>
    <row r="33" spans="1:20" s="2" customFormat="1" ht="11.25">
      <c r="A33" s="123"/>
      <c r="B33" s="120"/>
      <c r="C33" s="129"/>
      <c r="D33" s="8" t="s">
        <v>14</v>
      </c>
      <c r="E33" s="30">
        <v>2332483.781278962</v>
      </c>
      <c r="F33" s="31">
        <v>0</v>
      </c>
      <c r="G33" s="31">
        <v>0</v>
      </c>
      <c r="H33" s="32">
        <v>2332483.781278962</v>
      </c>
      <c r="I33" s="30">
        <v>45094</v>
      </c>
      <c r="J33" s="31">
        <v>0</v>
      </c>
      <c r="K33" s="31">
        <v>0</v>
      </c>
      <c r="L33" s="32">
        <v>45094</v>
      </c>
      <c r="M33" s="30">
        <v>0</v>
      </c>
      <c r="N33" s="31">
        <v>0</v>
      </c>
      <c r="O33" s="31">
        <v>0</v>
      </c>
      <c r="P33" s="32">
        <v>0</v>
      </c>
      <c r="Q33" s="33">
        <v>0</v>
      </c>
      <c r="R33" s="31">
        <v>0</v>
      </c>
      <c r="S33" s="31">
        <v>0</v>
      </c>
      <c r="T33" s="32">
        <v>0</v>
      </c>
    </row>
    <row r="34" spans="1:20" s="2" customFormat="1" ht="11.25">
      <c r="A34" s="123"/>
      <c r="B34" s="120"/>
      <c r="C34" s="129"/>
      <c r="D34" s="8" t="s">
        <v>16</v>
      </c>
      <c r="E34" s="30">
        <v>284514.0176088972</v>
      </c>
      <c r="F34" s="31">
        <v>0</v>
      </c>
      <c r="G34" s="31">
        <v>0</v>
      </c>
      <c r="H34" s="32">
        <v>284514.0176088972</v>
      </c>
      <c r="I34" s="30">
        <v>27659</v>
      </c>
      <c r="J34" s="31">
        <v>0</v>
      </c>
      <c r="K34" s="31">
        <v>0</v>
      </c>
      <c r="L34" s="32">
        <v>27659</v>
      </c>
      <c r="M34" s="30">
        <v>0</v>
      </c>
      <c r="N34" s="31">
        <v>0</v>
      </c>
      <c r="O34" s="31">
        <v>0</v>
      </c>
      <c r="P34" s="32">
        <v>0</v>
      </c>
      <c r="Q34" s="33">
        <v>0</v>
      </c>
      <c r="R34" s="31">
        <v>0</v>
      </c>
      <c r="S34" s="31">
        <v>0</v>
      </c>
      <c r="T34" s="32">
        <v>0</v>
      </c>
    </row>
    <row r="35" spans="1:20" s="2" customFormat="1" ht="11.25">
      <c r="A35" s="123"/>
      <c r="B35" s="120"/>
      <c r="C35" s="129"/>
      <c r="D35" s="8" t="s">
        <v>15</v>
      </c>
      <c r="E35" s="30">
        <v>2838.276181649676</v>
      </c>
      <c r="F35" s="31">
        <v>0</v>
      </c>
      <c r="G35" s="31">
        <v>0</v>
      </c>
      <c r="H35" s="32">
        <v>2838.276181649676</v>
      </c>
      <c r="I35" s="30">
        <v>0</v>
      </c>
      <c r="J35" s="31">
        <v>0</v>
      </c>
      <c r="K35" s="31">
        <v>0</v>
      </c>
      <c r="L35" s="32">
        <v>0</v>
      </c>
      <c r="M35" s="30">
        <v>0</v>
      </c>
      <c r="N35" s="31">
        <v>0</v>
      </c>
      <c r="O35" s="31">
        <v>0</v>
      </c>
      <c r="P35" s="32">
        <v>0</v>
      </c>
      <c r="Q35" s="33">
        <v>0</v>
      </c>
      <c r="R35" s="31">
        <v>0</v>
      </c>
      <c r="S35" s="31">
        <v>0</v>
      </c>
      <c r="T35" s="32">
        <v>0</v>
      </c>
    </row>
    <row r="36" spans="1:20" s="2" customFormat="1" ht="11.25">
      <c r="A36" s="123"/>
      <c r="B36" s="120"/>
      <c r="C36" s="129"/>
      <c r="D36" s="8" t="s">
        <v>22</v>
      </c>
      <c r="E36" s="30">
        <v>245945.31974050048</v>
      </c>
      <c r="F36" s="31">
        <v>0</v>
      </c>
      <c r="G36" s="31">
        <v>0</v>
      </c>
      <c r="H36" s="32">
        <v>245945.31974050048</v>
      </c>
      <c r="I36" s="30">
        <v>0</v>
      </c>
      <c r="J36" s="31">
        <v>0</v>
      </c>
      <c r="K36" s="31">
        <v>0</v>
      </c>
      <c r="L36" s="32">
        <v>0</v>
      </c>
      <c r="M36" s="30">
        <v>0</v>
      </c>
      <c r="N36" s="31">
        <v>0</v>
      </c>
      <c r="O36" s="31">
        <v>0</v>
      </c>
      <c r="P36" s="32">
        <v>0</v>
      </c>
      <c r="Q36" s="33">
        <v>0</v>
      </c>
      <c r="R36" s="31">
        <v>0</v>
      </c>
      <c r="S36" s="31">
        <v>0</v>
      </c>
      <c r="T36" s="32">
        <v>0</v>
      </c>
    </row>
    <row r="37" spans="1:20" s="2" customFormat="1" ht="11.25">
      <c r="A37" s="123"/>
      <c r="B37" s="120"/>
      <c r="C37" s="129"/>
      <c r="D37" s="8" t="s">
        <v>18</v>
      </c>
      <c r="E37" s="30"/>
      <c r="F37" s="31">
        <v>0</v>
      </c>
      <c r="G37" s="31">
        <v>0</v>
      </c>
      <c r="H37" s="32">
        <v>0</v>
      </c>
      <c r="I37" s="30">
        <v>71018</v>
      </c>
      <c r="J37" s="31">
        <v>71018</v>
      </c>
      <c r="K37" s="31">
        <v>0</v>
      </c>
      <c r="L37" s="32">
        <v>0</v>
      </c>
      <c r="M37" s="30"/>
      <c r="N37" s="31">
        <v>0</v>
      </c>
      <c r="O37" s="31">
        <v>0</v>
      </c>
      <c r="P37" s="32">
        <v>0</v>
      </c>
      <c r="Q37" s="33"/>
      <c r="R37" s="31">
        <v>0</v>
      </c>
      <c r="S37" s="31">
        <v>0</v>
      </c>
      <c r="T37" s="32">
        <v>0</v>
      </c>
    </row>
    <row r="38" spans="1:20" s="2" customFormat="1" ht="11.25">
      <c r="A38" s="123"/>
      <c r="B38" s="120"/>
      <c r="C38" s="129"/>
      <c r="D38" s="8" t="s">
        <v>20</v>
      </c>
      <c r="E38" s="30">
        <v>7530.120481927712</v>
      </c>
      <c r="F38" s="31">
        <v>7530.120481927712</v>
      </c>
      <c r="G38" s="31">
        <v>0</v>
      </c>
      <c r="H38" s="32">
        <v>0</v>
      </c>
      <c r="I38" s="30">
        <v>14100</v>
      </c>
      <c r="J38" s="31">
        <v>14100</v>
      </c>
      <c r="K38" s="31">
        <v>0</v>
      </c>
      <c r="L38" s="32">
        <v>0</v>
      </c>
      <c r="M38" s="30">
        <v>14104.494902687675</v>
      </c>
      <c r="N38" s="31">
        <v>14104.494902687675</v>
      </c>
      <c r="O38" s="31">
        <v>0</v>
      </c>
      <c r="P38" s="32">
        <v>0</v>
      </c>
      <c r="Q38" s="33">
        <v>14104.494902687675</v>
      </c>
      <c r="R38" s="31">
        <v>14104.494902687675</v>
      </c>
      <c r="S38" s="31">
        <v>0</v>
      </c>
      <c r="T38" s="32">
        <v>0</v>
      </c>
    </row>
    <row r="39" spans="1:20" s="2" customFormat="1" ht="12" thickBot="1">
      <c r="A39" s="124"/>
      <c r="B39" s="121"/>
      <c r="C39" s="130"/>
      <c r="D39" s="59" t="s">
        <v>39</v>
      </c>
      <c r="E39" s="30">
        <v>3475.4402224281744</v>
      </c>
      <c r="F39" s="31">
        <v>3475.4402224281744</v>
      </c>
      <c r="G39" s="31">
        <v>0</v>
      </c>
      <c r="H39" s="32">
        <v>0</v>
      </c>
      <c r="I39" s="30">
        <v>16931</v>
      </c>
      <c r="J39" s="31">
        <v>16931</v>
      </c>
      <c r="K39" s="31">
        <v>12926</v>
      </c>
      <c r="L39" s="32">
        <v>0</v>
      </c>
      <c r="M39" s="30">
        <v>0</v>
      </c>
      <c r="N39" s="31">
        <v>0</v>
      </c>
      <c r="O39" s="31">
        <v>0</v>
      </c>
      <c r="P39" s="32">
        <v>0</v>
      </c>
      <c r="Q39" s="33">
        <v>0</v>
      </c>
      <c r="R39" s="31">
        <v>0</v>
      </c>
      <c r="S39" s="31">
        <v>0</v>
      </c>
      <c r="T39" s="32">
        <v>0</v>
      </c>
    </row>
    <row r="40" spans="1:20" s="13" customFormat="1" ht="12" thickBot="1">
      <c r="A40" s="125" t="s">
        <v>43</v>
      </c>
      <c r="B40" s="126"/>
      <c r="C40" s="126"/>
      <c r="D40" s="127"/>
      <c r="E40" s="34">
        <f aca="true" t="shared" si="2" ref="E40:T40">SUM(E29:E39)</f>
        <v>4723174.708989805</v>
      </c>
      <c r="F40" s="35">
        <f t="shared" si="2"/>
        <v>1763903.9721964784</v>
      </c>
      <c r="G40" s="35">
        <f t="shared" si="2"/>
        <v>312326.2279888786</v>
      </c>
      <c r="H40" s="36">
        <f t="shared" si="2"/>
        <v>2959270.736793327</v>
      </c>
      <c r="I40" s="34">
        <f t="shared" si="2"/>
        <v>2696212</v>
      </c>
      <c r="J40" s="35">
        <f t="shared" si="2"/>
        <v>2509763</v>
      </c>
      <c r="K40" s="35">
        <f t="shared" si="2"/>
        <v>325251</v>
      </c>
      <c r="L40" s="36">
        <f t="shared" si="2"/>
        <v>186449</v>
      </c>
      <c r="M40" s="34">
        <f t="shared" si="2"/>
        <v>1049497.031510658</v>
      </c>
      <c r="N40" s="35">
        <f t="shared" si="2"/>
        <v>802139.5625579242</v>
      </c>
      <c r="O40" s="35">
        <f t="shared" si="2"/>
        <v>312326.22798887856</v>
      </c>
      <c r="P40" s="36">
        <f t="shared" si="2"/>
        <v>247357.46895273397</v>
      </c>
      <c r="Q40" s="34">
        <f t="shared" si="2"/>
        <v>892670.1464318815</v>
      </c>
      <c r="R40" s="35">
        <f t="shared" si="2"/>
        <v>739581.6385542171</v>
      </c>
      <c r="S40" s="35">
        <f t="shared" si="2"/>
        <v>312326.22798887856</v>
      </c>
      <c r="T40" s="36">
        <f t="shared" si="2"/>
        <v>153088.5078776645</v>
      </c>
    </row>
    <row r="41" spans="1:20" s="2" customFormat="1" ht="11.25">
      <c r="A41" s="141">
        <v>2</v>
      </c>
      <c r="B41" s="140">
        <v>4</v>
      </c>
      <c r="C41" s="139" t="s">
        <v>32</v>
      </c>
      <c r="D41" s="7" t="s">
        <v>12</v>
      </c>
      <c r="E41" s="30">
        <v>111881</v>
      </c>
      <c r="F41" s="31">
        <v>111881</v>
      </c>
      <c r="G41" s="31">
        <v>68030</v>
      </c>
      <c r="H41" s="32">
        <v>0</v>
      </c>
      <c r="I41" s="30">
        <v>196265</v>
      </c>
      <c r="J41" s="31">
        <v>196265</v>
      </c>
      <c r="K41" s="31">
        <v>136465</v>
      </c>
      <c r="L41" s="32">
        <v>0</v>
      </c>
      <c r="M41" s="30">
        <v>121566</v>
      </c>
      <c r="N41" s="31">
        <v>121566</v>
      </c>
      <c r="O41" s="31">
        <v>68281</v>
      </c>
      <c r="P41" s="32">
        <v>0</v>
      </c>
      <c r="Q41" s="33">
        <v>92604</v>
      </c>
      <c r="R41" s="31">
        <v>92604</v>
      </c>
      <c r="S41" s="31">
        <v>68281</v>
      </c>
      <c r="T41" s="32">
        <v>0</v>
      </c>
    </row>
    <row r="42" spans="1:20" s="2" customFormat="1" ht="11.25">
      <c r="A42" s="123"/>
      <c r="B42" s="120"/>
      <c r="C42" s="129"/>
      <c r="D42" s="60" t="s">
        <v>39</v>
      </c>
      <c r="E42" s="30">
        <v>0</v>
      </c>
      <c r="F42" s="31">
        <v>0</v>
      </c>
      <c r="G42" s="31">
        <v>0</v>
      </c>
      <c r="H42" s="32">
        <v>0</v>
      </c>
      <c r="I42" s="30">
        <v>47</v>
      </c>
      <c r="J42" s="31">
        <v>47</v>
      </c>
      <c r="K42" s="31">
        <v>36</v>
      </c>
      <c r="L42" s="32">
        <v>0</v>
      </c>
      <c r="M42" s="30">
        <v>0</v>
      </c>
      <c r="N42" s="31">
        <v>0</v>
      </c>
      <c r="O42" s="31">
        <v>0</v>
      </c>
      <c r="P42" s="32">
        <v>0</v>
      </c>
      <c r="Q42" s="33">
        <v>0</v>
      </c>
      <c r="R42" s="31">
        <v>0</v>
      </c>
      <c r="S42" s="31">
        <v>0</v>
      </c>
      <c r="T42" s="32">
        <v>0</v>
      </c>
    </row>
    <row r="43" spans="1:20" s="2" customFormat="1" ht="11.25">
      <c r="A43" s="123"/>
      <c r="B43" s="120"/>
      <c r="C43" s="129"/>
      <c r="D43" s="8" t="s">
        <v>24</v>
      </c>
      <c r="E43" s="30">
        <v>155960</v>
      </c>
      <c r="F43" s="31">
        <v>155960</v>
      </c>
      <c r="G43" s="31">
        <v>88392</v>
      </c>
      <c r="H43" s="32">
        <v>0</v>
      </c>
      <c r="I43" s="30">
        <v>167139</v>
      </c>
      <c r="J43" s="31">
        <v>167139</v>
      </c>
      <c r="K43" s="31">
        <v>93560</v>
      </c>
      <c r="L43" s="32">
        <v>0</v>
      </c>
      <c r="M43" s="30">
        <v>167139</v>
      </c>
      <c r="N43" s="31">
        <v>167139</v>
      </c>
      <c r="O43" s="31">
        <v>93560</v>
      </c>
      <c r="P43" s="32">
        <v>0</v>
      </c>
      <c r="Q43" s="33">
        <v>167139</v>
      </c>
      <c r="R43" s="31">
        <v>167139</v>
      </c>
      <c r="S43" s="31">
        <v>93560</v>
      </c>
      <c r="T43" s="32">
        <v>0</v>
      </c>
    </row>
    <row r="44" spans="1:20" s="2" customFormat="1" ht="11.25">
      <c r="A44" s="123"/>
      <c r="B44" s="120"/>
      <c r="C44" s="129"/>
      <c r="D44" s="8" t="s">
        <v>13</v>
      </c>
      <c r="E44" s="30">
        <v>3186</v>
      </c>
      <c r="F44" s="31">
        <v>3186</v>
      </c>
      <c r="G44" s="31">
        <v>0</v>
      </c>
      <c r="H44" s="32">
        <v>0</v>
      </c>
      <c r="I44" s="30">
        <v>0</v>
      </c>
      <c r="J44" s="31">
        <v>0</v>
      </c>
      <c r="K44" s="31">
        <v>0</v>
      </c>
      <c r="L44" s="32">
        <v>0</v>
      </c>
      <c r="M44" s="30"/>
      <c r="N44" s="31"/>
      <c r="O44" s="31"/>
      <c r="P44" s="32"/>
      <c r="Q44" s="33"/>
      <c r="R44" s="31"/>
      <c r="S44" s="31"/>
      <c r="T44" s="32"/>
    </row>
    <row r="45" spans="1:20" s="2" customFormat="1" ht="11.25">
      <c r="A45" s="123"/>
      <c r="B45" s="120"/>
      <c r="C45" s="129"/>
      <c r="D45" s="8" t="s">
        <v>29</v>
      </c>
      <c r="E45" s="30">
        <v>19868</v>
      </c>
      <c r="F45" s="31">
        <v>19868</v>
      </c>
      <c r="G45" s="31">
        <v>0</v>
      </c>
      <c r="H45" s="32">
        <v>0</v>
      </c>
      <c r="I45" s="30">
        <v>27803</v>
      </c>
      <c r="J45" s="31">
        <v>27803</v>
      </c>
      <c r="K45" s="31">
        <v>0</v>
      </c>
      <c r="L45" s="32">
        <v>0</v>
      </c>
      <c r="M45" s="30">
        <v>19063</v>
      </c>
      <c r="N45" s="31">
        <v>19063</v>
      </c>
      <c r="O45" s="31">
        <v>0</v>
      </c>
      <c r="P45" s="32">
        <v>0</v>
      </c>
      <c r="Q45" s="33">
        <v>16268</v>
      </c>
      <c r="R45" s="31">
        <v>16268</v>
      </c>
      <c r="S45" s="31">
        <v>0</v>
      </c>
      <c r="T45" s="32">
        <v>0</v>
      </c>
    </row>
    <row r="46" spans="1:20" s="2" customFormat="1" ht="11.25">
      <c r="A46" s="123"/>
      <c r="B46" s="120"/>
      <c r="C46" s="129"/>
      <c r="D46" s="8" t="s">
        <v>30</v>
      </c>
      <c r="E46" s="30">
        <v>28325</v>
      </c>
      <c r="F46" s="31">
        <v>28325</v>
      </c>
      <c r="G46" s="31">
        <v>0</v>
      </c>
      <c r="H46" s="32">
        <v>0</v>
      </c>
      <c r="I46" s="30">
        <v>16693</v>
      </c>
      <c r="J46" s="31">
        <v>16693</v>
      </c>
      <c r="K46" s="31"/>
      <c r="L46" s="32"/>
      <c r="M46" s="30"/>
      <c r="N46" s="31"/>
      <c r="O46" s="31"/>
      <c r="P46" s="32"/>
      <c r="Q46" s="33"/>
      <c r="R46" s="31"/>
      <c r="S46" s="31"/>
      <c r="T46" s="32"/>
    </row>
    <row r="47" spans="1:20" s="2" customFormat="1" ht="11.25">
      <c r="A47" s="123"/>
      <c r="B47" s="120"/>
      <c r="C47" s="129"/>
      <c r="D47" s="8" t="s">
        <v>14</v>
      </c>
      <c r="E47" s="30">
        <v>12454</v>
      </c>
      <c r="F47" s="31">
        <v>12454</v>
      </c>
      <c r="G47" s="31">
        <v>0</v>
      </c>
      <c r="H47" s="32">
        <v>0</v>
      </c>
      <c r="I47" s="30">
        <v>0</v>
      </c>
      <c r="J47" s="31">
        <v>0</v>
      </c>
      <c r="K47" s="31">
        <v>0</v>
      </c>
      <c r="L47" s="32">
        <v>0</v>
      </c>
      <c r="M47" s="30"/>
      <c r="N47" s="31"/>
      <c r="O47" s="31"/>
      <c r="P47" s="32"/>
      <c r="Q47" s="33"/>
      <c r="R47" s="31"/>
      <c r="S47" s="31"/>
      <c r="T47" s="32"/>
    </row>
    <row r="48" spans="1:20" s="2" customFormat="1" ht="11.25">
      <c r="A48" s="123"/>
      <c r="B48" s="120"/>
      <c r="C48" s="129"/>
      <c r="D48" s="8" t="s">
        <v>20</v>
      </c>
      <c r="E48" s="30">
        <v>3070</v>
      </c>
      <c r="F48" s="31">
        <v>2056</v>
      </c>
      <c r="G48" s="31">
        <v>0</v>
      </c>
      <c r="H48" s="32">
        <v>1014</v>
      </c>
      <c r="I48" s="30">
        <v>2000</v>
      </c>
      <c r="J48" s="31">
        <v>414</v>
      </c>
      <c r="K48" s="31">
        <v>0</v>
      </c>
      <c r="L48" s="32">
        <v>1586</v>
      </c>
      <c r="M48" s="30">
        <v>2000</v>
      </c>
      <c r="N48" s="31">
        <v>2000</v>
      </c>
      <c r="O48" s="31"/>
      <c r="P48" s="32"/>
      <c r="Q48" s="33">
        <v>2000</v>
      </c>
      <c r="R48" s="31">
        <v>2000</v>
      </c>
      <c r="S48" s="31"/>
      <c r="T48" s="32"/>
    </row>
    <row r="49" spans="1:20" s="2" customFormat="1" ht="12" thickBot="1">
      <c r="A49" s="123"/>
      <c r="B49" s="120"/>
      <c r="C49" s="129"/>
      <c r="D49" s="8" t="s">
        <v>31</v>
      </c>
      <c r="E49" s="30">
        <v>78777</v>
      </c>
      <c r="F49" s="31">
        <v>78777</v>
      </c>
      <c r="G49" s="31">
        <v>44254</v>
      </c>
      <c r="H49" s="32">
        <v>0</v>
      </c>
      <c r="I49" s="30">
        <v>80377</v>
      </c>
      <c r="J49" s="31">
        <v>80377</v>
      </c>
      <c r="K49" s="31">
        <v>56384</v>
      </c>
      <c r="L49" s="32"/>
      <c r="M49" s="30">
        <v>80377</v>
      </c>
      <c r="N49" s="31">
        <v>80377</v>
      </c>
      <c r="O49" s="31">
        <v>56384</v>
      </c>
      <c r="P49" s="32"/>
      <c r="Q49" s="33">
        <v>80377</v>
      </c>
      <c r="R49" s="31">
        <v>80377</v>
      </c>
      <c r="S49" s="31">
        <v>56384</v>
      </c>
      <c r="T49" s="32"/>
    </row>
    <row r="50" spans="1:20" s="13" customFormat="1" ht="12" thickBot="1">
      <c r="A50" s="125" t="s">
        <v>43</v>
      </c>
      <c r="B50" s="126"/>
      <c r="C50" s="126"/>
      <c r="D50" s="127"/>
      <c r="E50" s="34">
        <f aca="true" t="shared" si="3" ref="E50:T50">SUM(E41:E49)</f>
        <v>413521</v>
      </c>
      <c r="F50" s="35">
        <f t="shared" si="3"/>
        <v>412507</v>
      </c>
      <c r="G50" s="35">
        <f t="shared" si="3"/>
        <v>200676</v>
      </c>
      <c r="H50" s="36">
        <f t="shared" si="3"/>
        <v>1014</v>
      </c>
      <c r="I50" s="34">
        <f t="shared" si="3"/>
        <v>490324</v>
      </c>
      <c r="J50" s="35">
        <f t="shared" si="3"/>
        <v>488738</v>
      </c>
      <c r="K50" s="35">
        <f t="shared" si="3"/>
        <v>286445</v>
      </c>
      <c r="L50" s="36">
        <f t="shared" si="3"/>
        <v>1586</v>
      </c>
      <c r="M50" s="34">
        <f t="shared" si="3"/>
        <v>390145</v>
      </c>
      <c r="N50" s="35">
        <f t="shared" si="3"/>
        <v>390145</v>
      </c>
      <c r="O50" s="35">
        <f t="shared" si="3"/>
        <v>218225</v>
      </c>
      <c r="P50" s="36">
        <f t="shared" si="3"/>
        <v>0</v>
      </c>
      <c r="Q50" s="34">
        <f t="shared" si="3"/>
        <v>358388</v>
      </c>
      <c r="R50" s="35">
        <f t="shared" si="3"/>
        <v>358388</v>
      </c>
      <c r="S50" s="35">
        <f t="shared" si="3"/>
        <v>218225</v>
      </c>
      <c r="T50" s="36">
        <f t="shared" si="3"/>
        <v>0</v>
      </c>
    </row>
    <row r="51" spans="1:20" s="2" customFormat="1" ht="11.25" customHeight="1">
      <c r="A51" s="146">
        <v>2</v>
      </c>
      <c r="B51" s="119">
        <v>5</v>
      </c>
      <c r="C51" s="142" t="s">
        <v>33</v>
      </c>
      <c r="D51" s="7" t="s">
        <v>12</v>
      </c>
      <c r="E51" s="61">
        <v>2266411.5685820202</v>
      </c>
      <c r="F51" s="62">
        <v>2173682.768767377</v>
      </c>
      <c r="G51" s="62">
        <v>441414.2145505098</v>
      </c>
      <c r="H51" s="62">
        <v>92728.7998146432</v>
      </c>
      <c r="I51" s="61">
        <v>2642727</v>
      </c>
      <c r="J51" s="62">
        <v>2561152</v>
      </c>
      <c r="K51" s="62">
        <v>587259</v>
      </c>
      <c r="L51" s="63">
        <v>81575</v>
      </c>
      <c r="M51" s="61">
        <v>3405975.136932343</v>
      </c>
      <c r="N51" s="62">
        <v>3400182.736561629</v>
      </c>
      <c r="O51" s="62">
        <v>0</v>
      </c>
      <c r="P51" s="63">
        <v>5792.400370713624</v>
      </c>
      <c r="Q51" s="61">
        <v>3348398.6772474493</v>
      </c>
      <c r="R51" s="62">
        <v>3342606.2768767355</v>
      </c>
      <c r="S51" s="62">
        <v>0</v>
      </c>
      <c r="T51" s="63">
        <v>5792.400370713624</v>
      </c>
    </row>
    <row r="52" spans="1:20" s="2" customFormat="1" ht="11.25">
      <c r="A52" s="147"/>
      <c r="B52" s="120"/>
      <c r="C52" s="143"/>
      <c r="D52" s="8" t="s">
        <v>17</v>
      </c>
      <c r="E52" s="64">
        <v>5052421.223354958</v>
      </c>
      <c r="F52" s="65">
        <v>5052421.223354958</v>
      </c>
      <c r="G52" s="65">
        <v>0</v>
      </c>
      <c r="H52" s="66">
        <v>0</v>
      </c>
      <c r="I52" s="64">
        <v>5307716</v>
      </c>
      <c r="J52" s="65">
        <v>5307716</v>
      </c>
      <c r="K52" s="65">
        <v>0</v>
      </c>
      <c r="L52" s="66">
        <v>0</v>
      </c>
      <c r="M52" s="64">
        <v>5299669.83317887</v>
      </c>
      <c r="N52" s="65">
        <v>5299669.83317887</v>
      </c>
      <c r="O52" s="65">
        <v>0</v>
      </c>
      <c r="P52" s="66">
        <v>0</v>
      </c>
      <c r="Q52" s="64">
        <v>5293587.812789621</v>
      </c>
      <c r="R52" s="65">
        <v>5293587.812789621</v>
      </c>
      <c r="S52" s="65">
        <v>0</v>
      </c>
      <c r="T52" s="66">
        <v>0</v>
      </c>
    </row>
    <row r="53" spans="1:20" s="2" customFormat="1" ht="11.25">
      <c r="A53" s="147"/>
      <c r="B53" s="120"/>
      <c r="C53" s="143"/>
      <c r="D53" s="8" t="s">
        <v>24</v>
      </c>
      <c r="E53" s="64">
        <v>1583381.6033364227</v>
      </c>
      <c r="F53" s="65">
        <v>1583381.6033364227</v>
      </c>
      <c r="G53" s="65">
        <v>284522.7062094532</v>
      </c>
      <c r="H53" s="66">
        <v>0</v>
      </c>
      <c r="I53" s="64">
        <v>1385915</v>
      </c>
      <c r="J53" s="65">
        <v>1374625</v>
      </c>
      <c r="K53" s="65">
        <v>262134</v>
      </c>
      <c r="L53" s="66">
        <v>11290</v>
      </c>
      <c r="M53" s="64">
        <v>1392660.3626042625</v>
      </c>
      <c r="N53" s="65">
        <v>1392660.3626042625</v>
      </c>
      <c r="O53" s="65">
        <v>0</v>
      </c>
      <c r="P53" s="66">
        <v>0</v>
      </c>
      <c r="Q53" s="64">
        <v>1392689.3246061166</v>
      </c>
      <c r="R53" s="65">
        <v>1392689.3246061166</v>
      </c>
      <c r="S53" s="65">
        <v>0</v>
      </c>
      <c r="T53" s="66">
        <v>0</v>
      </c>
    </row>
    <row r="54" spans="1:20" s="2" customFormat="1" ht="11.25">
      <c r="A54" s="147"/>
      <c r="B54" s="120"/>
      <c r="C54" s="143"/>
      <c r="D54" s="8" t="s">
        <v>15</v>
      </c>
      <c r="E54" s="68">
        <v>1679.7961075069509</v>
      </c>
      <c r="F54" s="69">
        <v>0</v>
      </c>
      <c r="G54" s="65">
        <v>0</v>
      </c>
      <c r="H54" s="70">
        <v>1679.7961075069509</v>
      </c>
      <c r="I54" s="64">
        <v>0</v>
      </c>
      <c r="J54" s="65">
        <v>0</v>
      </c>
      <c r="K54" s="65">
        <v>0</v>
      </c>
      <c r="L54" s="66">
        <v>0</v>
      </c>
      <c r="M54" s="64">
        <v>0</v>
      </c>
      <c r="N54" s="65">
        <v>0</v>
      </c>
      <c r="O54" s="65">
        <v>0</v>
      </c>
      <c r="P54" s="66">
        <v>0</v>
      </c>
      <c r="Q54" s="64">
        <v>0</v>
      </c>
      <c r="R54" s="65">
        <v>0</v>
      </c>
      <c r="S54" s="65">
        <v>0</v>
      </c>
      <c r="T54" s="66">
        <v>0</v>
      </c>
    </row>
    <row r="55" spans="1:20" s="2" customFormat="1" ht="11.25">
      <c r="A55" s="147"/>
      <c r="B55" s="120"/>
      <c r="C55" s="143"/>
      <c r="D55" s="8" t="s">
        <v>37</v>
      </c>
      <c r="E55" s="68">
        <v>102879.98146431881</v>
      </c>
      <c r="F55" s="65">
        <v>0</v>
      </c>
      <c r="G55" s="71">
        <v>0</v>
      </c>
      <c r="H55" s="66">
        <v>102879.98146431881</v>
      </c>
      <c r="I55" s="64">
        <v>0</v>
      </c>
      <c r="J55" s="65">
        <v>0</v>
      </c>
      <c r="K55" s="65">
        <v>0</v>
      </c>
      <c r="L55" s="66">
        <v>0</v>
      </c>
      <c r="M55" s="64">
        <v>0</v>
      </c>
      <c r="N55" s="65">
        <v>0</v>
      </c>
      <c r="O55" s="65">
        <v>0</v>
      </c>
      <c r="P55" s="66">
        <v>0</v>
      </c>
      <c r="Q55" s="64">
        <v>0</v>
      </c>
      <c r="R55" s="65">
        <v>0</v>
      </c>
      <c r="S55" s="65">
        <v>0</v>
      </c>
      <c r="T55" s="66">
        <v>0</v>
      </c>
    </row>
    <row r="56" spans="1:20" s="2" customFormat="1" ht="11.25">
      <c r="A56" s="147"/>
      <c r="B56" s="120"/>
      <c r="C56" s="143"/>
      <c r="D56" s="8" t="s">
        <v>22</v>
      </c>
      <c r="E56" s="68">
        <v>403151</v>
      </c>
      <c r="F56" s="65">
        <v>403151</v>
      </c>
      <c r="G56" s="71">
        <v>57692.307692307695</v>
      </c>
      <c r="H56" s="66">
        <v>0</v>
      </c>
      <c r="I56" s="64">
        <v>448004</v>
      </c>
      <c r="J56" s="65">
        <v>441230</v>
      </c>
      <c r="K56" s="65">
        <v>76000</v>
      </c>
      <c r="L56" s="66">
        <v>6774</v>
      </c>
      <c r="M56" s="64">
        <v>441236.0982391103</v>
      </c>
      <c r="N56" s="65">
        <v>441236.0982391103</v>
      </c>
      <c r="O56" s="65">
        <v>0</v>
      </c>
      <c r="P56" s="66">
        <v>0</v>
      </c>
      <c r="Q56" s="64">
        <v>441236.0982391103</v>
      </c>
      <c r="R56" s="65">
        <v>441236.0982391103</v>
      </c>
      <c r="S56" s="65">
        <v>0</v>
      </c>
      <c r="T56" s="66">
        <v>0</v>
      </c>
    </row>
    <row r="57" spans="1:20" s="2" customFormat="1" ht="11.25">
      <c r="A57" s="147"/>
      <c r="B57" s="120"/>
      <c r="C57" s="143"/>
      <c r="D57" s="58" t="s">
        <v>39</v>
      </c>
      <c r="E57" s="64">
        <v>5068.350324374421</v>
      </c>
      <c r="F57" s="65">
        <v>5068.350324374421</v>
      </c>
      <c r="G57" s="65">
        <v>0</v>
      </c>
      <c r="H57" s="66">
        <v>0</v>
      </c>
      <c r="I57" s="64">
        <v>9048</v>
      </c>
      <c r="J57" s="65">
        <v>9048</v>
      </c>
      <c r="K57" s="65">
        <v>2328</v>
      </c>
      <c r="L57" s="66">
        <v>0</v>
      </c>
      <c r="M57" s="64">
        <v>0</v>
      </c>
      <c r="N57" s="65">
        <v>0</v>
      </c>
      <c r="O57" s="65">
        <v>0</v>
      </c>
      <c r="P57" s="66">
        <v>0</v>
      </c>
      <c r="Q57" s="64">
        <v>0</v>
      </c>
      <c r="R57" s="65">
        <v>0</v>
      </c>
      <c r="S57" s="65">
        <v>0</v>
      </c>
      <c r="T57" s="66">
        <v>0</v>
      </c>
    </row>
    <row r="58" spans="1:20" s="2" customFormat="1" ht="11.25">
      <c r="A58" s="147"/>
      <c r="B58" s="120"/>
      <c r="C58" s="143"/>
      <c r="D58" s="8" t="s">
        <v>20</v>
      </c>
      <c r="E58" s="64">
        <v>736686.7469879519</v>
      </c>
      <c r="F58" s="65">
        <v>728288.0560704357</v>
      </c>
      <c r="G58" s="65">
        <v>383476.30908248376</v>
      </c>
      <c r="H58" s="66">
        <v>8398.690917516218</v>
      </c>
      <c r="I58" s="64">
        <v>739628</v>
      </c>
      <c r="J58" s="65">
        <v>732854</v>
      </c>
      <c r="K58" s="65">
        <v>421862</v>
      </c>
      <c r="L58" s="66">
        <v>6774</v>
      </c>
      <c r="M58" s="64">
        <v>772900.834105653</v>
      </c>
      <c r="N58" s="65">
        <v>772900.834105653</v>
      </c>
      <c r="O58" s="65">
        <v>0</v>
      </c>
      <c r="P58" s="66">
        <v>0</v>
      </c>
      <c r="Q58" s="64">
        <v>772900.834105653</v>
      </c>
      <c r="R58" s="65">
        <v>772900.834105653</v>
      </c>
      <c r="S58" s="65">
        <v>0</v>
      </c>
      <c r="T58" s="66">
        <v>0</v>
      </c>
    </row>
    <row r="59" spans="1:20" s="2" customFormat="1" ht="12" thickBot="1">
      <c r="A59" s="148"/>
      <c r="B59" s="145"/>
      <c r="C59" s="144"/>
      <c r="D59" s="59" t="s">
        <v>86</v>
      </c>
      <c r="E59" s="26">
        <v>0</v>
      </c>
      <c r="F59" s="27"/>
      <c r="G59" s="27"/>
      <c r="H59" s="28"/>
      <c r="I59" s="26">
        <v>24371</v>
      </c>
      <c r="J59" s="27">
        <v>24371</v>
      </c>
      <c r="K59" s="27">
        <v>0</v>
      </c>
      <c r="L59" s="28">
        <v>0</v>
      </c>
      <c r="M59" s="26">
        <v>0</v>
      </c>
      <c r="N59" s="27"/>
      <c r="O59" s="27"/>
      <c r="P59" s="28"/>
      <c r="Q59" s="29">
        <v>0</v>
      </c>
      <c r="R59" s="27"/>
      <c r="S59" s="27"/>
      <c r="T59" s="28"/>
    </row>
    <row r="60" spans="1:20" s="13" customFormat="1" ht="12" thickBot="1">
      <c r="A60" s="125" t="s">
        <v>43</v>
      </c>
      <c r="B60" s="126"/>
      <c r="C60" s="126"/>
      <c r="D60" s="127"/>
      <c r="E60" s="34">
        <f>SUM(E51:E59)</f>
        <v>10151680.270157553</v>
      </c>
      <c r="F60" s="35">
        <f aca="true" t="shared" si="4" ref="F60:T60">SUM(F51:F59)</f>
        <v>9945993.001853567</v>
      </c>
      <c r="G60" s="35">
        <f t="shared" si="4"/>
        <v>1167105.5375347545</v>
      </c>
      <c r="H60" s="36">
        <f t="shared" si="4"/>
        <v>205687.26830398515</v>
      </c>
      <c r="I60" s="34">
        <f t="shared" si="4"/>
        <v>10557409</v>
      </c>
      <c r="J60" s="35">
        <f t="shared" si="4"/>
        <v>10450996</v>
      </c>
      <c r="K60" s="35">
        <f t="shared" si="4"/>
        <v>1349583</v>
      </c>
      <c r="L60" s="36">
        <f t="shared" si="4"/>
        <v>106413</v>
      </c>
      <c r="M60" s="34">
        <f t="shared" si="4"/>
        <v>11312442.26506024</v>
      </c>
      <c r="N60" s="35">
        <f t="shared" si="4"/>
        <v>11306649.864689527</v>
      </c>
      <c r="O60" s="35">
        <f t="shared" si="4"/>
        <v>0</v>
      </c>
      <c r="P60" s="36">
        <f t="shared" si="4"/>
        <v>5792.400370713624</v>
      </c>
      <c r="Q60" s="34">
        <f t="shared" si="4"/>
        <v>11248812.746987952</v>
      </c>
      <c r="R60" s="35">
        <f t="shared" si="4"/>
        <v>11243020.346617237</v>
      </c>
      <c r="S60" s="35">
        <f t="shared" si="4"/>
        <v>0</v>
      </c>
      <c r="T60" s="36">
        <f t="shared" si="4"/>
        <v>5792.400370713624</v>
      </c>
    </row>
    <row r="61" spans="1:20" s="2" customFormat="1" ht="11.25">
      <c r="A61" s="141">
        <v>3</v>
      </c>
      <c r="B61" s="140">
        <v>6</v>
      </c>
      <c r="C61" s="139" t="s">
        <v>34</v>
      </c>
      <c r="D61" s="7" t="s">
        <v>12</v>
      </c>
      <c r="E61" s="30">
        <v>535594.3002780352</v>
      </c>
      <c r="F61" s="31">
        <v>509528.4986098239</v>
      </c>
      <c r="G61" s="31">
        <v>0</v>
      </c>
      <c r="H61" s="32">
        <v>26065.801668211312</v>
      </c>
      <c r="I61" s="30">
        <v>944195.8</v>
      </c>
      <c r="J61" s="31">
        <v>600829</v>
      </c>
      <c r="K61" s="31">
        <v>0</v>
      </c>
      <c r="L61" s="32">
        <v>343366.8</v>
      </c>
      <c r="M61" s="30">
        <v>1214547.1547729378</v>
      </c>
      <c r="N61" s="31">
        <v>543314.4114921222</v>
      </c>
      <c r="O61" s="31">
        <v>0</v>
      </c>
      <c r="P61" s="32">
        <v>671232.7432808157</v>
      </c>
      <c r="Q61" s="33">
        <v>1221651.1584800743</v>
      </c>
      <c r="R61" s="31">
        <v>619265.5236329937</v>
      </c>
      <c r="S61" s="31">
        <v>0</v>
      </c>
      <c r="T61" s="32">
        <v>602385.6348470807</v>
      </c>
    </row>
    <row r="62" spans="1:20" s="2" customFormat="1" ht="11.25">
      <c r="A62" s="123"/>
      <c r="B62" s="120"/>
      <c r="C62" s="129"/>
      <c r="D62" s="8" t="s">
        <v>25</v>
      </c>
      <c r="E62" s="30">
        <v>1050828.313253012</v>
      </c>
      <c r="F62" s="31">
        <v>576025.2548656163</v>
      </c>
      <c r="G62" s="31">
        <v>0</v>
      </c>
      <c r="H62" s="32">
        <v>474803.0583873957</v>
      </c>
      <c r="I62" s="30">
        <v>1837868</v>
      </c>
      <c r="J62" s="31">
        <v>606278</v>
      </c>
      <c r="K62" s="31">
        <v>0</v>
      </c>
      <c r="L62" s="32">
        <v>1231590</v>
      </c>
      <c r="M62" s="30">
        <v>1400942.7099165893</v>
      </c>
      <c r="N62" s="31">
        <v>539272.2743280815</v>
      </c>
      <c r="O62" s="31">
        <v>0</v>
      </c>
      <c r="P62" s="32">
        <v>861670.4355885079</v>
      </c>
      <c r="Q62" s="33">
        <v>2323587.9286376275</v>
      </c>
      <c r="R62" s="31">
        <v>540720.1343836886</v>
      </c>
      <c r="S62" s="31">
        <v>0</v>
      </c>
      <c r="T62" s="32">
        <v>1782867.794253939</v>
      </c>
    </row>
    <row r="63" spans="1:20" s="2" customFormat="1" ht="11.25">
      <c r="A63" s="123"/>
      <c r="B63" s="120"/>
      <c r="C63" s="129"/>
      <c r="D63" s="8" t="s">
        <v>15</v>
      </c>
      <c r="E63" s="30">
        <v>2780.3521779425396</v>
      </c>
      <c r="F63" s="31">
        <v>0</v>
      </c>
      <c r="G63" s="31">
        <v>0</v>
      </c>
      <c r="H63" s="32">
        <v>2780.3521779425396</v>
      </c>
      <c r="I63" s="30">
        <v>0</v>
      </c>
      <c r="J63" s="31">
        <v>0</v>
      </c>
      <c r="K63" s="31">
        <v>0</v>
      </c>
      <c r="L63" s="32">
        <v>0</v>
      </c>
      <c r="M63" s="30">
        <v>0</v>
      </c>
      <c r="N63" s="31">
        <v>0</v>
      </c>
      <c r="O63" s="31">
        <v>0</v>
      </c>
      <c r="P63" s="32">
        <v>0</v>
      </c>
      <c r="Q63" s="33">
        <v>0</v>
      </c>
      <c r="R63" s="31">
        <v>0</v>
      </c>
      <c r="S63" s="31">
        <v>0</v>
      </c>
      <c r="T63" s="32">
        <v>0</v>
      </c>
    </row>
    <row r="64" spans="1:20" s="2" customFormat="1" ht="11.25">
      <c r="A64" s="123"/>
      <c r="B64" s="120"/>
      <c r="C64" s="129"/>
      <c r="D64" s="8" t="s">
        <v>14</v>
      </c>
      <c r="E64" s="30">
        <v>10802.826691380908</v>
      </c>
      <c r="F64" s="31">
        <v>0</v>
      </c>
      <c r="G64" s="31">
        <v>0</v>
      </c>
      <c r="H64" s="32">
        <v>10802.826691380908</v>
      </c>
      <c r="I64" s="30">
        <v>0</v>
      </c>
      <c r="J64" s="31">
        <v>0</v>
      </c>
      <c r="K64" s="31">
        <v>0</v>
      </c>
      <c r="L64" s="32">
        <v>0</v>
      </c>
      <c r="M64" s="30">
        <v>0</v>
      </c>
      <c r="N64" s="31">
        <v>0</v>
      </c>
      <c r="O64" s="31">
        <v>0</v>
      </c>
      <c r="P64" s="32">
        <v>0</v>
      </c>
      <c r="Q64" s="33">
        <v>0</v>
      </c>
      <c r="R64" s="31">
        <v>0</v>
      </c>
      <c r="S64" s="31">
        <v>0</v>
      </c>
      <c r="T64" s="32">
        <v>0</v>
      </c>
    </row>
    <row r="65" spans="1:20" s="2" customFormat="1" ht="11.25">
      <c r="A65" s="123"/>
      <c r="B65" s="120"/>
      <c r="C65" s="129"/>
      <c r="D65" s="8" t="s">
        <v>16</v>
      </c>
      <c r="E65" s="30">
        <v>1332.2520852641333</v>
      </c>
      <c r="F65" s="31">
        <v>0</v>
      </c>
      <c r="G65" s="31">
        <v>0</v>
      </c>
      <c r="H65" s="32">
        <v>1332.2520852641333</v>
      </c>
      <c r="I65" s="30">
        <v>0</v>
      </c>
      <c r="J65" s="31">
        <v>0</v>
      </c>
      <c r="K65" s="31">
        <v>0</v>
      </c>
      <c r="L65" s="32">
        <v>0</v>
      </c>
      <c r="M65" s="30">
        <v>0</v>
      </c>
      <c r="N65" s="31">
        <v>0</v>
      </c>
      <c r="O65" s="31">
        <v>0</v>
      </c>
      <c r="P65" s="32">
        <v>0</v>
      </c>
      <c r="Q65" s="33">
        <v>0</v>
      </c>
      <c r="R65" s="31">
        <v>0</v>
      </c>
      <c r="S65" s="31">
        <v>0</v>
      </c>
      <c r="T65" s="32">
        <v>0</v>
      </c>
    </row>
    <row r="66" spans="1:20" s="2" customFormat="1" ht="12" thickBot="1">
      <c r="A66" s="124"/>
      <c r="B66" s="121"/>
      <c r="C66" s="130"/>
      <c r="D66" s="9" t="s">
        <v>22</v>
      </c>
      <c r="E66" s="30">
        <v>1448.100092678406</v>
      </c>
      <c r="F66" s="31">
        <v>1448.100092678406</v>
      </c>
      <c r="G66" s="31">
        <v>0</v>
      </c>
      <c r="H66" s="32">
        <v>0</v>
      </c>
      <c r="I66" s="30">
        <v>8291</v>
      </c>
      <c r="J66" s="31">
        <v>1050</v>
      </c>
      <c r="K66" s="31">
        <v>0</v>
      </c>
      <c r="L66" s="32">
        <v>7241</v>
      </c>
      <c r="M66" s="30">
        <v>0</v>
      </c>
      <c r="N66" s="31">
        <v>0</v>
      </c>
      <c r="O66" s="31">
        <v>0</v>
      </c>
      <c r="P66" s="32">
        <v>0</v>
      </c>
      <c r="Q66" s="33">
        <v>0</v>
      </c>
      <c r="R66" s="31">
        <v>0</v>
      </c>
      <c r="S66" s="31">
        <v>0</v>
      </c>
      <c r="T66" s="32">
        <v>0</v>
      </c>
    </row>
    <row r="67" spans="1:20" s="13" customFormat="1" ht="12" thickBot="1">
      <c r="A67" s="125" t="s">
        <v>43</v>
      </c>
      <c r="B67" s="126"/>
      <c r="C67" s="126"/>
      <c r="D67" s="127"/>
      <c r="E67" s="34">
        <f>SUM(E61:E66)</f>
        <v>1602786.1445783132</v>
      </c>
      <c r="F67" s="35">
        <f aca="true" t="shared" si="5" ref="F67:T67">SUM(F61:F66)</f>
        <v>1087001.8535681185</v>
      </c>
      <c r="G67" s="35">
        <f t="shared" si="5"/>
        <v>0</v>
      </c>
      <c r="H67" s="36">
        <f t="shared" si="5"/>
        <v>515784.2910101946</v>
      </c>
      <c r="I67" s="34">
        <f t="shared" si="5"/>
        <v>2790354.8</v>
      </c>
      <c r="J67" s="35">
        <f t="shared" si="5"/>
        <v>1208157</v>
      </c>
      <c r="K67" s="35">
        <f t="shared" si="5"/>
        <v>0</v>
      </c>
      <c r="L67" s="36">
        <f t="shared" si="5"/>
        <v>1582197.8</v>
      </c>
      <c r="M67" s="34">
        <f t="shared" si="5"/>
        <v>2615489.864689527</v>
      </c>
      <c r="N67" s="35">
        <f t="shared" si="5"/>
        <v>1082586.6858202037</v>
      </c>
      <c r="O67" s="35">
        <f t="shared" si="5"/>
        <v>0</v>
      </c>
      <c r="P67" s="36">
        <f t="shared" si="5"/>
        <v>1532903.1788693236</v>
      </c>
      <c r="Q67" s="34">
        <f t="shared" si="5"/>
        <v>3545239.087117702</v>
      </c>
      <c r="R67" s="35">
        <f t="shared" si="5"/>
        <v>1159985.6580166821</v>
      </c>
      <c r="S67" s="35">
        <f t="shared" si="5"/>
        <v>0</v>
      </c>
      <c r="T67" s="36">
        <f t="shared" si="5"/>
        <v>2385253.4291010196</v>
      </c>
    </row>
    <row r="68" spans="1:20" s="2" customFormat="1" ht="11.25">
      <c r="A68" s="141">
        <v>4</v>
      </c>
      <c r="B68" s="140">
        <v>7</v>
      </c>
      <c r="C68" s="139" t="s">
        <v>35</v>
      </c>
      <c r="D68" s="7" t="s">
        <v>12</v>
      </c>
      <c r="E68" s="30">
        <v>1682778.2669138093</v>
      </c>
      <c r="F68" s="31">
        <v>1580084.511121409</v>
      </c>
      <c r="G68" s="31">
        <v>930547.671455051</v>
      </c>
      <c r="H68" s="32">
        <v>102693.75579240039</v>
      </c>
      <c r="I68" s="30">
        <v>2275317</v>
      </c>
      <c r="J68" s="31">
        <v>1784339</v>
      </c>
      <c r="K68" s="31">
        <v>996391</v>
      </c>
      <c r="L68" s="32">
        <v>490978</v>
      </c>
      <c r="M68" s="30">
        <v>2713625</v>
      </c>
      <c r="N68" s="31">
        <v>1762425</v>
      </c>
      <c r="O68" s="31">
        <v>976145</v>
      </c>
      <c r="P68" s="32">
        <v>951200</v>
      </c>
      <c r="Q68" s="33">
        <v>1797925</v>
      </c>
      <c r="R68" s="31">
        <v>1740025</v>
      </c>
      <c r="S68" s="31">
        <v>976145</v>
      </c>
      <c r="T68" s="32">
        <v>57900</v>
      </c>
    </row>
    <row r="69" spans="1:20" s="2" customFormat="1" ht="11.25">
      <c r="A69" s="123"/>
      <c r="B69" s="120"/>
      <c r="C69" s="129"/>
      <c r="D69" s="60" t="s">
        <v>39</v>
      </c>
      <c r="E69" s="30">
        <v>70377.66450417053</v>
      </c>
      <c r="F69" s="31">
        <v>70377.66450417053</v>
      </c>
      <c r="G69" s="31">
        <v>53869.32344763671</v>
      </c>
      <c r="H69" s="32">
        <v>0</v>
      </c>
      <c r="I69" s="30">
        <v>56259</v>
      </c>
      <c r="J69" s="31">
        <v>56259</v>
      </c>
      <c r="K69" s="31">
        <v>42953</v>
      </c>
      <c r="L69" s="32">
        <v>0</v>
      </c>
      <c r="M69" s="30">
        <v>0</v>
      </c>
      <c r="N69" s="31">
        <v>0</v>
      </c>
      <c r="O69" s="31">
        <v>0</v>
      </c>
      <c r="P69" s="32">
        <v>0</v>
      </c>
      <c r="Q69" s="33">
        <v>0</v>
      </c>
      <c r="R69" s="31">
        <v>0</v>
      </c>
      <c r="S69" s="31">
        <v>0</v>
      </c>
      <c r="T69" s="32">
        <v>0</v>
      </c>
    </row>
    <row r="70" spans="1:20" s="2" customFormat="1" ht="11.25">
      <c r="A70" s="123"/>
      <c r="B70" s="120"/>
      <c r="C70" s="129"/>
      <c r="D70" s="8" t="s">
        <v>16</v>
      </c>
      <c r="E70" s="30">
        <v>75851.4828544949</v>
      </c>
      <c r="F70" s="31">
        <v>781.9740500463392</v>
      </c>
      <c r="G70" s="31">
        <v>231.69601482854495</v>
      </c>
      <c r="H70" s="32">
        <v>75069.50880444856</v>
      </c>
      <c r="I70" s="30">
        <v>22700</v>
      </c>
      <c r="J70" s="31">
        <v>0</v>
      </c>
      <c r="K70" s="31">
        <v>0</v>
      </c>
      <c r="L70" s="32">
        <v>22700</v>
      </c>
      <c r="M70" s="30">
        <v>0</v>
      </c>
      <c r="N70" s="31">
        <v>0</v>
      </c>
      <c r="O70" s="31">
        <v>0</v>
      </c>
      <c r="P70" s="32">
        <v>0</v>
      </c>
      <c r="Q70" s="33">
        <v>0</v>
      </c>
      <c r="R70" s="31">
        <v>0</v>
      </c>
      <c r="S70" s="31">
        <v>0</v>
      </c>
      <c r="T70" s="32">
        <v>0</v>
      </c>
    </row>
    <row r="71" spans="1:20" s="2" customFormat="1" ht="11.25">
      <c r="A71" s="123"/>
      <c r="B71" s="120"/>
      <c r="C71" s="129"/>
      <c r="D71" s="8" t="s">
        <v>20</v>
      </c>
      <c r="E71" s="30">
        <v>28326.575532900835</v>
      </c>
      <c r="F71" s="31">
        <v>27372.5671918443</v>
      </c>
      <c r="G71" s="31">
        <v>1691.0912882298426</v>
      </c>
      <c r="H71" s="32">
        <v>954.0083410565338</v>
      </c>
      <c r="I71" s="30">
        <v>99387</v>
      </c>
      <c r="J71" s="31">
        <v>88229</v>
      </c>
      <c r="K71" s="31">
        <v>2420</v>
      </c>
      <c r="L71" s="32">
        <v>11158</v>
      </c>
      <c r="M71" s="30">
        <v>61629</v>
      </c>
      <c r="N71" s="31">
        <v>61629</v>
      </c>
      <c r="O71" s="31">
        <v>420</v>
      </c>
      <c r="P71" s="32">
        <v>0</v>
      </c>
      <c r="Q71" s="33">
        <v>61629</v>
      </c>
      <c r="R71" s="31">
        <v>61629</v>
      </c>
      <c r="S71" s="31">
        <v>420</v>
      </c>
      <c r="T71" s="32">
        <v>0</v>
      </c>
    </row>
    <row r="72" spans="1:20" s="2" customFormat="1" ht="11.25">
      <c r="A72" s="123"/>
      <c r="B72" s="120"/>
      <c r="C72" s="129"/>
      <c r="D72" s="8" t="s">
        <v>14</v>
      </c>
      <c r="E72" s="30">
        <v>770331.3253012048</v>
      </c>
      <c r="F72" s="31">
        <v>3822.9842446709918</v>
      </c>
      <c r="G72" s="31">
        <v>2983.0861909175164</v>
      </c>
      <c r="H72" s="32">
        <v>766508.3410565339</v>
      </c>
      <c r="I72" s="30">
        <v>31900</v>
      </c>
      <c r="J72" s="31">
        <v>0</v>
      </c>
      <c r="K72" s="31">
        <v>0</v>
      </c>
      <c r="L72" s="32">
        <v>31900</v>
      </c>
      <c r="M72" s="30">
        <v>0</v>
      </c>
      <c r="N72" s="31">
        <v>0</v>
      </c>
      <c r="O72" s="31">
        <v>0</v>
      </c>
      <c r="P72" s="32">
        <v>0</v>
      </c>
      <c r="Q72" s="33">
        <v>0</v>
      </c>
      <c r="R72" s="31">
        <v>0</v>
      </c>
      <c r="S72" s="31">
        <v>0</v>
      </c>
      <c r="T72" s="32">
        <v>0</v>
      </c>
    </row>
    <row r="73" spans="1:20" s="2" customFormat="1" ht="11.25">
      <c r="A73" s="123"/>
      <c r="B73" s="120"/>
      <c r="C73" s="129"/>
      <c r="D73" s="8" t="s">
        <v>15</v>
      </c>
      <c r="E73" s="30">
        <v>578544.9490268767</v>
      </c>
      <c r="F73" s="31">
        <v>0</v>
      </c>
      <c r="G73" s="31">
        <v>0</v>
      </c>
      <c r="H73" s="32">
        <v>578544.9490268767</v>
      </c>
      <c r="I73" s="30">
        <v>0</v>
      </c>
      <c r="J73" s="31">
        <v>0</v>
      </c>
      <c r="K73" s="31">
        <v>0</v>
      </c>
      <c r="L73" s="32">
        <v>0</v>
      </c>
      <c r="M73" s="30">
        <v>310000</v>
      </c>
      <c r="N73" s="31">
        <v>0</v>
      </c>
      <c r="O73" s="31">
        <v>0</v>
      </c>
      <c r="P73" s="32">
        <v>310000</v>
      </c>
      <c r="Q73" s="33">
        <v>0</v>
      </c>
      <c r="R73" s="31">
        <v>0</v>
      </c>
      <c r="S73" s="31">
        <v>0</v>
      </c>
      <c r="T73" s="32">
        <v>0</v>
      </c>
    </row>
    <row r="74" spans="1:20" s="2" customFormat="1" ht="11.25">
      <c r="A74" s="123"/>
      <c r="B74" s="120"/>
      <c r="C74" s="129"/>
      <c r="D74" s="8" t="s">
        <v>37</v>
      </c>
      <c r="E74" s="30">
        <v>28353.79981464319</v>
      </c>
      <c r="F74" s="31">
        <v>0</v>
      </c>
      <c r="G74" s="31">
        <v>0</v>
      </c>
      <c r="H74" s="32">
        <v>28353.79981464319</v>
      </c>
      <c r="I74" s="30">
        <v>0</v>
      </c>
      <c r="J74" s="31">
        <v>0</v>
      </c>
      <c r="K74" s="31">
        <v>0</v>
      </c>
      <c r="L74" s="32">
        <v>0</v>
      </c>
      <c r="M74" s="30">
        <v>0</v>
      </c>
      <c r="N74" s="31">
        <v>0</v>
      </c>
      <c r="O74" s="31">
        <v>0</v>
      </c>
      <c r="P74" s="32">
        <v>0</v>
      </c>
      <c r="Q74" s="33">
        <v>0</v>
      </c>
      <c r="R74" s="31">
        <v>0</v>
      </c>
      <c r="S74" s="31">
        <v>0</v>
      </c>
      <c r="T74" s="32">
        <v>0</v>
      </c>
    </row>
    <row r="75" spans="1:20" s="2" customFormat="1" ht="11.25">
      <c r="A75" s="123"/>
      <c r="B75" s="120"/>
      <c r="C75" s="129"/>
      <c r="D75" s="8" t="s">
        <v>18</v>
      </c>
      <c r="E75" s="30">
        <v>0</v>
      </c>
      <c r="F75" s="31">
        <v>0</v>
      </c>
      <c r="G75" s="31">
        <v>0</v>
      </c>
      <c r="H75" s="32">
        <v>0</v>
      </c>
      <c r="I75" s="30">
        <v>374800</v>
      </c>
      <c r="J75" s="31">
        <v>0</v>
      </c>
      <c r="K75" s="31">
        <v>0</v>
      </c>
      <c r="L75" s="32">
        <v>374800</v>
      </c>
      <c r="M75" s="30">
        <v>0</v>
      </c>
      <c r="N75" s="31">
        <v>0</v>
      </c>
      <c r="O75" s="31">
        <v>0</v>
      </c>
      <c r="P75" s="32">
        <v>0</v>
      </c>
      <c r="Q75" s="33">
        <v>0</v>
      </c>
      <c r="R75" s="31">
        <v>0</v>
      </c>
      <c r="S75" s="31">
        <v>0</v>
      </c>
      <c r="T75" s="32">
        <v>0</v>
      </c>
    </row>
    <row r="76" spans="1:20" s="2" customFormat="1" ht="11.25">
      <c r="A76" s="123"/>
      <c r="B76" s="120"/>
      <c r="C76" s="129"/>
      <c r="D76" s="8" t="s">
        <v>22</v>
      </c>
      <c r="E76" s="30">
        <v>23285.449490268766</v>
      </c>
      <c r="F76" s="31">
        <v>14481.00092678406</v>
      </c>
      <c r="G76" s="31">
        <v>0</v>
      </c>
      <c r="H76" s="32">
        <v>8804.448563484708</v>
      </c>
      <c r="I76" s="30">
        <v>43500</v>
      </c>
      <c r="J76" s="31">
        <v>43500</v>
      </c>
      <c r="K76" s="31">
        <v>0</v>
      </c>
      <c r="L76" s="32">
        <v>0</v>
      </c>
      <c r="M76" s="30">
        <v>202700</v>
      </c>
      <c r="N76" s="31">
        <v>0</v>
      </c>
      <c r="O76" s="31">
        <v>0</v>
      </c>
      <c r="P76" s="32">
        <v>202700</v>
      </c>
      <c r="Q76" s="33">
        <v>0</v>
      </c>
      <c r="R76" s="31">
        <v>0</v>
      </c>
      <c r="S76" s="31">
        <v>0</v>
      </c>
      <c r="T76" s="32">
        <v>0</v>
      </c>
    </row>
    <row r="77" spans="1:20" s="2" customFormat="1" ht="12" thickBot="1">
      <c r="A77" s="123"/>
      <c r="B77" s="120"/>
      <c r="C77" s="129"/>
      <c r="D77" s="8" t="s">
        <v>13</v>
      </c>
      <c r="E77" s="30">
        <v>5010.426320667285</v>
      </c>
      <c r="F77" s="31">
        <v>0</v>
      </c>
      <c r="G77" s="31">
        <v>0</v>
      </c>
      <c r="H77" s="32">
        <v>5010.426320667285</v>
      </c>
      <c r="I77" s="30">
        <v>0</v>
      </c>
      <c r="J77" s="31">
        <v>0</v>
      </c>
      <c r="K77" s="31">
        <v>0</v>
      </c>
      <c r="L77" s="32">
        <v>0</v>
      </c>
      <c r="M77" s="30">
        <v>0</v>
      </c>
      <c r="N77" s="31">
        <v>0</v>
      </c>
      <c r="O77" s="31">
        <v>0</v>
      </c>
      <c r="P77" s="32">
        <v>0</v>
      </c>
      <c r="Q77" s="33">
        <v>0</v>
      </c>
      <c r="R77" s="31">
        <v>0</v>
      </c>
      <c r="S77" s="31">
        <v>0</v>
      </c>
      <c r="T77" s="32">
        <v>0</v>
      </c>
    </row>
    <row r="78" spans="1:20" s="13" customFormat="1" ht="12" thickBot="1">
      <c r="A78" s="125" t="s">
        <v>43</v>
      </c>
      <c r="B78" s="126"/>
      <c r="C78" s="126"/>
      <c r="D78" s="127"/>
      <c r="E78" s="34">
        <f aca="true" t="shared" si="6" ref="E78:T78">SUM(E68:E77)</f>
        <v>3262859.939759036</v>
      </c>
      <c r="F78" s="35">
        <f t="shared" si="6"/>
        <v>1696920.7020389251</v>
      </c>
      <c r="G78" s="35">
        <f t="shared" si="6"/>
        <v>989322.8683966636</v>
      </c>
      <c r="H78" s="36">
        <f t="shared" si="6"/>
        <v>1565939.2377201114</v>
      </c>
      <c r="I78" s="34">
        <f t="shared" si="6"/>
        <v>2903863</v>
      </c>
      <c r="J78" s="35">
        <f t="shared" si="6"/>
        <v>1972327</v>
      </c>
      <c r="K78" s="35">
        <f t="shared" si="6"/>
        <v>1041764</v>
      </c>
      <c r="L78" s="36">
        <f t="shared" si="6"/>
        <v>931536</v>
      </c>
      <c r="M78" s="34">
        <f t="shared" si="6"/>
        <v>3287954</v>
      </c>
      <c r="N78" s="35">
        <f t="shared" si="6"/>
        <v>1824054</v>
      </c>
      <c r="O78" s="35">
        <f t="shared" si="6"/>
        <v>976565</v>
      </c>
      <c r="P78" s="36">
        <f t="shared" si="6"/>
        <v>1463900</v>
      </c>
      <c r="Q78" s="34">
        <f t="shared" si="6"/>
        <v>1859554</v>
      </c>
      <c r="R78" s="35">
        <f t="shared" si="6"/>
        <v>1801654</v>
      </c>
      <c r="S78" s="35">
        <f t="shared" si="6"/>
        <v>976565</v>
      </c>
      <c r="T78" s="36">
        <f t="shared" si="6"/>
        <v>57900</v>
      </c>
    </row>
    <row r="79" spans="1:20" s="2" customFormat="1" ht="11.25">
      <c r="A79" s="141">
        <v>4</v>
      </c>
      <c r="B79" s="140">
        <v>8</v>
      </c>
      <c r="C79" s="139" t="s">
        <v>36</v>
      </c>
      <c r="D79" s="7" t="s">
        <v>12</v>
      </c>
      <c r="E79" s="30">
        <v>276494.7289156627</v>
      </c>
      <c r="F79" s="31">
        <v>198681.36005560707</v>
      </c>
      <c r="G79" s="31">
        <v>59391.79796107508</v>
      </c>
      <c r="H79" s="32">
        <v>77813.3688600556</v>
      </c>
      <c r="I79" s="30">
        <v>306192</v>
      </c>
      <c r="J79" s="31">
        <v>234654</v>
      </c>
      <c r="K79" s="31">
        <v>71078</v>
      </c>
      <c r="L79" s="32">
        <v>71538</v>
      </c>
      <c r="M79" s="30">
        <v>556475.62557924</v>
      </c>
      <c r="N79" s="31">
        <v>223412.60426320668</v>
      </c>
      <c r="O79" s="31">
        <v>69000</v>
      </c>
      <c r="P79" s="32">
        <v>333063.0213160334</v>
      </c>
      <c r="Q79" s="33">
        <v>388496.014828545</v>
      </c>
      <c r="R79" s="31">
        <v>252374.6061167748</v>
      </c>
      <c r="S79" s="31">
        <v>69000</v>
      </c>
      <c r="T79" s="32">
        <v>136121.40871177017</v>
      </c>
    </row>
    <row r="80" spans="1:20" s="2" customFormat="1" ht="11.25">
      <c r="A80" s="123"/>
      <c r="B80" s="120"/>
      <c r="C80" s="129"/>
      <c r="D80" s="60" t="s">
        <v>39</v>
      </c>
      <c r="E80" s="30"/>
      <c r="F80" s="31">
        <v>0</v>
      </c>
      <c r="G80" s="31">
        <v>0</v>
      </c>
      <c r="H80" s="32">
        <v>0</v>
      </c>
      <c r="I80" s="30">
        <v>967</v>
      </c>
      <c r="J80" s="31">
        <v>967</v>
      </c>
      <c r="K80" s="31">
        <v>738</v>
      </c>
      <c r="L80" s="32">
        <v>0</v>
      </c>
      <c r="M80" s="30"/>
      <c r="N80" s="31">
        <v>0</v>
      </c>
      <c r="O80" s="31">
        <v>0</v>
      </c>
      <c r="P80" s="32">
        <v>0</v>
      </c>
      <c r="Q80" s="33"/>
      <c r="R80" s="31">
        <v>0</v>
      </c>
      <c r="S80" s="31">
        <v>0</v>
      </c>
      <c r="T80" s="32">
        <v>0</v>
      </c>
    </row>
    <row r="81" spans="1:20" s="2" customFormat="1" ht="11.25">
      <c r="A81" s="123"/>
      <c r="B81" s="120"/>
      <c r="C81" s="129"/>
      <c r="D81" s="8" t="s">
        <v>37</v>
      </c>
      <c r="E81" s="30">
        <v>47208.06302131603</v>
      </c>
      <c r="F81" s="31">
        <v>0</v>
      </c>
      <c r="G81" s="31">
        <v>0</v>
      </c>
      <c r="H81" s="32">
        <v>47208.06302131603</v>
      </c>
      <c r="I81" s="30">
        <v>0</v>
      </c>
      <c r="J81" s="31">
        <v>0</v>
      </c>
      <c r="K81" s="31">
        <v>0</v>
      </c>
      <c r="L81" s="32">
        <v>0</v>
      </c>
      <c r="M81" s="30">
        <v>0</v>
      </c>
      <c r="N81" s="31">
        <v>0</v>
      </c>
      <c r="O81" s="31">
        <v>0</v>
      </c>
      <c r="P81" s="32">
        <v>0</v>
      </c>
      <c r="Q81" s="33">
        <v>0</v>
      </c>
      <c r="R81" s="31">
        <v>0</v>
      </c>
      <c r="S81" s="31">
        <v>0</v>
      </c>
      <c r="T81" s="32">
        <v>0</v>
      </c>
    </row>
    <row r="82" spans="1:20" s="2" customFormat="1" ht="11.25">
      <c r="A82" s="123"/>
      <c r="B82" s="120"/>
      <c r="C82" s="129"/>
      <c r="D82" s="8" t="s">
        <v>20</v>
      </c>
      <c r="E82" s="30">
        <v>21161.086654309544</v>
      </c>
      <c r="F82" s="31">
        <v>19278.556533827617</v>
      </c>
      <c r="G82" s="31">
        <v>3533.3642261353107</v>
      </c>
      <c r="H82" s="32">
        <v>1882.5301204819277</v>
      </c>
      <c r="I82" s="30">
        <v>18000</v>
      </c>
      <c r="J82" s="31">
        <v>16500</v>
      </c>
      <c r="K82" s="31">
        <v>0</v>
      </c>
      <c r="L82" s="32">
        <v>1500</v>
      </c>
      <c r="M82" s="30">
        <v>18000</v>
      </c>
      <c r="N82" s="31">
        <v>16500</v>
      </c>
      <c r="O82" s="31">
        <v>0</v>
      </c>
      <c r="P82" s="32">
        <v>1500</v>
      </c>
      <c r="Q82" s="33">
        <v>18000</v>
      </c>
      <c r="R82" s="31">
        <v>16500</v>
      </c>
      <c r="S82" s="31">
        <v>0</v>
      </c>
      <c r="T82" s="32">
        <v>1500</v>
      </c>
    </row>
    <row r="83" spans="1:20" s="2" customFormat="1" ht="12" thickBot="1">
      <c r="A83" s="124"/>
      <c r="B83" s="121"/>
      <c r="C83" s="130"/>
      <c r="D83" s="9" t="s">
        <v>22</v>
      </c>
      <c r="E83" s="30">
        <v>58966.63577386469</v>
      </c>
      <c r="F83" s="31">
        <v>4344.300278035218</v>
      </c>
      <c r="G83" s="31">
        <v>0</v>
      </c>
      <c r="H83" s="32">
        <v>54622.33549582947</v>
      </c>
      <c r="I83" s="30">
        <v>0</v>
      </c>
      <c r="J83" s="31">
        <v>0</v>
      </c>
      <c r="K83" s="31">
        <v>0</v>
      </c>
      <c r="L83" s="32">
        <v>0</v>
      </c>
      <c r="M83" s="30">
        <v>362000</v>
      </c>
      <c r="N83" s="31">
        <v>0</v>
      </c>
      <c r="O83" s="31">
        <v>0</v>
      </c>
      <c r="P83" s="32">
        <v>362000</v>
      </c>
      <c r="Q83" s="33">
        <v>0</v>
      </c>
      <c r="R83" s="31">
        <v>0</v>
      </c>
      <c r="S83" s="31">
        <v>0</v>
      </c>
      <c r="T83" s="32">
        <v>0</v>
      </c>
    </row>
    <row r="84" spans="1:20" s="13" customFormat="1" ht="12" thickBot="1">
      <c r="A84" s="125" t="s">
        <v>43</v>
      </c>
      <c r="B84" s="126"/>
      <c r="C84" s="126"/>
      <c r="D84" s="127"/>
      <c r="E84" s="34">
        <f>SUM(E79:E83)</f>
        <v>403830.5143651529</v>
      </c>
      <c r="F84" s="35">
        <f aca="true" t="shared" si="7" ref="F84:T84">SUM(F79:F83)</f>
        <v>222304.21686746992</v>
      </c>
      <c r="G84" s="35">
        <f t="shared" si="7"/>
        <v>62925.162187210386</v>
      </c>
      <c r="H84" s="36">
        <f t="shared" si="7"/>
        <v>181526.29749768303</v>
      </c>
      <c r="I84" s="34">
        <f t="shared" si="7"/>
        <v>325159</v>
      </c>
      <c r="J84" s="35">
        <f t="shared" si="7"/>
        <v>252121</v>
      </c>
      <c r="K84" s="35">
        <f t="shared" si="7"/>
        <v>71816</v>
      </c>
      <c r="L84" s="36">
        <f t="shared" si="7"/>
        <v>73038</v>
      </c>
      <c r="M84" s="34">
        <f t="shared" si="7"/>
        <v>936475.62557924</v>
      </c>
      <c r="N84" s="35">
        <f t="shared" si="7"/>
        <v>239912.60426320668</v>
      </c>
      <c r="O84" s="35">
        <f t="shared" si="7"/>
        <v>69000</v>
      </c>
      <c r="P84" s="36">
        <f t="shared" si="7"/>
        <v>696563.0213160333</v>
      </c>
      <c r="Q84" s="34">
        <f t="shared" si="7"/>
        <v>406496.014828545</v>
      </c>
      <c r="R84" s="35">
        <f t="shared" si="7"/>
        <v>268874.60611677484</v>
      </c>
      <c r="S84" s="35">
        <f t="shared" si="7"/>
        <v>69000</v>
      </c>
      <c r="T84" s="36">
        <f t="shared" si="7"/>
        <v>137621.40871177017</v>
      </c>
    </row>
    <row r="85" spans="1:20" s="2" customFormat="1" ht="11.25">
      <c r="A85" s="141">
        <v>5</v>
      </c>
      <c r="B85" s="140">
        <v>9</v>
      </c>
      <c r="C85" s="139" t="s">
        <v>38</v>
      </c>
      <c r="D85" s="7" t="s">
        <v>12</v>
      </c>
      <c r="E85" s="30">
        <v>3716577.3000000007</v>
      </c>
      <c r="F85" s="31">
        <v>3315221.6000000006</v>
      </c>
      <c r="G85" s="31">
        <v>1855451.4</v>
      </c>
      <c r="H85" s="32">
        <v>401355.7</v>
      </c>
      <c r="I85" s="30">
        <v>4001666</v>
      </c>
      <c r="J85" s="31">
        <v>3440681</v>
      </c>
      <c r="K85" s="31">
        <v>1874100</v>
      </c>
      <c r="L85" s="32">
        <v>560985</v>
      </c>
      <c r="M85" s="30">
        <v>4356273</v>
      </c>
      <c r="N85" s="31">
        <v>3271673</v>
      </c>
      <c r="O85" s="31">
        <v>1819100</v>
      </c>
      <c r="P85" s="32">
        <v>1084600</v>
      </c>
      <c r="Q85" s="33">
        <v>4327273</v>
      </c>
      <c r="R85" s="31">
        <v>3271673</v>
      </c>
      <c r="S85" s="31">
        <v>1819100</v>
      </c>
      <c r="T85" s="32">
        <v>1055600</v>
      </c>
    </row>
    <row r="86" spans="1:20" s="2" customFormat="1" ht="11.25">
      <c r="A86" s="123"/>
      <c r="B86" s="120"/>
      <c r="C86" s="129"/>
      <c r="D86" s="60" t="s">
        <v>92</v>
      </c>
      <c r="E86" s="30">
        <v>13699</v>
      </c>
      <c r="F86" s="31">
        <v>13699</v>
      </c>
      <c r="G86" s="31"/>
      <c r="H86" s="32"/>
      <c r="I86" s="30">
        <v>7487</v>
      </c>
      <c r="J86" s="31">
        <v>7487</v>
      </c>
      <c r="K86" s="31"/>
      <c r="L86" s="32"/>
      <c r="M86" s="30"/>
      <c r="N86" s="31"/>
      <c r="O86" s="31"/>
      <c r="P86" s="32"/>
      <c r="Q86" s="33"/>
      <c r="R86" s="31"/>
      <c r="S86" s="31"/>
      <c r="T86" s="32"/>
    </row>
    <row r="87" spans="1:20" s="2" customFormat="1" ht="11.25">
      <c r="A87" s="123"/>
      <c r="B87" s="120"/>
      <c r="C87" s="129"/>
      <c r="D87" s="60" t="s">
        <v>39</v>
      </c>
      <c r="E87" s="30">
        <v>0</v>
      </c>
      <c r="F87" s="31">
        <v>0</v>
      </c>
      <c r="G87" s="31">
        <v>0</v>
      </c>
      <c r="H87" s="32">
        <v>0</v>
      </c>
      <c r="I87" s="30">
        <v>4209</v>
      </c>
      <c r="J87" s="31">
        <v>4209</v>
      </c>
      <c r="K87" s="31">
        <v>3214</v>
      </c>
      <c r="L87" s="32">
        <v>0</v>
      </c>
      <c r="M87" s="30"/>
      <c r="N87" s="31">
        <v>0</v>
      </c>
      <c r="O87" s="31">
        <v>0</v>
      </c>
      <c r="P87" s="32">
        <v>0</v>
      </c>
      <c r="Q87" s="33"/>
      <c r="R87" s="31">
        <v>0</v>
      </c>
      <c r="S87" s="31">
        <v>0</v>
      </c>
      <c r="T87" s="32">
        <v>0</v>
      </c>
    </row>
    <row r="88" spans="1:20" s="2" customFormat="1" ht="11.25">
      <c r="A88" s="123"/>
      <c r="B88" s="120"/>
      <c r="C88" s="129"/>
      <c r="D88" s="60" t="s">
        <v>87</v>
      </c>
      <c r="E88" s="30">
        <v>33016.7</v>
      </c>
      <c r="F88" s="31">
        <v>15263</v>
      </c>
      <c r="G88" s="31">
        <v>0</v>
      </c>
      <c r="H88" s="32">
        <v>17753.7</v>
      </c>
      <c r="I88" s="30">
        <v>38214</v>
      </c>
      <c r="J88" s="31">
        <v>38214</v>
      </c>
      <c r="K88" s="31">
        <v>0</v>
      </c>
      <c r="L88" s="32">
        <v>0</v>
      </c>
      <c r="M88" s="30">
        <v>38214</v>
      </c>
      <c r="N88" s="31">
        <v>38214</v>
      </c>
      <c r="O88" s="31">
        <v>0</v>
      </c>
      <c r="P88" s="32">
        <v>0</v>
      </c>
      <c r="Q88" s="33">
        <v>38214</v>
      </c>
      <c r="R88" s="31">
        <v>38214</v>
      </c>
      <c r="S88" s="31">
        <v>0</v>
      </c>
      <c r="T88" s="32">
        <v>0</v>
      </c>
    </row>
    <row r="89" spans="1:20" s="2" customFormat="1" ht="11.25">
      <c r="A89" s="123"/>
      <c r="B89" s="120"/>
      <c r="C89" s="129"/>
      <c r="D89" s="8" t="s">
        <v>24</v>
      </c>
      <c r="E89" s="30">
        <v>849629.3999999999</v>
      </c>
      <c r="F89" s="31">
        <v>849629.3999999999</v>
      </c>
      <c r="G89" s="31">
        <v>595101.06</v>
      </c>
      <c r="H89" s="32">
        <v>0</v>
      </c>
      <c r="I89" s="30">
        <v>890630.2</v>
      </c>
      <c r="J89" s="31">
        <v>890630.2</v>
      </c>
      <c r="K89" s="31">
        <v>625455.1999999998</v>
      </c>
      <c r="L89" s="32">
        <v>0</v>
      </c>
      <c r="M89" s="30">
        <v>902431.3999999999</v>
      </c>
      <c r="N89" s="31">
        <v>902431.3999999999</v>
      </c>
      <c r="O89" s="31">
        <v>628554.3999999999</v>
      </c>
      <c r="P89" s="32">
        <v>0</v>
      </c>
      <c r="Q89" s="33">
        <v>902431.3999999999</v>
      </c>
      <c r="R89" s="31">
        <v>902431.3999999999</v>
      </c>
      <c r="S89" s="31">
        <v>628554.3999999999</v>
      </c>
      <c r="T89" s="32">
        <v>0</v>
      </c>
    </row>
    <row r="90" spans="1:20" s="2" customFormat="1" ht="11.25">
      <c r="A90" s="123"/>
      <c r="B90" s="120"/>
      <c r="C90" s="129"/>
      <c r="D90" s="8" t="s">
        <v>13</v>
      </c>
      <c r="E90" s="30">
        <v>1824.6</v>
      </c>
      <c r="F90" s="31">
        <v>0</v>
      </c>
      <c r="G90" s="31">
        <v>0</v>
      </c>
      <c r="H90" s="32">
        <v>1824.6</v>
      </c>
      <c r="I90" s="30">
        <v>0</v>
      </c>
      <c r="J90" s="31">
        <v>0</v>
      </c>
      <c r="K90" s="31">
        <v>0</v>
      </c>
      <c r="L90" s="32">
        <v>0</v>
      </c>
      <c r="M90" s="30">
        <v>0</v>
      </c>
      <c r="N90" s="31">
        <v>0</v>
      </c>
      <c r="O90" s="31">
        <v>0</v>
      </c>
      <c r="P90" s="32">
        <v>0</v>
      </c>
      <c r="Q90" s="33">
        <v>0</v>
      </c>
      <c r="R90" s="31">
        <v>0</v>
      </c>
      <c r="S90" s="31">
        <v>0</v>
      </c>
      <c r="T90" s="32">
        <v>0</v>
      </c>
    </row>
    <row r="91" spans="1:20" s="2" customFormat="1" ht="11.25">
      <c r="A91" s="123"/>
      <c r="B91" s="120"/>
      <c r="C91" s="129"/>
      <c r="D91" s="8" t="s">
        <v>14</v>
      </c>
      <c r="E91" s="30">
        <v>26906.300000000003</v>
      </c>
      <c r="F91" s="31">
        <v>927.4000000000001</v>
      </c>
      <c r="G91" s="31">
        <v>0</v>
      </c>
      <c r="H91" s="32">
        <v>25978.9</v>
      </c>
      <c r="I91" s="30">
        <v>0</v>
      </c>
      <c r="J91" s="31">
        <v>0</v>
      </c>
      <c r="K91" s="31">
        <v>0</v>
      </c>
      <c r="L91" s="32">
        <v>0</v>
      </c>
      <c r="M91" s="30">
        <v>0</v>
      </c>
      <c r="N91" s="31">
        <v>0</v>
      </c>
      <c r="O91" s="31">
        <v>0</v>
      </c>
      <c r="P91" s="32">
        <v>0</v>
      </c>
      <c r="Q91" s="33">
        <v>0</v>
      </c>
      <c r="R91" s="31">
        <v>0</v>
      </c>
      <c r="S91" s="31">
        <v>0</v>
      </c>
      <c r="T91" s="32">
        <v>0</v>
      </c>
    </row>
    <row r="92" spans="1:20" s="2" customFormat="1" ht="11.25">
      <c r="A92" s="123"/>
      <c r="B92" s="120"/>
      <c r="C92" s="129"/>
      <c r="D92" s="8" t="s">
        <v>21</v>
      </c>
      <c r="E92" s="30">
        <v>0</v>
      </c>
      <c r="F92" s="31">
        <v>0</v>
      </c>
      <c r="G92" s="31">
        <v>0</v>
      </c>
      <c r="H92" s="32">
        <v>0</v>
      </c>
      <c r="I92" s="30">
        <v>9500</v>
      </c>
      <c r="J92" s="31">
        <v>9500</v>
      </c>
      <c r="K92" s="31">
        <v>0</v>
      </c>
      <c r="L92" s="32">
        <v>0</v>
      </c>
      <c r="M92" s="30">
        <v>9500</v>
      </c>
      <c r="N92" s="31">
        <v>9500</v>
      </c>
      <c r="O92" s="31">
        <v>0</v>
      </c>
      <c r="P92" s="32">
        <v>0</v>
      </c>
      <c r="Q92" s="33">
        <v>9500</v>
      </c>
      <c r="R92" s="31">
        <v>9500</v>
      </c>
      <c r="S92" s="31">
        <v>0</v>
      </c>
      <c r="T92" s="32">
        <v>0</v>
      </c>
    </row>
    <row r="93" spans="1:20" s="2" customFormat="1" ht="11.25">
      <c r="A93" s="123"/>
      <c r="B93" s="120"/>
      <c r="C93" s="129"/>
      <c r="D93" s="8" t="s">
        <v>15</v>
      </c>
      <c r="E93" s="30">
        <v>0</v>
      </c>
      <c r="F93" s="31">
        <v>0</v>
      </c>
      <c r="G93" s="31">
        <v>0</v>
      </c>
      <c r="H93" s="32">
        <v>0</v>
      </c>
      <c r="I93" s="30">
        <v>0</v>
      </c>
      <c r="J93" s="31">
        <v>0</v>
      </c>
      <c r="K93" s="31">
        <v>0</v>
      </c>
      <c r="L93" s="32">
        <v>0</v>
      </c>
      <c r="M93" s="30">
        <v>0</v>
      </c>
      <c r="N93" s="31">
        <v>0</v>
      </c>
      <c r="O93" s="31">
        <v>0</v>
      </c>
      <c r="P93" s="32">
        <v>0</v>
      </c>
      <c r="Q93" s="33">
        <v>579000</v>
      </c>
      <c r="R93" s="31">
        <v>0</v>
      </c>
      <c r="S93" s="31">
        <v>0</v>
      </c>
      <c r="T93" s="32">
        <v>579000</v>
      </c>
    </row>
    <row r="94" spans="1:20" s="2" customFormat="1" ht="11.25">
      <c r="A94" s="123"/>
      <c r="B94" s="120"/>
      <c r="C94" s="129"/>
      <c r="D94" s="8" t="s">
        <v>16</v>
      </c>
      <c r="E94" s="30">
        <v>2780.4</v>
      </c>
      <c r="F94" s="31">
        <v>0</v>
      </c>
      <c r="G94" s="31">
        <v>0</v>
      </c>
      <c r="H94" s="32">
        <v>2780.4</v>
      </c>
      <c r="I94" s="30">
        <v>0</v>
      </c>
      <c r="J94" s="31">
        <v>0</v>
      </c>
      <c r="K94" s="31">
        <v>0</v>
      </c>
      <c r="L94" s="32">
        <v>0</v>
      </c>
      <c r="M94" s="30">
        <v>0</v>
      </c>
      <c r="N94" s="31">
        <v>0</v>
      </c>
      <c r="O94" s="31">
        <v>0</v>
      </c>
      <c r="P94" s="32">
        <v>0</v>
      </c>
      <c r="Q94" s="33">
        <v>0</v>
      </c>
      <c r="R94" s="31">
        <v>0</v>
      </c>
      <c r="S94" s="31">
        <v>0</v>
      </c>
      <c r="T94" s="32">
        <v>0</v>
      </c>
    </row>
    <row r="95" spans="1:20" s="2" customFormat="1" ht="11.25">
      <c r="A95" s="123"/>
      <c r="B95" s="120"/>
      <c r="C95" s="129"/>
      <c r="D95" s="8" t="s">
        <v>22</v>
      </c>
      <c r="E95" s="30">
        <v>0</v>
      </c>
      <c r="F95" s="31">
        <v>0</v>
      </c>
      <c r="G95" s="31">
        <v>0</v>
      </c>
      <c r="H95" s="32">
        <v>0</v>
      </c>
      <c r="I95" s="30">
        <v>0</v>
      </c>
      <c r="J95" s="31">
        <v>0</v>
      </c>
      <c r="K95" s="31">
        <v>0</v>
      </c>
      <c r="L95" s="32">
        <v>0</v>
      </c>
      <c r="M95" s="30">
        <v>0</v>
      </c>
      <c r="N95" s="31">
        <v>0</v>
      </c>
      <c r="O95" s="31">
        <v>0</v>
      </c>
      <c r="P95" s="32">
        <v>0</v>
      </c>
      <c r="Q95" s="33">
        <v>0</v>
      </c>
      <c r="R95" s="31">
        <v>0</v>
      </c>
      <c r="S95" s="31">
        <v>0</v>
      </c>
      <c r="T95" s="32">
        <v>0</v>
      </c>
    </row>
    <row r="96" spans="1:20" s="2" customFormat="1" ht="11.25">
      <c r="A96" s="123"/>
      <c r="B96" s="120"/>
      <c r="C96" s="129"/>
      <c r="D96" s="8" t="s">
        <v>17</v>
      </c>
      <c r="E96" s="30">
        <v>96501.5</v>
      </c>
      <c r="F96" s="31">
        <v>96501.5</v>
      </c>
      <c r="G96" s="31">
        <v>56215.299999999996</v>
      </c>
      <c r="H96" s="32">
        <v>0</v>
      </c>
      <c r="I96" s="30">
        <v>117939</v>
      </c>
      <c r="J96" s="31">
        <v>117939</v>
      </c>
      <c r="K96" s="31">
        <v>62401.94</v>
      </c>
      <c r="L96" s="32">
        <v>0</v>
      </c>
      <c r="M96" s="30">
        <v>117939</v>
      </c>
      <c r="N96" s="31">
        <v>117939</v>
      </c>
      <c r="O96" s="31">
        <v>62401.94</v>
      </c>
      <c r="P96" s="32">
        <v>0</v>
      </c>
      <c r="Q96" s="33">
        <v>117939</v>
      </c>
      <c r="R96" s="31">
        <v>117939</v>
      </c>
      <c r="S96" s="31">
        <v>62401.94</v>
      </c>
      <c r="T96" s="32">
        <v>0</v>
      </c>
    </row>
    <row r="97" spans="1:20" s="2" customFormat="1" ht="11.25">
      <c r="A97" s="123"/>
      <c r="B97" s="120"/>
      <c r="C97" s="129"/>
      <c r="D97" s="8" t="s">
        <v>20</v>
      </c>
      <c r="E97" s="30">
        <v>5677</v>
      </c>
      <c r="F97" s="31">
        <v>5677</v>
      </c>
      <c r="G97" s="31">
        <v>0</v>
      </c>
      <c r="H97" s="32">
        <v>0</v>
      </c>
      <c r="I97" s="30">
        <v>8820</v>
      </c>
      <c r="J97" s="31">
        <v>8820</v>
      </c>
      <c r="K97" s="31">
        <v>0</v>
      </c>
      <c r="L97" s="32">
        <v>0</v>
      </c>
      <c r="M97" s="30">
        <v>8400</v>
      </c>
      <c r="N97" s="31">
        <v>8400</v>
      </c>
      <c r="O97" s="31">
        <v>0</v>
      </c>
      <c r="P97" s="32">
        <v>0</v>
      </c>
      <c r="Q97" s="33">
        <v>8400</v>
      </c>
      <c r="R97" s="31">
        <v>8400</v>
      </c>
      <c r="S97" s="31">
        <v>0</v>
      </c>
      <c r="T97" s="32">
        <v>0</v>
      </c>
    </row>
    <row r="98" spans="1:20" s="2" customFormat="1" ht="11.25">
      <c r="A98" s="123"/>
      <c r="B98" s="120"/>
      <c r="C98" s="129"/>
      <c r="D98" s="8" t="s">
        <v>40</v>
      </c>
      <c r="E98" s="30">
        <v>615703.2</v>
      </c>
      <c r="F98" s="31">
        <v>0</v>
      </c>
      <c r="G98" s="31">
        <v>0</v>
      </c>
      <c r="H98" s="32">
        <v>615703.2</v>
      </c>
      <c r="I98" s="30">
        <v>739365</v>
      </c>
      <c r="J98" s="31">
        <v>0</v>
      </c>
      <c r="K98" s="31">
        <v>0</v>
      </c>
      <c r="L98" s="32">
        <v>739365</v>
      </c>
      <c r="M98" s="30">
        <v>0</v>
      </c>
      <c r="N98" s="31">
        <v>0</v>
      </c>
      <c r="O98" s="31">
        <v>0</v>
      </c>
      <c r="P98" s="32">
        <v>0</v>
      </c>
      <c r="Q98" s="33">
        <v>0</v>
      </c>
      <c r="R98" s="31">
        <v>0</v>
      </c>
      <c r="S98" s="31">
        <v>0</v>
      </c>
      <c r="T98" s="32">
        <v>0</v>
      </c>
    </row>
    <row r="99" spans="1:20" s="2" customFormat="1" ht="11.25">
      <c r="A99" s="123"/>
      <c r="B99" s="120"/>
      <c r="C99" s="129"/>
      <c r="D99" s="8" t="s">
        <v>41</v>
      </c>
      <c r="E99" s="30">
        <v>9557.5</v>
      </c>
      <c r="F99" s="31">
        <v>9557.5</v>
      </c>
      <c r="G99" s="31">
        <v>7269.5</v>
      </c>
      <c r="H99" s="32">
        <v>0</v>
      </c>
      <c r="I99" s="30">
        <v>7820</v>
      </c>
      <c r="J99" s="31">
        <v>7820</v>
      </c>
      <c r="K99" s="31">
        <v>5935.16</v>
      </c>
      <c r="L99" s="32">
        <v>0</v>
      </c>
      <c r="M99" s="30">
        <v>7820</v>
      </c>
      <c r="N99" s="31">
        <v>7820</v>
      </c>
      <c r="O99" s="31">
        <v>5935.16</v>
      </c>
      <c r="P99" s="32">
        <v>0</v>
      </c>
      <c r="Q99" s="33">
        <v>7820</v>
      </c>
      <c r="R99" s="31">
        <v>7820</v>
      </c>
      <c r="S99" s="31">
        <v>5935.16</v>
      </c>
      <c r="T99" s="32">
        <v>0</v>
      </c>
    </row>
    <row r="100" spans="1:20" s="2" customFormat="1" ht="12" thickBot="1">
      <c r="A100" s="123"/>
      <c r="B100" s="120"/>
      <c r="C100" s="129"/>
      <c r="D100" s="11" t="s">
        <v>42</v>
      </c>
      <c r="E100" s="37">
        <v>4778.7</v>
      </c>
      <c r="F100" s="38">
        <v>4778.7</v>
      </c>
      <c r="G100" s="38">
        <v>3070</v>
      </c>
      <c r="H100" s="39">
        <v>0</v>
      </c>
      <c r="I100" s="37">
        <v>4981</v>
      </c>
      <c r="J100" s="38">
        <v>4981</v>
      </c>
      <c r="K100" s="38">
        <v>3530.17</v>
      </c>
      <c r="L100" s="39">
        <v>0</v>
      </c>
      <c r="M100" s="37">
        <v>4981</v>
      </c>
      <c r="N100" s="38">
        <v>4981</v>
      </c>
      <c r="O100" s="38">
        <v>3530.17</v>
      </c>
      <c r="P100" s="39">
        <v>0</v>
      </c>
      <c r="Q100" s="40">
        <v>4981</v>
      </c>
      <c r="R100" s="38">
        <v>4981</v>
      </c>
      <c r="S100" s="38">
        <v>3530.17</v>
      </c>
      <c r="T100" s="39">
        <v>0</v>
      </c>
    </row>
    <row r="101" spans="1:20" s="13" customFormat="1" ht="12" thickBot="1">
      <c r="A101" s="125" t="s">
        <v>43</v>
      </c>
      <c r="B101" s="126"/>
      <c r="C101" s="126"/>
      <c r="D101" s="127"/>
      <c r="E101" s="34">
        <f>SUM(E85:E100)</f>
        <v>5376651.600000001</v>
      </c>
      <c r="F101" s="35">
        <f aca="true" t="shared" si="8" ref="F101:T101">SUM(F85:F100)</f>
        <v>4311255.100000001</v>
      </c>
      <c r="G101" s="35">
        <f t="shared" si="8"/>
        <v>2517107.26</v>
      </c>
      <c r="H101" s="36">
        <f t="shared" si="8"/>
        <v>1065396.5</v>
      </c>
      <c r="I101" s="34">
        <f t="shared" si="8"/>
        <v>5830631.2</v>
      </c>
      <c r="J101" s="35">
        <f t="shared" si="8"/>
        <v>4530281.2</v>
      </c>
      <c r="K101" s="35">
        <f t="shared" si="8"/>
        <v>2574636.4699999997</v>
      </c>
      <c r="L101" s="36">
        <f t="shared" si="8"/>
        <v>1300350</v>
      </c>
      <c r="M101" s="34">
        <f t="shared" si="8"/>
        <v>5445558.4</v>
      </c>
      <c r="N101" s="35">
        <f t="shared" si="8"/>
        <v>4360958.4</v>
      </c>
      <c r="O101" s="35">
        <f t="shared" si="8"/>
        <v>2519521.67</v>
      </c>
      <c r="P101" s="36">
        <f t="shared" si="8"/>
        <v>1084600</v>
      </c>
      <c r="Q101" s="34">
        <f t="shared" si="8"/>
        <v>5995558.4</v>
      </c>
      <c r="R101" s="35">
        <f t="shared" si="8"/>
        <v>4360958.4</v>
      </c>
      <c r="S101" s="35">
        <f t="shared" si="8"/>
        <v>2519521.67</v>
      </c>
      <c r="T101" s="36">
        <f t="shared" si="8"/>
        <v>1634600</v>
      </c>
    </row>
    <row r="102" spans="1:20" s="4" customFormat="1" ht="12.75" thickBot="1">
      <c r="A102" s="152" t="s">
        <v>7</v>
      </c>
      <c r="B102" s="153"/>
      <c r="C102" s="153"/>
      <c r="D102" s="154"/>
      <c r="E102" s="53">
        <f aca="true" t="shared" si="9" ref="E102:T102">SUM(E101,E84,E78,E67,E60,E50,E40,E28,E19)</f>
        <v>47923289.52052827</v>
      </c>
      <c r="F102" s="54">
        <f t="shared" si="9"/>
        <v>39352079.116450414</v>
      </c>
      <c r="G102" s="54">
        <f t="shared" si="9"/>
        <v>17547191.780620944</v>
      </c>
      <c r="H102" s="55">
        <f t="shared" si="9"/>
        <v>8571210.40407785</v>
      </c>
      <c r="I102" s="53">
        <f t="shared" si="9"/>
        <v>45937153</v>
      </c>
      <c r="J102" s="54">
        <f t="shared" si="9"/>
        <v>39661574.2</v>
      </c>
      <c r="K102" s="54">
        <f t="shared" si="9"/>
        <v>16302584.469999999</v>
      </c>
      <c r="L102" s="55">
        <f t="shared" si="9"/>
        <v>6275578.8</v>
      </c>
      <c r="M102" s="53">
        <f t="shared" si="9"/>
        <v>43391889.5102873</v>
      </c>
      <c r="N102" s="54">
        <f t="shared" si="9"/>
        <v>37751440.440778494</v>
      </c>
      <c r="O102" s="54">
        <f t="shared" si="9"/>
        <v>14608521.897988878</v>
      </c>
      <c r="P102" s="55">
        <f t="shared" si="9"/>
        <v>5640449.069508804</v>
      </c>
      <c r="Q102" s="56">
        <f t="shared" si="9"/>
        <v>43050899.71881372</v>
      </c>
      <c r="R102" s="54">
        <f t="shared" si="9"/>
        <v>37597570.97275255</v>
      </c>
      <c r="S102" s="54">
        <f t="shared" si="9"/>
        <v>14600990.897988878</v>
      </c>
      <c r="T102" s="55">
        <f t="shared" si="9"/>
        <v>5453328.746061168</v>
      </c>
    </row>
    <row r="103" spans="1:20" ht="22.5" customHeight="1">
      <c r="A103" s="157" t="s">
        <v>45</v>
      </c>
      <c r="B103" s="158"/>
      <c r="C103" s="158"/>
      <c r="D103" s="159"/>
      <c r="E103" s="41">
        <f aca="true" t="shared" si="10" ref="E103:T103">SUM(E7,E20,E29,E41,E51,E61,E68,E79,E85)</f>
        <v>18147613.374837816</v>
      </c>
      <c r="F103" s="42">
        <f t="shared" si="10"/>
        <v>17061084.88892493</v>
      </c>
      <c r="G103" s="42">
        <f t="shared" si="10"/>
        <v>7647146.243605189</v>
      </c>
      <c r="H103" s="43">
        <f t="shared" si="10"/>
        <v>1086528.4859128823</v>
      </c>
      <c r="I103" s="44">
        <f t="shared" si="10"/>
        <v>21163878.8</v>
      </c>
      <c r="J103" s="42">
        <f t="shared" si="10"/>
        <v>18768243</v>
      </c>
      <c r="K103" s="42">
        <f t="shared" si="10"/>
        <v>8119885</v>
      </c>
      <c r="L103" s="45">
        <f t="shared" si="10"/>
        <v>2395635.8</v>
      </c>
      <c r="M103" s="41">
        <f t="shared" si="10"/>
        <v>21586603.39828545</v>
      </c>
      <c r="N103" s="42">
        <f t="shared" si="10"/>
        <v>17705852.164735865</v>
      </c>
      <c r="O103" s="42">
        <f t="shared" si="10"/>
        <v>7343635.227988878</v>
      </c>
      <c r="P103" s="43">
        <f t="shared" si="10"/>
        <v>3880751.2335495832</v>
      </c>
      <c r="Q103" s="44">
        <f t="shared" si="10"/>
        <v>20279206.446478218</v>
      </c>
      <c r="R103" s="42">
        <f t="shared" si="10"/>
        <v>17629467.895041704</v>
      </c>
      <c r="S103" s="42">
        <f t="shared" si="10"/>
        <v>7342882.227988878</v>
      </c>
      <c r="T103" s="43">
        <f t="shared" si="10"/>
        <v>2649738.5514365155</v>
      </c>
    </row>
    <row r="104" spans="1:20" s="1" customFormat="1" ht="22.5" customHeight="1">
      <c r="A104" s="149" t="s">
        <v>64</v>
      </c>
      <c r="B104" s="150"/>
      <c r="C104" s="150"/>
      <c r="D104" s="151"/>
      <c r="E104" s="46">
        <f aca="true" t="shared" si="11" ref="E104:T104">SUM(E89,E53,E43,E23,E8)</f>
        <v>2948068.964411492</v>
      </c>
      <c r="F104" s="47">
        <f t="shared" si="11"/>
        <v>2948068.964411492</v>
      </c>
      <c r="G104" s="47">
        <f t="shared" si="11"/>
        <v>1022377.4436886006</v>
      </c>
      <c r="H104" s="48">
        <f t="shared" si="11"/>
        <v>0</v>
      </c>
      <c r="I104" s="49">
        <f t="shared" si="11"/>
        <v>2904880.2</v>
      </c>
      <c r="J104" s="47">
        <f t="shared" si="11"/>
        <v>2893590.2</v>
      </c>
      <c r="K104" s="47">
        <f t="shared" si="11"/>
        <v>1058346.1999999997</v>
      </c>
      <c r="L104" s="50">
        <f t="shared" si="11"/>
        <v>11290</v>
      </c>
      <c r="M104" s="46">
        <f t="shared" si="11"/>
        <v>2923989.7626042627</v>
      </c>
      <c r="N104" s="47">
        <f t="shared" si="11"/>
        <v>2923989.7626042627</v>
      </c>
      <c r="O104" s="47">
        <f t="shared" si="11"/>
        <v>796389.3999999999</v>
      </c>
      <c r="P104" s="48">
        <f t="shared" si="11"/>
        <v>0</v>
      </c>
      <c r="Q104" s="49">
        <f t="shared" si="11"/>
        <v>2893029.7246061163</v>
      </c>
      <c r="R104" s="47">
        <f t="shared" si="11"/>
        <v>2893029.7246061163</v>
      </c>
      <c r="S104" s="47">
        <f t="shared" si="11"/>
        <v>796389.3999999999</v>
      </c>
      <c r="T104" s="48">
        <f t="shared" si="11"/>
        <v>0</v>
      </c>
    </row>
    <row r="105" spans="1:20" ht="12.75">
      <c r="A105" s="149" t="s">
        <v>46</v>
      </c>
      <c r="B105" s="150"/>
      <c r="C105" s="150"/>
      <c r="D105" s="151"/>
      <c r="E105" s="46">
        <f aca="true" t="shared" si="12" ref="E105:T105">SUM(E90,E77,E44,E26)</f>
        <v>10687.026320667284</v>
      </c>
      <c r="F105" s="47">
        <f t="shared" si="12"/>
        <v>3244</v>
      </c>
      <c r="G105" s="47">
        <f t="shared" si="12"/>
        <v>0</v>
      </c>
      <c r="H105" s="48">
        <f t="shared" si="12"/>
        <v>7443.026320667284</v>
      </c>
      <c r="I105" s="49">
        <f t="shared" si="12"/>
        <v>2607</v>
      </c>
      <c r="J105" s="47">
        <f t="shared" si="12"/>
        <v>0</v>
      </c>
      <c r="K105" s="47">
        <f t="shared" si="12"/>
        <v>0</v>
      </c>
      <c r="L105" s="50">
        <f t="shared" si="12"/>
        <v>2607</v>
      </c>
      <c r="M105" s="46">
        <f t="shared" si="12"/>
        <v>0</v>
      </c>
      <c r="N105" s="47">
        <f t="shared" si="12"/>
        <v>0</v>
      </c>
      <c r="O105" s="47">
        <f t="shared" si="12"/>
        <v>0</v>
      </c>
      <c r="P105" s="48">
        <f t="shared" si="12"/>
        <v>0</v>
      </c>
      <c r="Q105" s="49">
        <f t="shared" si="12"/>
        <v>0</v>
      </c>
      <c r="R105" s="47">
        <f t="shared" si="12"/>
        <v>0</v>
      </c>
      <c r="S105" s="47">
        <f t="shared" si="12"/>
        <v>0</v>
      </c>
      <c r="T105" s="48">
        <f t="shared" si="12"/>
        <v>0</v>
      </c>
    </row>
    <row r="106" spans="1:20" ht="12.75">
      <c r="A106" s="149" t="s">
        <v>47</v>
      </c>
      <c r="B106" s="150"/>
      <c r="C106" s="150"/>
      <c r="D106" s="151"/>
      <c r="E106" s="46">
        <f aca="true" t="shared" si="13" ref="E106:T106">SUM(E15)</f>
        <v>8449344.031510657</v>
      </c>
      <c r="F106" s="47">
        <f t="shared" si="13"/>
        <v>8434287.84522706</v>
      </c>
      <c r="G106" s="47">
        <f t="shared" si="13"/>
        <v>6172332.889249304</v>
      </c>
      <c r="H106" s="48">
        <f t="shared" si="13"/>
        <v>15056.186283595924</v>
      </c>
      <c r="I106" s="49">
        <f t="shared" si="13"/>
        <v>8515510</v>
      </c>
      <c r="J106" s="47">
        <f t="shared" si="13"/>
        <v>8515510</v>
      </c>
      <c r="K106" s="47">
        <f t="shared" si="13"/>
        <v>6201136</v>
      </c>
      <c r="L106" s="50">
        <f t="shared" si="13"/>
        <v>0</v>
      </c>
      <c r="M106" s="46">
        <f t="shared" si="13"/>
        <v>8470399</v>
      </c>
      <c r="N106" s="47">
        <f t="shared" si="13"/>
        <v>8470399</v>
      </c>
      <c r="O106" s="47">
        <f t="shared" si="13"/>
        <v>6194163</v>
      </c>
      <c r="P106" s="48">
        <f t="shared" si="13"/>
        <v>0</v>
      </c>
      <c r="Q106" s="49">
        <f t="shared" si="13"/>
        <v>8470399</v>
      </c>
      <c r="R106" s="47">
        <f t="shared" si="13"/>
        <v>8470399</v>
      </c>
      <c r="S106" s="47">
        <f t="shared" si="13"/>
        <v>6194163</v>
      </c>
      <c r="T106" s="48">
        <f t="shared" si="13"/>
        <v>0</v>
      </c>
    </row>
    <row r="107" spans="1:20" ht="12.75">
      <c r="A107" s="149" t="s">
        <v>48</v>
      </c>
      <c r="B107" s="150"/>
      <c r="C107" s="150"/>
      <c r="D107" s="151"/>
      <c r="E107" s="30">
        <f aca="true" t="shared" si="14" ref="E107:T107">SUM(E97,E82,E71,E58,E48,E38,E21,E16)</f>
        <v>1852329.803985172</v>
      </c>
      <c r="F107" s="31">
        <f t="shared" si="14"/>
        <v>1830812.7340129754</v>
      </c>
      <c r="G107" s="31">
        <f t="shared" si="14"/>
        <v>537064.9907321593</v>
      </c>
      <c r="H107" s="32">
        <f t="shared" si="14"/>
        <v>21517.069972196477</v>
      </c>
      <c r="I107" s="33">
        <f t="shared" si="14"/>
        <v>1958690</v>
      </c>
      <c r="J107" s="31">
        <f t="shared" si="14"/>
        <v>1934196</v>
      </c>
      <c r="K107" s="31">
        <f t="shared" si="14"/>
        <v>559541</v>
      </c>
      <c r="L107" s="51">
        <f t="shared" si="14"/>
        <v>24494</v>
      </c>
      <c r="M107" s="30">
        <f t="shared" si="14"/>
        <v>1941594.3290083408</v>
      </c>
      <c r="N107" s="31">
        <f t="shared" si="14"/>
        <v>1940094.3290083408</v>
      </c>
      <c r="O107" s="31">
        <f t="shared" si="14"/>
        <v>135679</v>
      </c>
      <c r="P107" s="32">
        <f t="shared" si="14"/>
        <v>1500</v>
      </c>
      <c r="Q107" s="33">
        <f t="shared" si="14"/>
        <v>1941594.3290083408</v>
      </c>
      <c r="R107" s="31">
        <f t="shared" si="14"/>
        <v>1940094.3290083408</v>
      </c>
      <c r="S107" s="31">
        <f t="shared" si="14"/>
        <v>135679</v>
      </c>
      <c r="T107" s="32">
        <f t="shared" si="14"/>
        <v>1500</v>
      </c>
    </row>
    <row r="108" spans="1:20" ht="12.75">
      <c r="A108" s="149" t="s">
        <v>49</v>
      </c>
      <c r="B108" s="150"/>
      <c r="C108" s="150"/>
      <c r="D108" s="151"/>
      <c r="E108" s="46">
        <f aca="true" t="shared" si="15" ref="E108:T108">SUM(E91,E72,E47,E33,E24,E11,E64)</f>
        <v>6387539.5919369785</v>
      </c>
      <c r="F108" s="47">
        <f t="shared" si="15"/>
        <v>2555868.384244671</v>
      </c>
      <c r="G108" s="47">
        <f t="shared" si="15"/>
        <v>1945668.0861909175</v>
      </c>
      <c r="H108" s="48">
        <f t="shared" si="15"/>
        <v>3831671.2076923074</v>
      </c>
      <c r="I108" s="49">
        <f t="shared" si="15"/>
        <v>559926</v>
      </c>
      <c r="J108" s="47">
        <f t="shared" si="15"/>
        <v>22959</v>
      </c>
      <c r="K108" s="47">
        <f t="shared" si="15"/>
        <v>5916</v>
      </c>
      <c r="L108" s="50">
        <f t="shared" si="15"/>
        <v>536967</v>
      </c>
      <c r="M108" s="46">
        <f t="shared" si="15"/>
        <v>43415</v>
      </c>
      <c r="N108" s="47">
        <f t="shared" si="15"/>
        <v>29785</v>
      </c>
      <c r="O108" s="47">
        <f t="shared" si="15"/>
        <v>5761</v>
      </c>
      <c r="P108" s="48">
        <f t="shared" si="15"/>
        <v>13630</v>
      </c>
      <c r="Q108" s="49">
        <f t="shared" si="15"/>
        <v>434430</v>
      </c>
      <c r="R108" s="47">
        <f t="shared" si="15"/>
        <v>0</v>
      </c>
      <c r="S108" s="47">
        <f t="shared" si="15"/>
        <v>0</v>
      </c>
      <c r="T108" s="48">
        <f t="shared" si="15"/>
        <v>434430</v>
      </c>
    </row>
    <row r="109" spans="1:20" ht="27.75" customHeight="1">
      <c r="A109" s="149" t="s">
        <v>50</v>
      </c>
      <c r="B109" s="150"/>
      <c r="C109" s="150"/>
      <c r="D109" s="151"/>
      <c r="E109" s="46">
        <f aca="true" t="shared" si="16" ref="E109:T109">SUM(E62,E27)</f>
        <v>1103278.313253012</v>
      </c>
      <c r="F109" s="47">
        <f t="shared" si="16"/>
        <v>576025.2548656163</v>
      </c>
      <c r="G109" s="47">
        <f t="shared" si="16"/>
        <v>0</v>
      </c>
      <c r="H109" s="48">
        <f t="shared" si="16"/>
        <v>527253.0583873957</v>
      </c>
      <c r="I109" s="49">
        <f t="shared" si="16"/>
        <v>1837868</v>
      </c>
      <c r="J109" s="47">
        <f t="shared" si="16"/>
        <v>606278</v>
      </c>
      <c r="K109" s="47">
        <f t="shared" si="16"/>
        <v>0</v>
      </c>
      <c r="L109" s="50">
        <f t="shared" si="16"/>
        <v>1231590</v>
      </c>
      <c r="M109" s="46">
        <f t="shared" si="16"/>
        <v>1400942.7099165893</v>
      </c>
      <c r="N109" s="47">
        <f t="shared" si="16"/>
        <v>539272.2743280815</v>
      </c>
      <c r="O109" s="47">
        <f t="shared" si="16"/>
        <v>0</v>
      </c>
      <c r="P109" s="48">
        <f t="shared" si="16"/>
        <v>861670.4355885079</v>
      </c>
      <c r="Q109" s="49">
        <f t="shared" si="16"/>
        <v>2323587.9286376275</v>
      </c>
      <c r="R109" s="47">
        <f t="shared" si="16"/>
        <v>540720.1343836886</v>
      </c>
      <c r="S109" s="47">
        <f t="shared" si="16"/>
        <v>0</v>
      </c>
      <c r="T109" s="48">
        <f t="shared" si="16"/>
        <v>1782867.794253939</v>
      </c>
    </row>
    <row r="110" spans="1:20" ht="22.5" customHeight="1">
      <c r="A110" s="149" t="s">
        <v>51</v>
      </c>
      <c r="B110" s="150"/>
      <c r="C110" s="150"/>
      <c r="D110" s="151"/>
      <c r="E110" s="46">
        <f>E30</f>
        <v>95209</v>
      </c>
      <c r="F110" s="47">
        <f aca="true" t="shared" si="17" ref="F110:T110">F30</f>
        <v>95209</v>
      </c>
      <c r="G110" s="47">
        <f t="shared" si="17"/>
        <v>0</v>
      </c>
      <c r="H110" s="48">
        <f t="shared" si="17"/>
        <v>0</v>
      </c>
      <c r="I110" s="49">
        <f t="shared" si="17"/>
        <v>121350</v>
      </c>
      <c r="J110" s="47">
        <f t="shared" si="17"/>
        <v>115558</v>
      </c>
      <c r="K110" s="47">
        <f t="shared" si="17"/>
        <v>0</v>
      </c>
      <c r="L110" s="50">
        <f t="shared" si="17"/>
        <v>5792</v>
      </c>
      <c r="M110" s="46">
        <f t="shared" si="17"/>
        <v>110229.37905468026</v>
      </c>
      <c r="N110" s="47">
        <f t="shared" si="17"/>
        <v>104436.97868396663</v>
      </c>
      <c r="O110" s="47">
        <f t="shared" si="17"/>
        <v>0</v>
      </c>
      <c r="P110" s="48">
        <f t="shared" si="17"/>
        <v>5792.400370713624</v>
      </c>
      <c r="Q110" s="49">
        <f t="shared" si="17"/>
        <v>110229.37905468026</v>
      </c>
      <c r="R110" s="47">
        <f t="shared" si="17"/>
        <v>104436.97868396663</v>
      </c>
      <c r="S110" s="47">
        <f t="shared" si="17"/>
        <v>0</v>
      </c>
      <c r="T110" s="48">
        <f t="shared" si="17"/>
        <v>5792.400370713624</v>
      </c>
    </row>
    <row r="111" spans="1:20" ht="22.5" customHeight="1">
      <c r="A111" s="149" t="s">
        <v>88</v>
      </c>
      <c r="B111" s="150"/>
      <c r="C111" s="150"/>
      <c r="D111" s="151"/>
      <c r="E111" s="46">
        <f>E31</f>
        <v>25159.291010194625</v>
      </c>
      <c r="F111" s="47">
        <f aca="true" t="shared" si="18" ref="F111:T111">F31</f>
        <v>25159.291010194625</v>
      </c>
      <c r="G111" s="47">
        <f t="shared" si="18"/>
        <v>0</v>
      </c>
      <c r="H111" s="48">
        <f t="shared" si="18"/>
        <v>0</v>
      </c>
      <c r="I111" s="49">
        <f t="shared" si="18"/>
        <v>26882</v>
      </c>
      <c r="J111" s="47">
        <f t="shared" si="18"/>
        <v>26882</v>
      </c>
      <c r="K111" s="47">
        <f t="shared" si="18"/>
        <v>0</v>
      </c>
      <c r="L111" s="50">
        <f t="shared" si="18"/>
        <v>0</v>
      </c>
      <c r="M111" s="46">
        <f t="shared" si="18"/>
        <v>0</v>
      </c>
      <c r="N111" s="47">
        <f t="shared" si="18"/>
        <v>0</v>
      </c>
      <c r="O111" s="47">
        <f t="shared" si="18"/>
        <v>0</v>
      </c>
      <c r="P111" s="48">
        <f t="shared" si="18"/>
        <v>0</v>
      </c>
      <c r="Q111" s="49">
        <f t="shared" si="18"/>
        <v>0</v>
      </c>
      <c r="R111" s="47">
        <f t="shared" si="18"/>
        <v>0</v>
      </c>
      <c r="S111" s="47">
        <f t="shared" si="18"/>
        <v>0</v>
      </c>
      <c r="T111" s="48">
        <f t="shared" si="18"/>
        <v>0</v>
      </c>
    </row>
    <row r="112" spans="1:20" ht="22.5" customHeight="1">
      <c r="A112" s="149" t="s">
        <v>52</v>
      </c>
      <c r="B112" s="150"/>
      <c r="C112" s="150"/>
      <c r="D112" s="151"/>
      <c r="E112" s="46">
        <f>E45</f>
        <v>19868</v>
      </c>
      <c r="F112" s="47">
        <f aca="true" t="shared" si="19" ref="F112:T112">F45</f>
        <v>19868</v>
      </c>
      <c r="G112" s="47">
        <f t="shared" si="19"/>
        <v>0</v>
      </c>
      <c r="H112" s="48">
        <f t="shared" si="19"/>
        <v>0</v>
      </c>
      <c r="I112" s="49">
        <f t="shared" si="19"/>
        <v>27803</v>
      </c>
      <c r="J112" s="47">
        <f t="shared" si="19"/>
        <v>27803</v>
      </c>
      <c r="K112" s="47">
        <f t="shared" si="19"/>
        <v>0</v>
      </c>
      <c r="L112" s="50">
        <f t="shared" si="19"/>
        <v>0</v>
      </c>
      <c r="M112" s="46">
        <f t="shared" si="19"/>
        <v>19063</v>
      </c>
      <c r="N112" s="47">
        <f t="shared" si="19"/>
        <v>19063</v>
      </c>
      <c r="O112" s="47">
        <f t="shared" si="19"/>
        <v>0</v>
      </c>
      <c r="P112" s="48">
        <f t="shared" si="19"/>
        <v>0</v>
      </c>
      <c r="Q112" s="49">
        <f t="shared" si="19"/>
        <v>16268</v>
      </c>
      <c r="R112" s="47">
        <f t="shared" si="19"/>
        <v>16268</v>
      </c>
      <c r="S112" s="47">
        <f t="shared" si="19"/>
        <v>0</v>
      </c>
      <c r="T112" s="48">
        <f t="shared" si="19"/>
        <v>0</v>
      </c>
    </row>
    <row r="113" spans="1:20" ht="22.5" customHeight="1">
      <c r="A113" s="149" t="s">
        <v>53</v>
      </c>
      <c r="B113" s="150"/>
      <c r="C113" s="150"/>
      <c r="D113" s="151"/>
      <c r="E113" s="46">
        <f>E46</f>
        <v>28325</v>
      </c>
      <c r="F113" s="47">
        <f aca="true" t="shared" si="20" ref="F113:T113">F46</f>
        <v>28325</v>
      </c>
      <c r="G113" s="47">
        <f t="shared" si="20"/>
        <v>0</v>
      </c>
      <c r="H113" s="48">
        <f t="shared" si="20"/>
        <v>0</v>
      </c>
      <c r="I113" s="49">
        <f t="shared" si="20"/>
        <v>16693</v>
      </c>
      <c r="J113" s="47">
        <f t="shared" si="20"/>
        <v>16693</v>
      </c>
      <c r="K113" s="47">
        <f t="shared" si="20"/>
        <v>0</v>
      </c>
      <c r="L113" s="50">
        <f t="shared" si="20"/>
        <v>0</v>
      </c>
      <c r="M113" s="46">
        <f t="shared" si="20"/>
        <v>0</v>
      </c>
      <c r="N113" s="47">
        <f t="shared" si="20"/>
        <v>0</v>
      </c>
      <c r="O113" s="47">
        <f t="shared" si="20"/>
        <v>0</v>
      </c>
      <c r="P113" s="48">
        <f t="shared" si="20"/>
        <v>0</v>
      </c>
      <c r="Q113" s="49">
        <f t="shared" si="20"/>
        <v>0</v>
      </c>
      <c r="R113" s="47">
        <f t="shared" si="20"/>
        <v>0</v>
      </c>
      <c r="S113" s="47">
        <f t="shared" si="20"/>
        <v>0</v>
      </c>
      <c r="T113" s="48">
        <f t="shared" si="20"/>
        <v>0</v>
      </c>
    </row>
    <row r="114" spans="1:20" ht="12.75">
      <c r="A114" s="149" t="s">
        <v>54</v>
      </c>
      <c r="B114" s="150"/>
      <c r="C114" s="150"/>
      <c r="D114" s="151"/>
      <c r="E114" s="46">
        <f>E49</f>
        <v>78777</v>
      </c>
      <c r="F114" s="47">
        <f aca="true" t="shared" si="21" ref="F114:T114">F49</f>
        <v>78777</v>
      </c>
      <c r="G114" s="47">
        <f t="shared" si="21"/>
        <v>44254</v>
      </c>
      <c r="H114" s="48">
        <f t="shared" si="21"/>
        <v>0</v>
      </c>
      <c r="I114" s="49">
        <f t="shared" si="21"/>
        <v>80377</v>
      </c>
      <c r="J114" s="47">
        <f t="shared" si="21"/>
        <v>80377</v>
      </c>
      <c r="K114" s="47">
        <f t="shared" si="21"/>
        <v>56384</v>
      </c>
      <c r="L114" s="50">
        <f t="shared" si="21"/>
        <v>0</v>
      </c>
      <c r="M114" s="46">
        <f t="shared" si="21"/>
        <v>80377</v>
      </c>
      <c r="N114" s="47">
        <f t="shared" si="21"/>
        <v>80377</v>
      </c>
      <c r="O114" s="47">
        <f t="shared" si="21"/>
        <v>56384</v>
      </c>
      <c r="P114" s="48">
        <f t="shared" si="21"/>
        <v>0</v>
      </c>
      <c r="Q114" s="49">
        <f t="shared" si="21"/>
        <v>80377</v>
      </c>
      <c r="R114" s="47">
        <f t="shared" si="21"/>
        <v>80377</v>
      </c>
      <c r="S114" s="47">
        <f t="shared" si="21"/>
        <v>56384</v>
      </c>
      <c r="T114" s="48">
        <f t="shared" si="21"/>
        <v>0</v>
      </c>
    </row>
    <row r="115" spans="1:20" ht="12.75">
      <c r="A115" s="149" t="s">
        <v>55</v>
      </c>
      <c r="B115" s="150"/>
      <c r="C115" s="150"/>
      <c r="D115" s="151"/>
      <c r="E115" s="46">
        <f aca="true" t="shared" si="22" ref="E115:T115">SUM(E92,E17)</f>
        <v>5792.400370713624</v>
      </c>
      <c r="F115" s="47">
        <f t="shared" si="22"/>
        <v>0</v>
      </c>
      <c r="G115" s="47">
        <f t="shared" si="22"/>
        <v>0</v>
      </c>
      <c r="H115" s="48">
        <f t="shared" si="22"/>
        <v>5792.400370713624</v>
      </c>
      <c r="I115" s="49">
        <f t="shared" si="22"/>
        <v>9500</v>
      </c>
      <c r="J115" s="47">
        <f t="shared" si="22"/>
        <v>9500</v>
      </c>
      <c r="K115" s="47">
        <f t="shared" si="22"/>
        <v>0</v>
      </c>
      <c r="L115" s="50">
        <f t="shared" si="22"/>
        <v>0</v>
      </c>
      <c r="M115" s="46">
        <f t="shared" si="22"/>
        <v>9500</v>
      </c>
      <c r="N115" s="47">
        <f t="shared" si="22"/>
        <v>9500</v>
      </c>
      <c r="O115" s="47">
        <f t="shared" si="22"/>
        <v>0</v>
      </c>
      <c r="P115" s="48">
        <f t="shared" si="22"/>
        <v>0</v>
      </c>
      <c r="Q115" s="49">
        <f t="shared" si="22"/>
        <v>9500</v>
      </c>
      <c r="R115" s="47">
        <f t="shared" si="22"/>
        <v>9500</v>
      </c>
      <c r="S115" s="47">
        <f t="shared" si="22"/>
        <v>0</v>
      </c>
      <c r="T115" s="48">
        <f t="shared" si="22"/>
        <v>0</v>
      </c>
    </row>
    <row r="116" spans="1:20" ht="12.75">
      <c r="A116" s="149" t="s">
        <v>56</v>
      </c>
      <c r="B116" s="150"/>
      <c r="C116" s="150"/>
      <c r="D116" s="151"/>
      <c r="E116" s="46">
        <f aca="true" t="shared" si="23" ref="E116:T116">SUM(E93,E73,E63,E54,E35,E25,E12)</f>
        <v>1227155.031510658</v>
      </c>
      <c r="F116" s="47">
        <f t="shared" si="23"/>
        <v>0</v>
      </c>
      <c r="G116" s="47">
        <f t="shared" si="23"/>
        <v>0</v>
      </c>
      <c r="H116" s="48">
        <f t="shared" si="23"/>
        <v>1227155.031510658</v>
      </c>
      <c r="I116" s="49">
        <f t="shared" si="23"/>
        <v>343770</v>
      </c>
      <c r="J116" s="47">
        <f t="shared" si="23"/>
        <v>0</v>
      </c>
      <c r="K116" s="47">
        <f t="shared" si="23"/>
        <v>0</v>
      </c>
      <c r="L116" s="50">
        <f t="shared" si="23"/>
        <v>343770</v>
      </c>
      <c r="M116" s="46">
        <f t="shared" si="23"/>
        <v>310000</v>
      </c>
      <c r="N116" s="47">
        <f t="shared" si="23"/>
        <v>0</v>
      </c>
      <c r="O116" s="47">
        <f t="shared" si="23"/>
        <v>0</v>
      </c>
      <c r="P116" s="48">
        <f t="shared" si="23"/>
        <v>310000</v>
      </c>
      <c r="Q116" s="49">
        <f t="shared" si="23"/>
        <v>579000</v>
      </c>
      <c r="R116" s="47">
        <f t="shared" si="23"/>
        <v>0</v>
      </c>
      <c r="S116" s="47">
        <f t="shared" si="23"/>
        <v>0</v>
      </c>
      <c r="T116" s="48">
        <f t="shared" si="23"/>
        <v>579000</v>
      </c>
    </row>
    <row r="117" spans="1:20" ht="12.75">
      <c r="A117" s="149" t="s">
        <v>57</v>
      </c>
      <c r="B117" s="150"/>
      <c r="C117" s="150"/>
      <c r="D117" s="151"/>
      <c r="E117" s="30">
        <f aca="true" t="shared" si="24" ref="E117:T117">SUM(E94,E70,E65,E34,E13)</f>
        <v>387213.3240037072</v>
      </c>
      <c r="F117" s="31">
        <f t="shared" si="24"/>
        <v>781.9740500463392</v>
      </c>
      <c r="G117" s="31">
        <f t="shared" si="24"/>
        <v>231.69601482854495</v>
      </c>
      <c r="H117" s="32">
        <f t="shared" si="24"/>
        <v>386431.34995366086</v>
      </c>
      <c r="I117" s="33">
        <f t="shared" si="24"/>
        <v>113296</v>
      </c>
      <c r="J117" s="31">
        <f t="shared" si="24"/>
        <v>3561</v>
      </c>
      <c r="K117" s="31">
        <f t="shared" si="24"/>
        <v>1044</v>
      </c>
      <c r="L117" s="51">
        <f t="shared" si="24"/>
        <v>109735</v>
      </c>
      <c r="M117" s="30">
        <f t="shared" si="24"/>
        <v>7661</v>
      </c>
      <c r="N117" s="31">
        <f t="shared" si="24"/>
        <v>5256</v>
      </c>
      <c r="O117" s="31">
        <f t="shared" si="24"/>
        <v>1017</v>
      </c>
      <c r="P117" s="32">
        <f t="shared" si="24"/>
        <v>2405</v>
      </c>
      <c r="Q117" s="33">
        <f t="shared" si="24"/>
        <v>0</v>
      </c>
      <c r="R117" s="31">
        <f t="shared" si="24"/>
        <v>0</v>
      </c>
      <c r="S117" s="31">
        <f t="shared" si="24"/>
        <v>0</v>
      </c>
      <c r="T117" s="32">
        <f t="shared" si="24"/>
        <v>0</v>
      </c>
    </row>
    <row r="118" spans="1:20" ht="12.75" customHeight="1">
      <c r="A118" s="149" t="s">
        <v>65</v>
      </c>
      <c r="B118" s="150"/>
      <c r="C118" s="150"/>
      <c r="D118" s="151"/>
      <c r="E118" s="30">
        <f aca="true" t="shared" si="25" ref="E118:T118">SUM(E81,E55,E74,E10)</f>
        <v>392998.59777571826</v>
      </c>
      <c r="F118" s="31">
        <f t="shared" si="25"/>
        <v>0</v>
      </c>
      <c r="G118" s="31">
        <f t="shared" si="25"/>
        <v>0</v>
      </c>
      <c r="H118" s="32">
        <f t="shared" si="25"/>
        <v>392998.59777571826</v>
      </c>
      <c r="I118" s="33">
        <f t="shared" si="25"/>
        <v>231695</v>
      </c>
      <c r="J118" s="33">
        <f t="shared" si="25"/>
        <v>0</v>
      </c>
      <c r="K118" s="33">
        <f t="shared" si="25"/>
        <v>0</v>
      </c>
      <c r="L118" s="33">
        <f t="shared" si="25"/>
        <v>231695</v>
      </c>
      <c r="M118" s="30">
        <f t="shared" si="25"/>
        <v>0</v>
      </c>
      <c r="N118" s="31">
        <f t="shared" si="25"/>
        <v>0</v>
      </c>
      <c r="O118" s="31">
        <f t="shared" si="25"/>
        <v>0</v>
      </c>
      <c r="P118" s="32">
        <f t="shared" si="25"/>
        <v>0</v>
      </c>
      <c r="Q118" s="33">
        <f t="shared" si="25"/>
        <v>0</v>
      </c>
      <c r="R118" s="31">
        <f t="shared" si="25"/>
        <v>0</v>
      </c>
      <c r="S118" s="31">
        <f t="shared" si="25"/>
        <v>0</v>
      </c>
      <c r="T118" s="32">
        <f t="shared" si="25"/>
        <v>0</v>
      </c>
    </row>
    <row r="119" spans="1:20" ht="27" customHeight="1">
      <c r="A119" s="149" t="s">
        <v>58</v>
      </c>
      <c r="B119" s="150"/>
      <c r="C119" s="150"/>
      <c r="D119" s="151"/>
      <c r="E119" s="30">
        <f aca="true" t="shared" si="26" ref="E119:T119">SUM(E75,E14,E37)</f>
        <v>126534.98609823911</v>
      </c>
      <c r="F119" s="31">
        <f t="shared" si="26"/>
        <v>0</v>
      </c>
      <c r="G119" s="31">
        <f t="shared" si="26"/>
        <v>0</v>
      </c>
      <c r="H119" s="32">
        <f t="shared" si="26"/>
        <v>126534.98609823911</v>
      </c>
      <c r="I119" s="33">
        <f t="shared" si="26"/>
        <v>699641</v>
      </c>
      <c r="J119" s="31">
        <f t="shared" si="26"/>
        <v>71018</v>
      </c>
      <c r="K119" s="31">
        <f t="shared" si="26"/>
        <v>0</v>
      </c>
      <c r="L119" s="51">
        <f t="shared" si="26"/>
        <v>628623</v>
      </c>
      <c r="M119" s="30">
        <f t="shared" si="26"/>
        <v>4055</v>
      </c>
      <c r="N119" s="31">
        <f t="shared" si="26"/>
        <v>4055</v>
      </c>
      <c r="O119" s="31">
        <f t="shared" si="26"/>
        <v>0</v>
      </c>
      <c r="P119" s="32">
        <f t="shared" si="26"/>
        <v>0</v>
      </c>
      <c r="Q119" s="33">
        <f t="shared" si="26"/>
        <v>0</v>
      </c>
      <c r="R119" s="31">
        <f t="shared" si="26"/>
        <v>0</v>
      </c>
      <c r="S119" s="31">
        <f t="shared" si="26"/>
        <v>0</v>
      </c>
      <c r="T119" s="32">
        <f t="shared" si="26"/>
        <v>0</v>
      </c>
    </row>
    <row r="120" spans="1:20" ht="12.75">
      <c r="A120" s="149" t="s">
        <v>59</v>
      </c>
      <c r="B120" s="150"/>
      <c r="C120" s="150"/>
      <c r="D120" s="151"/>
      <c r="E120" s="30">
        <f aca="true" t="shared" si="27" ref="E120:T120">SUM(E95,E83,E76,E66,E56,E36,E18)</f>
        <v>732796.5050973124</v>
      </c>
      <c r="F120" s="31">
        <f t="shared" si="27"/>
        <v>423424.4012974977</v>
      </c>
      <c r="G120" s="31">
        <f t="shared" si="27"/>
        <v>57692.307692307695</v>
      </c>
      <c r="H120" s="32">
        <f t="shared" si="27"/>
        <v>309372.10379981465</v>
      </c>
      <c r="I120" s="33">
        <f t="shared" si="27"/>
        <v>509295</v>
      </c>
      <c r="J120" s="31">
        <f t="shared" si="27"/>
        <v>495280</v>
      </c>
      <c r="K120" s="31">
        <f t="shared" si="27"/>
        <v>79626</v>
      </c>
      <c r="L120" s="51">
        <f t="shared" si="27"/>
        <v>14015</v>
      </c>
      <c r="M120" s="30">
        <f t="shared" si="27"/>
        <v>1015436.0982391103</v>
      </c>
      <c r="N120" s="31">
        <f t="shared" si="27"/>
        <v>450736.0982391103</v>
      </c>
      <c r="O120" s="31">
        <f t="shared" si="27"/>
        <v>3626</v>
      </c>
      <c r="P120" s="32">
        <f t="shared" si="27"/>
        <v>564700</v>
      </c>
      <c r="Q120" s="33">
        <f t="shared" si="27"/>
        <v>450736.0982391103</v>
      </c>
      <c r="R120" s="31">
        <f t="shared" si="27"/>
        <v>450736.0982391103</v>
      </c>
      <c r="S120" s="31">
        <f t="shared" si="27"/>
        <v>3626</v>
      </c>
      <c r="T120" s="32">
        <f t="shared" si="27"/>
        <v>0</v>
      </c>
    </row>
    <row r="121" spans="1:20" ht="22.5" customHeight="1">
      <c r="A121" s="149" t="s">
        <v>60</v>
      </c>
      <c r="B121" s="150"/>
      <c r="C121" s="150"/>
      <c r="D121" s="151"/>
      <c r="E121" s="30">
        <f aca="true" t="shared" si="28" ref="E121:T121">SUM(E96,E52)</f>
        <v>5148922.723354958</v>
      </c>
      <c r="F121" s="31">
        <f t="shared" si="28"/>
        <v>5148922.723354958</v>
      </c>
      <c r="G121" s="31">
        <f t="shared" si="28"/>
        <v>56215.299999999996</v>
      </c>
      <c r="H121" s="32">
        <f t="shared" si="28"/>
        <v>0</v>
      </c>
      <c r="I121" s="33">
        <f t="shared" si="28"/>
        <v>5425655</v>
      </c>
      <c r="J121" s="31">
        <f t="shared" si="28"/>
        <v>5425655</v>
      </c>
      <c r="K121" s="31">
        <f t="shared" si="28"/>
        <v>62401.94</v>
      </c>
      <c r="L121" s="51">
        <f t="shared" si="28"/>
        <v>0</v>
      </c>
      <c r="M121" s="30">
        <f t="shared" si="28"/>
        <v>5417608.83317887</v>
      </c>
      <c r="N121" s="31">
        <f t="shared" si="28"/>
        <v>5417608.83317887</v>
      </c>
      <c r="O121" s="31">
        <f t="shared" si="28"/>
        <v>62401.94</v>
      </c>
      <c r="P121" s="32">
        <f t="shared" si="28"/>
        <v>0</v>
      </c>
      <c r="Q121" s="33">
        <f t="shared" si="28"/>
        <v>5411526.812789621</v>
      </c>
      <c r="R121" s="31">
        <f t="shared" si="28"/>
        <v>5411526.812789621</v>
      </c>
      <c r="S121" s="31">
        <f t="shared" si="28"/>
        <v>62401.94</v>
      </c>
      <c r="T121" s="32">
        <f t="shared" si="28"/>
        <v>0</v>
      </c>
    </row>
    <row r="122" spans="1:20" ht="12.75">
      <c r="A122" s="149" t="s">
        <v>93</v>
      </c>
      <c r="B122" s="150"/>
      <c r="C122" s="150"/>
      <c r="D122" s="151"/>
      <c r="E122" s="30">
        <f>SUM(E86)</f>
        <v>13699</v>
      </c>
      <c r="F122" s="31">
        <f aca="true" t="shared" si="29" ref="F122:T122">SUM(F86)</f>
        <v>13699</v>
      </c>
      <c r="G122" s="31">
        <f t="shared" si="29"/>
        <v>0</v>
      </c>
      <c r="H122" s="32">
        <f t="shared" si="29"/>
        <v>0</v>
      </c>
      <c r="I122" s="33">
        <f t="shared" si="29"/>
        <v>7487</v>
      </c>
      <c r="J122" s="31">
        <f t="shared" si="29"/>
        <v>7487</v>
      </c>
      <c r="K122" s="31">
        <f t="shared" si="29"/>
        <v>0</v>
      </c>
      <c r="L122" s="51">
        <f t="shared" si="29"/>
        <v>0</v>
      </c>
      <c r="M122" s="30">
        <f t="shared" si="29"/>
        <v>0</v>
      </c>
      <c r="N122" s="31">
        <f t="shared" si="29"/>
        <v>0</v>
      </c>
      <c r="O122" s="31">
        <f t="shared" si="29"/>
        <v>0</v>
      </c>
      <c r="P122" s="32">
        <f t="shared" si="29"/>
        <v>0</v>
      </c>
      <c r="Q122" s="33">
        <f t="shared" si="29"/>
        <v>0</v>
      </c>
      <c r="R122" s="31">
        <f t="shared" si="29"/>
        <v>0</v>
      </c>
      <c r="S122" s="31">
        <f t="shared" si="29"/>
        <v>0</v>
      </c>
      <c r="T122" s="32">
        <f t="shared" si="29"/>
        <v>0</v>
      </c>
    </row>
    <row r="123" spans="1:20" ht="27" customHeight="1">
      <c r="A123" s="97" t="s">
        <v>94</v>
      </c>
      <c r="B123" s="98"/>
      <c r="C123" s="98"/>
      <c r="D123" s="99"/>
      <c r="E123" s="30">
        <f>SUM(E87,E80,E69,E57,E42,E39,E22,E9)</f>
        <v>78921.45505097313</v>
      </c>
      <c r="F123" s="31">
        <f aca="true" t="shared" si="30" ref="F123:T123">SUM(F87,F80,F69,F57,F42,F39,F22,F9)</f>
        <v>78921.45505097313</v>
      </c>
      <c r="G123" s="31">
        <f t="shared" si="30"/>
        <v>53869.32344763671</v>
      </c>
      <c r="H123" s="32">
        <f t="shared" si="30"/>
        <v>0</v>
      </c>
      <c r="I123" s="33">
        <f t="shared" si="30"/>
        <v>229060</v>
      </c>
      <c r="J123" s="31">
        <f t="shared" si="30"/>
        <v>229060</v>
      </c>
      <c r="K123" s="31">
        <f t="shared" si="30"/>
        <v>148839</v>
      </c>
      <c r="L123" s="51">
        <f t="shared" si="30"/>
        <v>0</v>
      </c>
      <c r="M123" s="30">
        <f t="shared" si="30"/>
        <v>0</v>
      </c>
      <c r="N123" s="31">
        <f t="shared" si="30"/>
        <v>0</v>
      </c>
      <c r="O123" s="31">
        <f t="shared" si="30"/>
        <v>0</v>
      </c>
      <c r="P123" s="32">
        <f t="shared" si="30"/>
        <v>0</v>
      </c>
      <c r="Q123" s="33">
        <f t="shared" si="30"/>
        <v>0</v>
      </c>
      <c r="R123" s="31">
        <f t="shared" si="30"/>
        <v>0</v>
      </c>
      <c r="S123" s="31">
        <f t="shared" si="30"/>
        <v>0</v>
      </c>
      <c r="T123" s="32">
        <f t="shared" si="30"/>
        <v>0</v>
      </c>
    </row>
    <row r="124" spans="1:20" ht="22.5" customHeight="1">
      <c r="A124" s="149" t="s">
        <v>61</v>
      </c>
      <c r="B124" s="150"/>
      <c r="C124" s="150"/>
      <c r="D124" s="151"/>
      <c r="E124" s="30">
        <f aca="true" t="shared" si="31" ref="E124:T124">SUM(E98,E32)</f>
        <v>615703.2</v>
      </c>
      <c r="F124" s="31">
        <f t="shared" si="31"/>
        <v>0</v>
      </c>
      <c r="G124" s="31">
        <f t="shared" si="31"/>
        <v>0</v>
      </c>
      <c r="H124" s="32">
        <f t="shared" si="31"/>
        <v>615703.2</v>
      </c>
      <c r="I124" s="33">
        <f t="shared" si="31"/>
        <v>1075903</v>
      </c>
      <c r="J124" s="31">
        <f t="shared" si="31"/>
        <v>336538</v>
      </c>
      <c r="K124" s="31">
        <f t="shared" si="31"/>
        <v>0</v>
      </c>
      <c r="L124" s="51">
        <f t="shared" si="31"/>
        <v>739365</v>
      </c>
      <c r="M124" s="30">
        <f t="shared" si="31"/>
        <v>0</v>
      </c>
      <c r="N124" s="31">
        <f t="shared" si="31"/>
        <v>0</v>
      </c>
      <c r="O124" s="31">
        <f t="shared" si="31"/>
        <v>0</v>
      </c>
      <c r="P124" s="32">
        <f t="shared" si="31"/>
        <v>0</v>
      </c>
      <c r="Q124" s="33">
        <f t="shared" si="31"/>
        <v>0</v>
      </c>
      <c r="R124" s="31">
        <f t="shared" si="31"/>
        <v>0</v>
      </c>
      <c r="S124" s="31">
        <f t="shared" si="31"/>
        <v>0</v>
      </c>
      <c r="T124" s="32">
        <f t="shared" si="31"/>
        <v>0</v>
      </c>
    </row>
    <row r="125" spans="1:20" ht="22.5" customHeight="1">
      <c r="A125" s="97" t="s">
        <v>90</v>
      </c>
      <c r="B125" s="98"/>
      <c r="C125" s="98"/>
      <c r="D125" s="99"/>
      <c r="E125" s="30">
        <f>SUM(E59)</f>
        <v>0</v>
      </c>
      <c r="F125" s="31">
        <f aca="true" t="shared" si="32" ref="F125:T125">SUM(F59)</f>
        <v>0</v>
      </c>
      <c r="G125" s="31">
        <f t="shared" si="32"/>
        <v>0</v>
      </c>
      <c r="H125" s="32">
        <f t="shared" si="32"/>
        <v>0</v>
      </c>
      <c r="I125" s="33">
        <f t="shared" si="32"/>
        <v>24371</v>
      </c>
      <c r="J125" s="31">
        <f t="shared" si="32"/>
        <v>24371</v>
      </c>
      <c r="K125" s="31">
        <f t="shared" si="32"/>
        <v>0</v>
      </c>
      <c r="L125" s="51">
        <f t="shared" si="32"/>
        <v>0</v>
      </c>
      <c r="M125" s="30">
        <f t="shared" si="32"/>
        <v>0</v>
      </c>
      <c r="N125" s="31">
        <f t="shared" si="32"/>
        <v>0</v>
      </c>
      <c r="O125" s="31">
        <f t="shared" si="32"/>
        <v>0</v>
      </c>
      <c r="P125" s="32">
        <f t="shared" si="32"/>
        <v>0</v>
      </c>
      <c r="Q125" s="33">
        <f t="shared" si="32"/>
        <v>0</v>
      </c>
      <c r="R125" s="31">
        <f t="shared" si="32"/>
        <v>0</v>
      </c>
      <c r="S125" s="31">
        <f t="shared" si="32"/>
        <v>0</v>
      </c>
      <c r="T125" s="32">
        <f t="shared" si="32"/>
        <v>0</v>
      </c>
    </row>
    <row r="126" spans="1:20" ht="37.5" customHeight="1">
      <c r="A126" s="149" t="s">
        <v>62</v>
      </c>
      <c r="B126" s="150"/>
      <c r="C126" s="150"/>
      <c r="D126" s="151"/>
      <c r="E126" s="30">
        <f>SUM(E99)</f>
        <v>9557.5</v>
      </c>
      <c r="F126" s="31">
        <f aca="true" t="shared" si="33" ref="F126:T126">SUM(F99)</f>
        <v>9557.5</v>
      </c>
      <c r="G126" s="31">
        <f t="shared" si="33"/>
        <v>7269.5</v>
      </c>
      <c r="H126" s="32">
        <f t="shared" si="33"/>
        <v>0</v>
      </c>
      <c r="I126" s="33">
        <f t="shared" si="33"/>
        <v>7820</v>
      </c>
      <c r="J126" s="31">
        <f t="shared" si="33"/>
        <v>7820</v>
      </c>
      <c r="K126" s="31">
        <f t="shared" si="33"/>
        <v>5935.16</v>
      </c>
      <c r="L126" s="51">
        <f t="shared" si="33"/>
        <v>0</v>
      </c>
      <c r="M126" s="30">
        <f t="shared" si="33"/>
        <v>7820</v>
      </c>
      <c r="N126" s="31">
        <f t="shared" si="33"/>
        <v>7820</v>
      </c>
      <c r="O126" s="31">
        <f t="shared" si="33"/>
        <v>5935.16</v>
      </c>
      <c r="P126" s="32">
        <f t="shared" si="33"/>
        <v>0</v>
      </c>
      <c r="Q126" s="33">
        <f t="shared" si="33"/>
        <v>7820</v>
      </c>
      <c r="R126" s="31">
        <f t="shared" si="33"/>
        <v>7820</v>
      </c>
      <c r="S126" s="31">
        <f t="shared" si="33"/>
        <v>5935.16</v>
      </c>
      <c r="T126" s="32">
        <f t="shared" si="33"/>
        <v>0</v>
      </c>
    </row>
    <row r="127" spans="1:20" ht="36.75" customHeight="1">
      <c r="A127" s="160" t="s">
        <v>63</v>
      </c>
      <c r="B127" s="161"/>
      <c r="C127" s="161"/>
      <c r="D127" s="162"/>
      <c r="E127" s="37">
        <f>SUM(E100)</f>
        <v>4778.7</v>
      </c>
      <c r="F127" s="38">
        <f aca="true" t="shared" si="34" ref="F127:T127">SUM(F100)</f>
        <v>4778.7</v>
      </c>
      <c r="G127" s="38">
        <f t="shared" si="34"/>
        <v>3070</v>
      </c>
      <c r="H127" s="39">
        <f t="shared" si="34"/>
        <v>0</v>
      </c>
      <c r="I127" s="40">
        <f t="shared" si="34"/>
        <v>4981</v>
      </c>
      <c r="J127" s="38">
        <f t="shared" si="34"/>
        <v>4981</v>
      </c>
      <c r="K127" s="38">
        <f t="shared" si="34"/>
        <v>3530.17</v>
      </c>
      <c r="L127" s="52">
        <f t="shared" si="34"/>
        <v>0</v>
      </c>
      <c r="M127" s="37">
        <f t="shared" si="34"/>
        <v>4981</v>
      </c>
      <c r="N127" s="38">
        <f t="shared" si="34"/>
        <v>4981</v>
      </c>
      <c r="O127" s="38">
        <f t="shared" si="34"/>
        <v>3530.17</v>
      </c>
      <c r="P127" s="39">
        <f t="shared" si="34"/>
        <v>0</v>
      </c>
      <c r="Q127" s="40">
        <f t="shared" si="34"/>
        <v>4981</v>
      </c>
      <c r="R127" s="38">
        <f t="shared" si="34"/>
        <v>4981</v>
      </c>
      <c r="S127" s="38">
        <f t="shared" si="34"/>
        <v>3530.17</v>
      </c>
      <c r="T127" s="39">
        <f t="shared" si="34"/>
        <v>0</v>
      </c>
    </row>
    <row r="128" spans="1:20" ht="25.5" customHeight="1" thickBot="1">
      <c r="A128" s="160" t="s">
        <v>89</v>
      </c>
      <c r="B128" s="161"/>
      <c r="C128" s="161"/>
      <c r="D128" s="162"/>
      <c r="E128" s="37">
        <f>SUM(E88)</f>
        <v>33016.7</v>
      </c>
      <c r="F128" s="38">
        <f aca="true" t="shared" si="35" ref="F128:T128">SUM(F88)</f>
        <v>15263</v>
      </c>
      <c r="G128" s="38">
        <f t="shared" si="35"/>
        <v>0</v>
      </c>
      <c r="H128" s="39">
        <f t="shared" si="35"/>
        <v>17753.7</v>
      </c>
      <c r="I128" s="40">
        <f t="shared" si="35"/>
        <v>38214</v>
      </c>
      <c r="J128" s="38">
        <f t="shared" si="35"/>
        <v>38214</v>
      </c>
      <c r="K128" s="38">
        <f t="shared" si="35"/>
        <v>0</v>
      </c>
      <c r="L128" s="52">
        <f t="shared" si="35"/>
        <v>0</v>
      </c>
      <c r="M128" s="37">
        <f t="shared" si="35"/>
        <v>38214</v>
      </c>
      <c r="N128" s="38">
        <f t="shared" si="35"/>
        <v>38214</v>
      </c>
      <c r="O128" s="38">
        <f t="shared" si="35"/>
        <v>0</v>
      </c>
      <c r="P128" s="39">
        <f t="shared" si="35"/>
        <v>0</v>
      </c>
      <c r="Q128" s="40">
        <f t="shared" si="35"/>
        <v>38214</v>
      </c>
      <c r="R128" s="38">
        <f t="shared" si="35"/>
        <v>38214</v>
      </c>
      <c r="S128" s="38">
        <f t="shared" si="35"/>
        <v>0</v>
      </c>
      <c r="T128" s="39">
        <f t="shared" si="35"/>
        <v>0</v>
      </c>
    </row>
    <row r="129" spans="1:20" ht="12.75" customHeight="1" thickBot="1">
      <c r="A129" s="163" t="s">
        <v>44</v>
      </c>
      <c r="B129" s="164"/>
      <c r="C129" s="164"/>
      <c r="D129" s="165"/>
      <c r="E129" s="53">
        <f>SUM(E103:E128)</f>
        <v>47923289.52052828</v>
      </c>
      <c r="F129" s="54">
        <f aca="true" t="shared" si="36" ref="F129:T129">SUM(F103:F128)</f>
        <v>39352079.11645042</v>
      </c>
      <c r="G129" s="54">
        <f t="shared" si="36"/>
        <v>17547191.780620947</v>
      </c>
      <c r="H129" s="55">
        <f t="shared" si="36"/>
        <v>8571210.404077847</v>
      </c>
      <c r="I129" s="56">
        <f t="shared" si="36"/>
        <v>45937153</v>
      </c>
      <c r="J129" s="54">
        <f t="shared" si="36"/>
        <v>39661574.2</v>
      </c>
      <c r="K129" s="54">
        <f t="shared" si="36"/>
        <v>16302584.469999999</v>
      </c>
      <c r="L129" s="57">
        <f t="shared" si="36"/>
        <v>6275578.8</v>
      </c>
      <c r="M129" s="53">
        <f t="shared" si="36"/>
        <v>43391889.51028731</v>
      </c>
      <c r="N129" s="54">
        <f t="shared" si="36"/>
        <v>37751440.440778494</v>
      </c>
      <c r="O129" s="54">
        <f t="shared" si="36"/>
        <v>14608521.897988878</v>
      </c>
      <c r="P129" s="55">
        <f t="shared" si="36"/>
        <v>5640449.069508804</v>
      </c>
      <c r="Q129" s="56">
        <f t="shared" si="36"/>
        <v>43050899.7188137</v>
      </c>
      <c r="R129" s="54">
        <f t="shared" si="36"/>
        <v>37597570.97275255</v>
      </c>
      <c r="S129" s="54">
        <f t="shared" si="36"/>
        <v>14600990.897988878</v>
      </c>
      <c r="T129" s="55">
        <f t="shared" si="36"/>
        <v>5453328.746061168</v>
      </c>
    </row>
    <row r="130" spans="1:4" ht="12.75" customHeight="1">
      <c r="A130" s="155"/>
      <c r="B130" s="155"/>
      <c r="C130" s="155"/>
      <c r="D130" s="155"/>
    </row>
    <row r="131" spans="1:20" s="12" customFormat="1" ht="12.75" customHeight="1">
      <c r="A131" s="156"/>
      <c r="B131" s="156"/>
      <c r="C131" s="156"/>
      <c r="D131" s="156"/>
      <c r="E131" s="72">
        <f aca="true" t="shared" si="37" ref="E131:T131">E129-E102</f>
        <v>0</v>
      </c>
      <c r="F131" s="72">
        <f t="shared" si="37"/>
        <v>0</v>
      </c>
      <c r="G131" s="72">
        <f t="shared" si="37"/>
        <v>0</v>
      </c>
      <c r="H131" s="72">
        <f t="shared" si="37"/>
        <v>0</v>
      </c>
      <c r="I131" s="72">
        <f t="shared" si="37"/>
        <v>0</v>
      </c>
      <c r="J131" s="72">
        <f t="shared" si="37"/>
        <v>0</v>
      </c>
      <c r="K131" s="72">
        <f t="shared" si="37"/>
        <v>0</v>
      </c>
      <c r="L131" s="72">
        <f t="shared" si="37"/>
        <v>0</v>
      </c>
      <c r="M131" s="72">
        <f t="shared" si="37"/>
        <v>0</v>
      </c>
      <c r="N131" s="72">
        <f t="shared" si="37"/>
        <v>0</v>
      </c>
      <c r="O131" s="72">
        <f t="shared" si="37"/>
        <v>0</v>
      </c>
      <c r="P131" s="72">
        <f t="shared" si="37"/>
        <v>0</v>
      </c>
      <c r="Q131" s="72">
        <f t="shared" si="37"/>
        <v>0</v>
      </c>
      <c r="R131" s="72">
        <f t="shared" si="37"/>
        <v>0</v>
      </c>
      <c r="S131" s="72">
        <f t="shared" si="37"/>
        <v>0</v>
      </c>
      <c r="T131" s="72">
        <f t="shared" si="37"/>
        <v>0</v>
      </c>
    </row>
    <row r="132" spans="1:4" ht="12.75" customHeight="1">
      <c r="A132" s="155"/>
      <c r="B132" s="155"/>
      <c r="C132" s="155"/>
      <c r="D132" s="155"/>
    </row>
    <row r="133" spans="1:4" ht="12.75" customHeight="1">
      <c r="A133" s="155"/>
      <c r="B133" s="155"/>
      <c r="C133" s="155"/>
      <c r="D133" s="155"/>
    </row>
    <row r="134" spans="1:4" ht="12.75" customHeight="1">
      <c r="A134" s="155"/>
      <c r="B134" s="155"/>
      <c r="C134" s="155"/>
      <c r="D134" s="155"/>
    </row>
    <row r="135" spans="1:4" ht="12.75" customHeight="1">
      <c r="A135" s="155"/>
      <c r="B135" s="155"/>
      <c r="C135" s="155"/>
      <c r="D135" s="155"/>
    </row>
    <row r="136" spans="1:4" ht="12.75" customHeight="1">
      <c r="A136" s="155"/>
      <c r="B136" s="155"/>
      <c r="C136" s="155"/>
      <c r="D136" s="155"/>
    </row>
    <row r="137" spans="1:4" ht="12.75" customHeight="1">
      <c r="A137" s="155"/>
      <c r="B137" s="155"/>
      <c r="C137" s="155"/>
      <c r="D137" s="155"/>
    </row>
    <row r="138" spans="1:4" ht="12.75">
      <c r="A138" s="155"/>
      <c r="B138" s="155"/>
      <c r="C138" s="155"/>
      <c r="D138" s="155"/>
    </row>
    <row r="139" spans="1:4" ht="12.75">
      <c r="A139" s="155"/>
      <c r="B139" s="155"/>
      <c r="C139" s="155"/>
      <c r="D139" s="155"/>
    </row>
  </sheetData>
  <sheetProtection/>
  <mergeCells count="100">
    <mergeCell ref="A138:D138"/>
    <mergeCell ref="A139:D139"/>
    <mergeCell ref="A106:D106"/>
    <mergeCell ref="A109:D109"/>
    <mergeCell ref="A111:D111"/>
    <mergeCell ref="A110:D110"/>
    <mergeCell ref="A112:D112"/>
    <mergeCell ref="A113:D113"/>
    <mergeCell ref="A114:D114"/>
    <mergeCell ref="A132:D132"/>
    <mergeCell ref="A137:D137"/>
    <mergeCell ref="A124:D124"/>
    <mergeCell ref="A126:D126"/>
    <mergeCell ref="A127:D127"/>
    <mergeCell ref="A129:D129"/>
    <mergeCell ref="A130:D130"/>
    <mergeCell ref="A128:D128"/>
    <mergeCell ref="A125:D125"/>
    <mergeCell ref="A133:D133"/>
    <mergeCell ref="A134:D134"/>
    <mergeCell ref="A102:D102"/>
    <mergeCell ref="A135:D135"/>
    <mergeCell ref="A136:D136"/>
    <mergeCell ref="A101:D101"/>
    <mergeCell ref="A131:D131"/>
    <mergeCell ref="A103:D103"/>
    <mergeCell ref="A104:D104"/>
    <mergeCell ref="A105:D105"/>
    <mergeCell ref="A108:D108"/>
    <mergeCell ref="A115:D115"/>
    <mergeCell ref="A121:D121"/>
    <mergeCell ref="A122:D122"/>
    <mergeCell ref="A107:D107"/>
    <mergeCell ref="A118:D118"/>
    <mergeCell ref="A119:D119"/>
    <mergeCell ref="A120:D120"/>
    <mergeCell ref="A117:D117"/>
    <mergeCell ref="A116:D116"/>
    <mergeCell ref="A78:D78"/>
    <mergeCell ref="C79:C83"/>
    <mergeCell ref="B79:B83"/>
    <mergeCell ref="A79:A83"/>
    <mergeCell ref="A84:D84"/>
    <mergeCell ref="C85:C100"/>
    <mergeCell ref="B85:B100"/>
    <mergeCell ref="A85:A100"/>
    <mergeCell ref="A67:D67"/>
    <mergeCell ref="C68:C77"/>
    <mergeCell ref="B68:B77"/>
    <mergeCell ref="A68:A77"/>
    <mergeCell ref="A60:D60"/>
    <mergeCell ref="C61:C66"/>
    <mergeCell ref="B61:B66"/>
    <mergeCell ref="A61:A66"/>
    <mergeCell ref="A50:D50"/>
    <mergeCell ref="C51:C59"/>
    <mergeCell ref="B51:B59"/>
    <mergeCell ref="A51:A59"/>
    <mergeCell ref="A40:D40"/>
    <mergeCell ref="C41:C49"/>
    <mergeCell ref="B41:B49"/>
    <mergeCell ref="A41:A49"/>
    <mergeCell ref="B3:B6"/>
    <mergeCell ref="C29:C39"/>
    <mergeCell ref="B29:B39"/>
    <mergeCell ref="A29:A39"/>
    <mergeCell ref="A28:D28"/>
    <mergeCell ref="B20:B27"/>
    <mergeCell ref="A20:A27"/>
    <mergeCell ref="C20:C27"/>
    <mergeCell ref="M3:P3"/>
    <mergeCell ref="B7:B18"/>
    <mergeCell ref="A7:A18"/>
    <mergeCell ref="A19:D19"/>
    <mergeCell ref="C7:C18"/>
    <mergeCell ref="D3:D6"/>
    <mergeCell ref="F4:H4"/>
    <mergeCell ref="E4:E6"/>
    <mergeCell ref="H5:H6"/>
    <mergeCell ref="E3:H3"/>
    <mergeCell ref="T5:T6"/>
    <mergeCell ref="C3:C6"/>
    <mergeCell ref="A1:T1"/>
    <mergeCell ref="I4:I6"/>
    <mergeCell ref="J4:L4"/>
    <mergeCell ref="J5:K5"/>
    <mergeCell ref="L5:L6"/>
    <mergeCell ref="M4:M6"/>
    <mergeCell ref="P5:P6"/>
    <mergeCell ref="N5:O5"/>
    <mergeCell ref="A123:D123"/>
    <mergeCell ref="S2:T2"/>
    <mergeCell ref="I3:L3"/>
    <mergeCell ref="A3:A6"/>
    <mergeCell ref="F5:G5"/>
    <mergeCell ref="Q3:T3"/>
    <mergeCell ref="N4:P4"/>
    <mergeCell ref="Q4:Q6"/>
    <mergeCell ref="R4:T4"/>
    <mergeCell ref="R5:S5"/>
  </mergeCells>
  <printOptions/>
  <pageMargins left="0.15748031496062992" right="0.15748031496062992" top="0.42" bottom="0.1968503937007874" header="0.11811023622047245" footer="0"/>
  <pageSetup fitToHeight="3" fitToWidth="1" horizontalDpi="600" verticalDpi="600" orientation="landscape" paperSize="9" scale="7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0.57421875" style="18" customWidth="1"/>
    <col min="2" max="2" width="36.7109375" style="18" customWidth="1"/>
    <col min="3" max="3" width="10.8515625" style="18" customWidth="1"/>
    <col min="4" max="4" width="45.421875" style="18" customWidth="1"/>
    <col min="5" max="5" width="13.421875" style="76" customWidth="1"/>
    <col min="6" max="16384" width="9.140625" style="18" customWidth="1"/>
  </cols>
  <sheetData>
    <row r="1" spans="1:11" ht="15.75" customHeight="1">
      <c r="A1" s="166" t="s">
        <v>66</v>
      </c>
      <c r="B1" s="166"/>
      <c r="C1" s="166"/>
      <c r="D1" s="166"/>
      <c r="E1" s="166"/>
      <c r="F1" s="17"/>
      <c r="G1" s="17"/>
      <c r="H1" s="17"/>
      <c r="I1" s="17"/>
      <c r="J1" s="17"/>
      <c r="K1" s="17"/>
    </row>
    <row r="2" spans="1:11" ht="12.75">
      <c r="A2" s="17"/>
      <c r="B2" s="17"/>
      <c r="C2" s="17"/>
      <c r="D2" s="17"/>
      <c r="E2" s="73" t="s">
        <v>67</v>
      </c>
      <c r="F2" s="78" t="s">
        <v>91</v>
      </c>
      <c r="G2" s="17"/>
      <c r="H2" s="17"/>
      <c r="I2" s="17"/>
      <c r="J2" s="17"/>
      <c r="K2" s="17"/>
    </row>
    <row r="3" spans="1:11" ht="36.75" customHeight="1">
      <c r="A3" s="167">
        <v>1</v>
      </c>
      <c r="B3" s="168" t="s">
        <v>68</v>
      </c>
      <c r="C3" s="19">
        <v>1</v>
      </c>
      <c r="D3" s="20" t="s">
        <v>11</v>
      </c>
      <c r="E3" s="77">
        <f>'1 lentele'!I19</f>
        <v>19532003</v>
      </c>
      <c r="F3" s="17">
        <f aca="true" t="shared" si="0" ref="F3:F11">E3/$E$12*100</f>
        <v>42.51896716368122</v>
      </c>
      <c r="G3" s="17"/>
      <c r="H3" s="17"/>
      <c r="I3" s="17"/>
      <c r="J3" s="17"/>
      <c r="K3" s="17"/>
    </row>
    <row r="4" spans="1:11" ht="33.75" customHeight="1">
      <c r="A4" s="167"/>
      <c r="B4" s="168"/>
      <c r="C4" s="19">
        <v>2</v>
      </c>
      <c r="D4" s="20" t="s">
        <v>23</v>
      </c>
      <c r="E4" s="77">
        <f>'1 lentele'!I28</f>
        <v>811197</v>
      </c>
      <c r="F4" s="17">
        <f t="shared" si="0"/>
        <v>1.7658843594421274</v>
      </c>
      <c r="G4" s="17"/>
      <c r="H4" s="17"/>
      <c r="I4" s="17"/>
      <c r="J4" s="17"/>
      <c r="K4" s="17"/>
    </row>
    <row r="5" spans="1:11" ht="38.25" customHeight="1">
      <c r="A5" s="167" t="s">
        <v>69</v>
      </c>
      <c r="B5" s="168" t="s">
        <v>70</v>
      </c>
      <c r="C5" s="19" t="s">
        <v>71</v>
      </c>
      <c r="D5" s="20" t="s">
        <v>26</v>
      </c>
      <c r="E5" s="77">
        <f>'1 lentele'!I40</f>
        <v>2696212</v>
      </c>
      <c r="F5" s="17">
        <f t="shared" si="0"/>
        <v>5.869349369561496</v>
      </c>
      <c r="G5" s="17"/>
      <c r="H5" s="17"/>
      <c r="I5" s="17"/>
      <c r="J5" s="17"/>
      <c r="K5" s="17"/>
    </row>
    <row r="6" spans="1:11" ht="24.75" customHeight="1">
      <c r="A6" s="167"/>
      <c r="B6" s="168"/>
      <c r="C6" s="19" t="s">
        <v>72</v>
      </c>
      <c r="D6" s="20" t="s">
        <v>32</v>
      </c>
      <c r="E6" s="77">
        <f>'1 lentele'!I50</f>
        <v>490324</v>
      </c>
      <c r="F6" s="17">
        <f t="shared" si="0"/>
        <v>1.0673800355019825</v>
      </c>
      <c r="G6" s="17"/>
      <c r="H6" s="17"/>
      <c r="I6" s="17"/>
      <c r="J6" s="17"/>
      <c r="K6" s="17"/>
    </row>
    <row r="7" spans="1:11" ht="22.5" customHeight="1">
      <c r="A7" s="167"/>
      <c r="B7" s="168"/>
      <c r="C7" s="19" t="s">
        <v>73</v>
      </c>
      <c r="D7" s="20" t="s">
        <v>33</v>
      </c>
      <c r="E7" s="77">
        <f>'1 lentele'!I60</f>
        <v>10557409</v>
      </c>
      <c r="F7" s="17">
        <f t="shared" si="0"/>
        <v>22.98228843219779</v>
      </c>
      <c r="G7" s="17"/>
      <c r="H7" s="17"/>
      <c r="I7" s="17"/>
      <c r="J7" s="17"/>
      <c r="K7" s="17"/>
    </row>
    <row r="8" spans="1:11" ht="25.5">
      <c r="A8" s="19" t="s">
        <v>71</v>
      </c>
      <c r="B8" s="20" t="s">
        <v>74</v>
      </c>
      <c r="C8" s="19" t="s">
        <v>75</v>
      </c>
      <c r="D8" s="21" t="s">
        <v>34</v>
      </c>
      <c r="E8" s="77">
        <f>'1 lentele'!I67</f>
        <v>2790354.8</v>
      </c>
      <c r="F8" s="17">
        <f t="shared" si="0"/>
        <v>6.074287625095094</v>
      </c>
      <c r="G8" s="17"/>
      <c r="H8" s="17"/>
      <c r="I8" s="17"/>
      <c r="J8" s="17"/>
      <c r="K8" s="17"/>
    </row>
    <row r="9" spans="1:11" ht="32.25" customHeight="1">
      <c r="A9" s="167" t="s">
        <v>72</v>
      </c>
      <c r="B9" s="168" t="s">
        <v>76</v>
      </c>
      <c r="C9" s="19" t="s">
        <v>77</v>
      </c>
      <c r="D9" s="20" t="s">
        <v>78</v>
      </c>
      <c r="E9" s="77">
        <f>'1 lentele'!I78</f>
        <v>2903863</v>
      </c>
      <c r="F9" s="17">
        <f t="shared" si="0"/>
        <v>6.321382171855534</v>
      </c>
      <c r="G9" s="17"/>
      <c r="H9" s="17"/>
      <c r="I9" s="17"/>
      <c r="J9" s="17"/>
      <c r="K9" s="17"/>
    </row>
    <row r="10" spans="1:11" ht="21" customHeight="1">
      <c r="A10" s="167"/>
      <c r="B10" s="168"/>
      <c r="C10" s="19" t="s">
        <v>79</v>
      </c>
      <c r="D10" s="20" t="s">
        <v>36</v>
      </c>
      <c r="E10" s="77">
        <f>'1 lentele'!I84</f>
        <v>325159</v>
      </c>
      <c r="F10" s="17">
        <f t="shared" si="0"/>
        <v>0.7078344624448102</v>
      </c>
      <c r="G10" s="17"/>
      <c r="H10" s="17"/>
      <c r="I10" s="17"/>
      <c r="J10" s="17"/>
      <c r="K10" s="17"/>
    </row>
    <row r="11" spans="1:11" ht="25.5">
      <c r="A11" s="19" t="s">
        <v>73</v>
      </c>
      <c r="B11" s="20" t="s">
        <v>80</v>
      </c>
      <c r="C11" s="19" t="s">
        <v>81</v>
      </c>
      <c r="D11" s="20" t="s">
        <v>38</v>
      </c>
      <c r="E11" s="77">
        <f>'1 lentele'!I101</f>
        <v>5830631.2</v>
      </c>
      <c r="F11" s="17">
        <f t="shared" si="0"/>
        <v>12.692626380219952</v>
      </c>
      <c r="G11" s="17"/>
      <c r="H11" s="17"/>
      <c r="I11" s="17"/>
      <c r="J11" s="17"/>
      <c r="K11" s="17"/>
    </row>
    <row r="12" spans="1:11" ht="16.5" customHeight="1">
      <c r="A12" s="169"/>
      <c r="B12" s="169"/>
      <c r="C12" s="169"/>
      <c r="D12" s="17"/>
      <c r="E12" s="74">
        <f>SUM(E3:E11)</f>
        <v>45937153</v>
      </c>
      <c r="F12" s="17"/>
      <c r="G12" s="17"/>
      <c r="H12" s="17"/>
      <c r="I12" s="17"/>
      <c r="J12" s="17"/>
      <c r="K12" s="17"/>
    </row>
    <row r="13" spans="1:11" ht="12.75">
      <c r="A13" s="22"/>
      <c r="B13" s="17"/>
      <c r="C13" s="22"/>
      <c r="D13" s="17"/>
      <c r="E13" s="74"/>
      <c r="F13" s="17"/>
      <c r="G13" s="17"/>
      <c r="H13" s="17"/>
      <c r="I13" s="17"/>
      <c r="J13" s="17"/>
      <c r="K13" s="17"/>
    </row>
    <row r="14" spans="1:11" ht="12.75">
      <c r="A14" s="22"/>
      <c r="B14" s="17"/>
      <c r="C14" s="22"/>
      <c r="D14" s="17"/>
      <c r="E14" s="74"/>
      <c r="F14" s="17"/>
      <c r="G14" s="17"/>
      <c r="H14" s="17"/>
      <c r="I14" s="17"/>
      <c r="J14" s="17"/>
      <c r="K14" s="17"/>
    </row>
    <row r="15" spans="1:11" ht="12.75">
      <c r="A15" s="22"/>
      <c r="B15" s="17"/>
      <c r="C15" s="22"/>
      <c r="D15" s="17"/>
      <c r="E15" s="74"/>
      <c r="F15" s="17"/>
      <c r="G15" s="17"/>
      <c r="H15" s="17"/>
      <c r="I15" s="17"/>
      <c r="J15" s="17"/>
      <c r="K15" s="17"/>
    </row>
    <row r="16" spans="1:11" ht="38.25">
      <c r="A16" s="22"/>
      <c r="B16" s="17"/>
      <c r="C16" s="22"/>
      <c r="D16" s="20" t="s">
        <v>68</v>
      </c>
      <c r="E16" s="75">
        <f>E3+E4</f>
        <v>20343200</v>
      </c>
      <c r="F16" s="17"/>
      <c r="G16" s="17"/>
      <c r="H16" s="17"/>
      <c r="I16" s="17"/>
      <c r="J16" s="17"/>
      <c r="K16" s="17"/>
    </row>
    <row r="17" spans="1:11" ht="12.75" customHeight="1">
      <c r="A17" s="22"/>
      <c r="C17" s="23"/>
      <c r="D17" s="20" t="s">
        <v>70</v>
      </c>
      <c r="E17" s="75">
        <f>E5+E6+E7</f>
        <v>13743945</v>
      </c>
      <c r="F17" s="17"/>
      <c r="G17" s="17"/>
      <c r="H17" s="17"/>
      <c r="I17" s="17"/>
      <c r="J17" s="17"/>
      <c r="K17" s="17"/>
    </row>
    <row r="18" spans="1:11" ht="12.75" customHeight="1">
      <c r="A18" s="22"/>
      <c r="C18" s="22"/>
      <c r="D18" s="20" t="s">
        <v>74</v>
      </c>
      <c r="E18" s="75">
        <f>E8</f>
        <v>2790354.8</v>
      </c>
      <c r="F18" s="17"/>
      <c r="G18" s="17"/>
      <c r="H18" s="17"/>
      <c r="I18" s="17"/>
      <c r="J18" s="17"/>
      <c r="K18" s="17"/>
    </row>
    <row r="19" spans="1:11" ht="12.75">
      <c r="A19" s="22"/>
      <c r="C19" s="22"/>
      <c r="D19" s="20" t="s">
        <v>76</v>
      </c>
      <c r="E19" s="75">
        <f>E9+E10</f>
        <v>3229022</v>
      </c>
      <c r="F19" s="17"/>
      <c r="G19" s="17"/>
      <c r="H19" s="17"/>
      <c r="I19" s="17"/>
      <c r="J19" s="17"/>
      <c r="K19" s="17"/>
    </row>
    <row r="20" spans="1:11" ht="12.75">
      <c r="A20" s="22"/>
      <c r="C20" s="22"/>
      <c r="D20" s="20" t="s">
        <v>80</v>
      </c>
      <c r="E20" s="75">
        <f>E11</f>
        <v>5830631.2</v>
      </c>
      <c r="F20" s="17"/>
      <c r="G20" s="17"/>
      <c r="H20" s="17"/>
      <c r="I20" s="17"/>
      <c r="J20" s="17"/>
      <c r="K20" s="17"/>
    </row>
    <row r="21" spans="1:11" ht="12.75">
      <c r="A21" s="22"/>
      <c r="C21" s="17"/>
      <c r="D21" s="20"/>
      <c r="E21" s="75">
        <f>SUM(E16:E20)</f>
        <v>45937153</v>
      </c>
      <c r="F21" s="17"/>
      <c r="G21" s="17"/>
      <c r="H21" s="17"/>
      <c r="I21" s="17"/>
      <c r="J21" s="17"/>
      <c r="K21" s="17"/>
    </row>
    <row r="22" spans="1:11" ht="12.75">
      <c r="A22" s="22"/>
      <c r="B22" s="17"/>
      <c r="C22" s="17"/>
      <c r="D22" s="17"/>
      <c r="E22" s="74"/>
      <c r="F22" s="17"/>
      <c r="G22" s="17"/>
      <c r="H22" s="17"/>
      <c r="I22" s="17"/>
      <c r="J22" s="17"/>
      <c r="K22" s="17"/>
    </row>
    <row r="23" spans="1:11" ht="12.75">
      <c r="A23" s="22"/>
      <c r="B23" s="17"/>
      <c r="C23" s="17"/>
      <c r="D23" s="17"/>
      <c r="E23" s="74"/>
      <c r="F23" s="17"/>
      <c r="G23" s="17"/>
      <c r="H23" s="17"/>
      <c r="I23" s="17"/>
      <c r="J23" s="17"/>
      <c r="K23" s="17"/>
    </row>
    <row r="24" spans="1:11" ht="12.75">
      <c r="A24" s="22"/>
      <c r="B24" s="17"/>
      <c r="C24" s="17"/>
      <c r="D24" s="17"/>
      <c r="E24" s="74"/>
      <c r="F24" s="17"/>
      <c r="G24" s="17"/>
      <c r="H24" s="17"/>
      <c r="I24" s="17"/>
      <c r="J24" s="17"/>
      <c r="K24" s="17"/>
    </row>
    <row r="25" spans="1:11" ht="12.75">
      <c r="A25" s="22"/>
      <c r="B25" s="17"/>
      <c r="C25" s="17"/>
      <c r="D25" s="17"/>
      <c r="E25" s="74"/>
      <c r="F25" s="17"/>
      <c r="G25" s="17"/>
      <c r="H25" s="17"/>
      <c r="I25" s="17"/>
      <c r="J25" s="17"/>
      <c r="K25" s="17"/>
    </row>
    <row r="26" spans="1:11" ht="12.75">
      <c r="A26" s="17"/>
      <c r="B26" s="17"/>
      <c r="C26" s="17"/>
      <c r="D26" s="17"/>
      <c r="E26" s="74"/>
      <c r="F26" s="17"/>
      <c r="G26" s="17"/>
      <c r="H26" s="17"/>
      <c r="I26" s="17"/>
      <c r="J26" s="17"/>
      <c r="K26" s="17"/>
    </row>
    <row r="27" spans="1:11" ht="12.75">
      <c r="A27" s="17"/>
      <c r="B27" s="17"/>
      <c r="C27" s="17"/>
      <c r="D27" s="17"/>
      <c r="E27" s="74"/>
      <c r="F27" s="17"/>
      <c r="G27" s="17"/>
      <c r="H27" s="17"/>
      <c r="I27" s="17"/>
      <c r="J27" s="17"/>
      <c r="K27" s="17"/>
    </row>
    <row r="28" spans="1:11" ht="12.75">
      <c r="A28" s="17"/>
      <c r="B28" s="17"/>
      <c r="C28" s="17"/>
      <c r="D28" s="17"/>
      <c r="E28" s="74"/>
      <c r="F28" s="17"/>
      <c r="G28" s="17"/>
      <c r="H28" s="17"/>
      <c r="I28" s="17"/>
      <c r="J28" s="17"/>
      <c r="K28" s="17"/>
    </row>
    <row r="29" spans="1:11" ht="12.75">
      <c r="A29" s="17"/>
      <c r="B29" s="17"/>
      <c r="C29" s="17"/>
      <c r="D29" s="17"/>
      <c r="E29" s="74"/>
      <c r="F29" s="17"/>
      <c r="G29" s="17"/>
      <c r="H29" s="17"/>
      <c r="I29" s="17"/>
      <c r="J29" s="17"/>
      <c r="K29" s="17"/>
    </row>
    <row r="30" spans="1:11" ht="12.75">
      <c r="A30" s="17"/>
      <c r="B30" s="17"/>
      <c r="C30" s="17"/>
      <c r="D30" s="17"/>
      <c r="E30" s="74"/>
      <c r="F30" s="17"/>
      <c r="G30" s="17"/>
      <c r="H30" s="17"/>
      <c r="I30" s="17"/>
      <c r="J30" s="17"/>
      <c r="K30" s="17"/>
    </row>
    <row r="31" spans="1:11" ht="12.75">
      <c r="A31" s="17"/>
      <c r="B31" s="17"/>
      <c r="C31" s="17"/>
      <c r="D31" s="17"/>
      <c r="E31" s="74"/>
      <c r="F31" s="17"/>
      <c r="G31" s="17"/>
      <c r="H31" s="17"/>
      <c r="I31" s="17"/>
      <c r="J31" s="17"/>
      <c r="K31" s="17"/>
    </row>
    <row r="32" spans="1:11" ht="12.75">
      <c r="A32" s="17"/>
      <c r="B32" s="17"/>
      <c r="C32" s="17"/>
      <c r="D32" s="17"/>
      <c r="E32" s="74"/>
      <c r="F32" s="17"/>
      <c r="G32" s="17"/>
      <c r="H32" s="17"/>
      <c r="I32" s="17"/>
      <c r="J32" s="17"/>
      <c r="K32" s="17"/>
    </row>
    <row r="33" spans="1:11" ht="12.75">
      <c r="A33" s="17"/>
      <c r="B33" s="17"/>
      <c r="C33" s="17"/>
      <c r="D33" s="17"/>
      <c r="E33" s="74"/>
      <c r="F33" s="17"/>
      <c r="G33" s="17"/>
      <c r="H33" s="17"/>
      <c r="I33" s="17"/>
      <c r="J33" s="17"/>
      <c r="K33" s="17"/>
    </row>
    <row r="34" spans="1:11" ht="12.75">
      <c r="A34" s="17"/>
      <c r="B34" s="17"/>
      <c r="C34" s="17"/>
      <c r="D34" s="17"/>
      <c r="E34" s="74"/>
      <c r="F34" s="17"/>
      <c r="G34" s="17"/>
      <c r="H34" s="17"/>
      <c r="I34" s="17"/>
      <c r="J34" s="17"/>
      <c r="K34" s="17"/>
    </row>
    <row r="35" spans="1:11" ht="12.75">
      <c r="A35" s="17"/>
      <c r="B35" s="17"/>
      <c r="C35" s="17"/>
      <c r="D35" s="17"/>
      <c r="E35" s="74"/>
      <c r="F35" s="17"/>
      <c r="G35" s="17"/>
      <c r="H35" s="17"/>
      <c r="I35" s="17"/>
      <c r="J35" s="17"/>
      <c r="K35" s="17"/>
    </row>
    <row r="36" spans="1:11" ht="12.75">
      <c r="A36" s="17"/>
      <c r="B36" s="17"/>
      <c r="C36" s="17"/>
      <c r="D36" s="17"/>
      <c r="E36" s="74"/>
      <c r="F36" s="17"/>
      <c r="G36" s="17"/>
      <c r="H36" s="17"/>
      <c r="I36" s="17"/>
      <c r="J36" s="17"/>
      <c r="K36" s="17"/>
    </row>
    <row r="37" spans="1:11" ht="12.75">
      <c r="A37" s="17"/>
      <c r="B37" s="17"/>
      <c r="C37" s="17"/>
      <c r="D37" s="17"/>
      <c r="E37" s="74"/>
      <c r="F37" s="17"/>
      <c r="G37" s="17"/>
      <c r="H37" s="17"/>
      <c r="I37" s="17"/>
      <c r="J37" s="17"/>
      <c r="K37" s="17"/>
    </row>
    <row r="38" spans="1:11" ht="12.75">
      <c r="A38" s="17"/>
      <c r="B38" s="17"/>
      <c r="C38" s="17"/>
      <c r="D38" s="17"/>
      <c r="E38" s="74"/>
      <c r="F38" s="17"/>
      <c r="G38" s="17"/>
      <c r="H38" s="17"/>
      <c r="I38" s="17"/>
      <c r="J38" s="17"/>
      <c r="K38" s="17"/>
    </row>
  </sheetData>
  <sheetProtection/>
  <mergeCells count="8">
    <mergeCell ref="A1:E1"/>
    <mergeCell ref="A3:A4"/>
    <mergeCell ref="B3:B4"/>
    <mergeCell ref="A12:C12"/>
    <mergeCell ref="A9:A10"/>
    <mergeCell ref="B9:B10"/>
    <mergeCell ref="A5:A7"/>
    <mergeCell ref="B5:B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Silutes r.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Bickauskiene</dc:creator>
  <cp:keywords/>
  <dc:description/>
  <cp:lastModifiedBy>Mindaugas Šatkus</cp:lastModifiedBy>
  <cp:lastPrinted>2015-02-24T07:07:41Z</cp:lastPrinted>
  <dcterms:created xsi:type="dcterms:W3CDTF">2005-07-20T12:43:59Z</dcterms:created>
  <dcterms:modified xsi:type="dcterms:W3CDTF">2015-08-19T05:47:17Z</dcterms:modified>
  <cp:category/>
  <cp:version/>
  <cp:contentType/>
  <cp:contentStatus/>
</cp:coreProperties>
</file>