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apas1" sheetId="1" r:id="rId1"/>
    <sheet name="Lapas2" sheetId="2" r:id="rId2"/>
    <sheet name="Lapas3" sheetId="3" r:id="rId3"/>
  </sheets>
  <definedNames>
    <definedName name="_xlnm.Print_Area" localSheetId="0">'Lapas1'!$A$1:$X$103</definedName>
  </definedNames>
  <calcPr fullCalcOnLoad="1"/>
</workbook>
</file>

<file path=xl/sharedStrings.xml><?xml version="1.0" encoding="utf-8"?>
<sst xmlns="http://schemas.openxmlformats.org/spreadsheetml/2006/main" count="224" uniqueCount="119">
  <si>
    <t>Programos tikslo kodas</t>
  </si>
  <si>
    <t>Uždavinio kodas</t>
  </si>
  <si>
    <t>Priemonės kodas</t>
  </si>
  <si>
    <t>Priemonės pavadinimas</t>
  </si>
  <si>
    <t>Vykdytojo kodas</t>
  </si>
  <si>
    <t>Funkcinės klasifikacijos kodas</t>
  </si>
  <si>
    <t>Kodas biudžete</t>
  </si>
  <si>
    <t>Finansavimo šaltinis</t>
  </si>
  <si>
    <t>2017 m. išlaidų projektas</t>
  </si>
  <si>
    <t>iš viso</t>
  </si>
  <si>
    <t>iš jų</t>
  </si>
  <si>
    <t>išlaidoms</t>
  </si>
  <si>
    <t>turtui įsigyti</t>
  </si>
  <si>
    <t xml:space="preserve">iš jų darbo užmokesčiui                    </t>
  </si>
  <si>
    <t>2 strateginis tikslas. Kelti rajono gyventojų gyvenimo kokybę kuriant bei palaikant saugią ir švarią aplinką</t>
  </si>
  <si>
    <t>5 Socialinės paramos programa</t>
  </si>
  <si>
    <t>Mažinti socialinę atskirtį, vykdant valstybės ir Savivaldybės socialinę politiką</t>
  </si>
  <si>
    <t xml:space="preserve">Teikti bendruomenei socialinę paramą piniginėmis išmokomis </t>
  </si>
  <si>
    <t>Išmokų vaikams skyrimas ir mokėjimas</t>
  </si>
  <si>
    <t>10.04.01.40</t>
  </si>
  <si>
    <t>5.1.1.1.</t>
  </si>
  <si>
    <t>VB(M)</t>
  </si>
  <si>
    <t>Iš viso priemonei:</t>
  </si>
  <si>
    <t>Išlaidų kompensavimas laidojusiems žmonių palaikus</t>
  </si>
  <si>
    <t>10.03.01.01</t>
  </si>
  <si>
    <t>5.1.1.2.</t>
  </si>
  <si>
    <t>SB</t>
  </si>
  <si>
    <t>Finansinės pagalbos  Savivaldybės lėšomis teikimas</t>
  </si>
  <si>
    <t>10.09.01.01</t>
  </si>
  <si>
    <t>5.1.1.3.</t>
  </si>
  <si>
    <t>10.07.01.01.</t>
  </si>
  <si>
    <t>SB(P)</t>
  </si>
  <si>
    <t>Šalpos išmokų (šalpos pensijų, šalpos našlaičių pensijų, slaugos ar priežiūros (pagalbos) išlaidų tikslinių kompensacijų ir šalpos kompensacijų) mokėjimas</t>
  </si>
  <si>
    <t>10.01.02.04</t>
  </si>
  <si>
    <t>5.1.1.4.</t>
  </si>
  <si>
    <t>Iš viso  priemonei:</t>
  </si>
  <si>
    <t>Socialinių pašalpų ir kompensacijų skaičiavimas ir mokėjimas</t>
  </si>
  <si>
    <t>10.07.01.01</t>
  </si>
  <si>
    <t>5.1.1.5.</t>
  </si>
  <si>
    <t>VB(D)</t>
  </si>
  <si>
    <t>Iš viso uždaviniui:</t>
  </si>
  <si>
    <t xml:space="preserve">Užtikrinti būtinų socialinių paslaugų teikimą bendruomenei </t>
  </si>
  <si>
    <t>Dienos globos paslaugų bei specialaus transporto paslaugos teikimas Gargždų socialinių paslaugų centre</t>
  </si>
  <si>
    <t>11.2</t>
  </si>
  <si>
    <t>10.07.01.02</t>
  </si>
  <si>
    <t>5.1.2.1.</t>
  </si>
  <si>
    <t>S</t>
  </si>
  <si>
    <t>Dienos globos paslaugų bei specialaus transporto paslaugos teikimas, krizių centro paslaugos Priekulės socialinių paslaugų centre</t>
  </si>
  <si>
    <t>11.3</t>
  </si>
  <si>
    <t>5.1.2.2.</t>
  </si>
  <si>
    <t>Paslaugų  klientų namuose teikimas, neįgaliųjų aprūpinimas techninės pagalbos priemonėmis Paramos šeimai centre</t>
  </si>
  <si>
    <t>11.1</t>
  </si>
  <si>
    <t>5.1.2.3.</t>
  </si>
  <si>
    <t>Socialinių paslaugų pirkimas</t>
  </si>
  <si>
    <t>10.01.02.40</t>
  </si>
  <si>
    <t>5.1.2.4.</t>
  </si>
  <si>
    <t>Neįgaliųjų būsto pritaikymas</t>
  </si>
  <si>
    <t>5.1.2.5.</t>
  </si>
  <si>
    <t>Socialinių paslaugų plėtros projektų, įgyvendinamų NVO, finansavimas</t>
  </si>
  <si>
    <t>5.1.2.6.</t>
  </si>
  <si>
    <t>Priemiestinių autobusų maršrutų subsidijavimas</t>
  </si>
  <si>
    <t>10.02.01.40</t>
  </si>
  <si>
    <t>5.1.2.7.</t>
  </si>
  <si>
    <t>Mirusiųjų pervežimas iš įvykio vietos ir saugojimas iki teismo medicinos tyrimo atlikimo</t>
  </si>
  <si>
    <t>5.1.2.8.</t>
  </si>
  <si>
    <t>Socialinė parama mokiniams (maitinimui, priemonėms)</t>
  </si>
  <si>
    <t>5.1.2.9.</t>
  </si>
  <si>
    <t>Stacionarių socialinės globos paslaugų teikimas Viliaus Gaigalaičio globos namuose</t>
  </si>
  <si>
    <t>11.4</t>
  </si>
  <si>
    <t>10.02.01.02</t>
  </si>
  <si>
    <t>5.1.2.11.</t>
  </si>
  <si>
    <t>kt</t>
  </si>
  <si>
    <t>Transportavimo paslauga hemodializėms atlikti</t>
  </si>
  <si>
    <t>5.1.2.12.</t>
  </si>
  <si>
    <t>Europos pagalbos labiausiai skurstantiems asmenims fondo projekto Klaipėdos rajone vykdymas</t>
  </si>
  <si>
    <t>5.1.2.13.</t>
  </si>
  <si>
    <t>Socialinės reabilitacijos paslaugų neįgaliesiems bendruomenėje projektų finansavimas</t>
  </si>
  <si>
    <t>5.1.2.15.</t>
  </si>
  <si>
    <t>Paslaugų teikimas Gargždų socialinių paslaugų centro padalinyje (nakvynės namai)</t>
  </si>
  <si>
    <t>5.1.2.16.</t>
  </si>
  <si>
    <t>Socialinės globos paslaugų teikimas Lapių pagrindinės mokyklos globos padalinio bendruomeniniuose vaikų globos namuose ir savarankiško gyvenimo namuose</t>
  </si>
  <si>
    <t>15.15</t>
  </si>
  <si>
    <t>5.1.2.17.</t>
  </si>
  <si>
    <t>Paslaugų teikimo Endriejavo dienos centre dalinis finansavimas</t>
  </si>
  <si>
    <t xml:space="preserve">Plėtoti ir modernizuoti socialinių paslaugų infrastruktūrą </t>
  </si>
  <si>
    <t>Socialinio būsto rėmimo programos įgyvendinimas</t>
  </si>
  <si>
    <t>5.1.3.3.</t>
  </si>
  <si>
    <t>LS</t>
  </si>
  <si>
    <t>Iš viso  tikslui:</t>
  </si>
  <si>
    <t>Padėti bedarbiams grįžti į darbo rinką</t>
  </si>
  <si>
    <t>Organizuoti viešųjų darbų programos įgyvendinimą Klaipėdos rajone</t>
  </si>
  <si>
    <t>Viešųjų darbų programos vykdymas</t>
  </si>
  <si>
    <t>10.05.01.01</t>
  </si>
  <si>
    <t>5.2.1.1.</t>
  </si>
  <si>
    <t>Iš viso programai:</t>
  </si>
  <si>
    <r>
      <t xml:space="preserve">Savivaldybės pajamos iš surenkamų mokesčių </t>
    </r>
    <r>
      <rPr>
        <b/>
        <sz val="7"/>
        <rFont val="Arial"/>
        <family val="2"/>
      </rPr>
      <t>SB</t>
    </r>
  </si>
  <si>
    <r>
      <t xml:space="preserve">Valstybės biudžeto dotacijos socialinei paramai </t>
    </r>
    <r>
      <rPr>
        <b/>
        <sz val="7"/>
        <rFont val="Arial"/>
        <family val="2"/>
      </rPr>
      <t>VB (M)</t>
    </r>
  </si>
  <si>
    <r>
      <t xml:space="preserve">Valstybės biudžeto lėšos deleguotoms funkcijoms atlikti </t>
    </r>
    <r>
      <rPr>
        <b/>
        <sz val="7"/>
        <rFont val="Arial"/>
        <family val="2"/>
      </rPr>
      <t>VB (D)</t>
    </r>
  </si>
  <si>
    <r>
      <t xml:space="preserve">Kiti finansavimo šaltiniai </t>
    </r>
    <r>
      <rPr>
        <b/>
        <sz val="7"/>
        <rFont val="Arial"/>
        <family val="2"/>
      </rPr>
      <t>Kt</t>
    </r>
  </si>
  <si>
    <r>
      <t xml:space="preserve">Kiti finansavimo šaltiniai </t>
    </r>
    <r>
      <rPr>
        <b/>
        <sz val="7"/>
        <rFont val="Arial"/>
        <family val="2"/>
      </rPr>
      <t>SB(P)</t>
    </r>
  </si>
  <si>
    <r>
      <t xml:space="preserve">Lėšos už paslaugas ir nuomą </t>
    </r>
    <r>
      <rPr>
        <b/>
        <sz val="7"/>
        <rFont val="Arial"/>
        <family val="2"/>
      </rPr>
      <t>S</t>
    </r>
  </si>
  <si>
    <t>IŠ VISO:</t>
  </si>
  <si>
    <t>5.1.2.18.</t>
  </si>
  <si>
    <t>5.1.3.8.</t>
  </si>
  <si>
    <r>
      <t>Likučiai 2014 metų</t>
    </r>
    <r>
      <rPr>
        <b/>
        <sz val="7"/>
        <rFont val="Arial"/>
        <family val="2"/>
      </rPr>
      <t xml:space="preserve"> LS</t>
    </r>
  </si>
  <si>
    <t>10.06.01.01</t>
  </si>
  <si>
    <t>Lapių pagrindinės mokyklos buitinio pastato rekonstrukcija pritaikant jį socialinių paslaugų teikimui</t>
  </si>
  <si>
    <t>2015 m. faktas</t>
  </si>
  <si>
    <t>2016 m. asignavimai</t>
  </si>
  <si>
    <t>2018 m. išlaidų projektas</t>
  </si>
  <si>
    <t>ES</t>
  </si>
  <si>
    <r>
      <t xml:space="preserve">ES struktūrinių fondų lėšos </t>
    </r>
    <r>
      <rPr>
        <b/>
        <sz val="7"/>
        <rFont val="Arial"/>
        <family val="2"/>
      </rPr>
      <t>ES</t>
    </r>
  </si>
  <si>
    <t xml:space="preserve"> 2016-2018 METŲ SOCIALINĖS PARAMOS PROGRAMOS TIKSLŲ, UŽDAVINIŲ IR PRIEMONIŲ ASIGNAVIMŲ SUVESTINĖ</t>
  </si>
  <si>
    <t>tūkst. eurų</t>
  </si>
  <si>
    <t>14</t>
  </si>
  <si>
    <t>Projekto „Klaipėdos r. sav. socialinio būsto fondo plėtra Gargžduose ir aplinkinėse seniūnijose“ įgyvendinimas</t>
  </si>
  <si>
    <t>5.1.3.9.</t>
  </si>
  <si>
    <t>Viliaus Gaigalaičio globos namų teritorijos sutvarkymo ir apželdinimo projekto įgyvendinimas</t>
  </si>
  <si>
    <t>5.1.3.10.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</si>
</sst>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#,##0.0"/>
  </numFmts>
  <fonts count="45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5" borderId="16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35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 applyProtection="1">
      <alignment horizontal="center" vertical="center" wrapText="1"/>
      <protection locked="0"/>
    </xf>
    <xf numFmtId="181" fontId="3" fillId="0" borderId="0" xfId="0" applyNumberFormat="1" applyFont="1" applyAlignment="1">
      <alignment/>
    </xf>
    <xf numFmtId="181" fontId="3" fillId="0" borderId="26" xfId="0" applyNumberFormat="1" applyFont="1" applyBorder="1" applyAlignment="1">
      <alignment horizontal="centerContinuous" vertical="center" wrapText="1"/>
    </xf>
    <xf numFmtId="181" fontId="3" fillId="0" borderId="15" xfId="0" applyNumberFormat="1" applyFont="1" applyBorder="1" applyAlignment="1">
      <alignment horizontal="center" vertical="center" textRotation="90"/>
    </xf>
    <xf numFmtId="181" fontId="3" fillId="0" borderId="15" xfId="0" applyNumberFormat="1" applyFont="1" applyBorder="1" applyAlignment="1">
      <alignment horizontal="center" vertical="center" textRotation="90" wrapText="1"/>
    </xf>
    <xf numFmtId="181" fontId="3" fillId="0" borderId="27" xfId="0" applyNumberFormat="1" applyFont="1" applyBorder="1" applyAlignment="1" applyProtection="1">
      <alignment horizontal="center" vertical="center" wrapText="1"/>
      <protection locked="0"/>
    </xf>
    <xf numFmtId="181" fontId="3" fillId="0" borderId="28" xfId="0" applyNumberFormat="1" applyFont="1" applyBorder="1" applyAlignment="1" applyProtection="1">
      <alignment horizontal="center" vertical="center" wrapText="1"/>
      <protection locked="0"/>
    </xf>
    <xf numFmtId="181" fontId="3" fillId="0" borderId="25" xfId="0" applyNumberFormat="1" applyFont="1" applyBorder="1" applyAlignment="1" applyProtection="1">
      <alignment horizontal="center" vertical="center" wrapText="1"/>
      <protection locked="0"/>
    </xf>
    <xf numFmtId="181" fontId="3" fillId="36" borderId="29" xfId="0" applyNumberFormat="1" applyFont="1" applyFill="1" applyBorder="1" applyAlignment="1" applyProtection="1">
      <alignment horizontal="center" vertical="center" wrapText="1"/>
      <protection locked="0"/>
    </xf>
    <xf numFmtId="181" fontId="3" fillId="36" borderId="30" xfId="0" applyNumberFormat="1" applyFont="1" applyFill="1" applyBorder="1" applyAlignment="1" applyProtection="1">
      <alignment horizontal="center" vertical="center" wrapText="1"/>
      <protection locked="0"/>
    </xf>
    <xf numFmtId="181" fontId="3" fillId="36" borderId="31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34" xfId="0" applyNumberFormat="1" applyFont="1" applyBorder="1" applyAlignment="1" applyProtection="1">
      <alignment horizontal="center" vertical="center" wrapText="1"/>
      <protection locked="0"/>
    </xf>
    <xf numFmtId="181" fontId="3" fillId="36" borderId="35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32" xfId="0" applyNumberFormat="1" applyFont="1" applyBorder="1" applyAlignment="1" applyProtection="1">
      <alignment horizontal="center" vertical="center" wrapText="1"/>
      <protection locked="0"/>
    </xf>
    <xf numFmtId="181" fontId="3" fillId="0" borderId="33" xfId="0" applyNumberFormat="1" applyFont="1" applyBorder="1" applyAlignment="1" applyProtection="1">
      <alignment horizontal="center" vertical="center" wrapText="1"/>
      <protection locked="0"/>
    </xf>
    <xf numFmtId="181" fontId="3" fillId="34" borderId="29" xfId="0" applyNumberFormat="1" applyFont="1" applyFill="1" applyBorder="1" applyAlignment="1" applyProtection="1">
      <alignment horizontal="center" vertical="center" wrapText="1"/>
      <protection locked="0"/>
    </xf>
    <xf numFmtId="181" fontId="3" fillId="34" borderId="30" xfId="0" applyNumberFormat="1" applyFont="1" applyFill="1" applyBorder="1" applyAlignment="1" applyProtection="1">
      <alignment horizontal="center" vertical="center" wrapText="1"/>
      <protection locked="0"/>
    </xf>
    <xf numFmtId="181" fontId="3" fillId="34" borderId="36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22" xfId="0" applyNumberFormat="1" applyFont="1" applyBorder="1" applyAlignment="1" applyProtection="1">
      <alignment horizontal="center" vertical="center" wrapText="1"/>
      <protection locked="0"/>
    </xf>
    <xf numFmtId="181" fontId="3" fillId="0" borderId="26" xfId="0" applyNumberFormat="1" applyFont="1" applyBorder="1" applyAlignment="1" applyProtection="1">
      <alignment horizontal="center" vertical="center" wrapText="1"/>
      <protection locked="0"/>
    </xf>
    <xf numFmtId="181" fontId="3" fillId="0" borderId="23" xfId="0" applyNumberFormat="1" applyFont="1" applyBorder="1" applyAlignment="1" applyProtection="1">
      <alignment horizontal="center" vertical="center" wrapText="1"/>
      <protection locked="0"/>
    </xf>
    <xf numFmtId="181" fontId="3" fillId="0" borderId="13" xfId="0" applyNumberFormat="1" applyFont="1" applyBorder="1" applyAlignment="1" applyProtection="1">
      <alignment horizontal="center" vertical="center" wrapText="1"/>
      <protection locked="0"/>
    </xf>
    <xf numFmtId="181" fontId="3" fillId="0" borderId="37" xfId="0" applyNumberFormat="1" applyFont="1" applyBorder="1" applyAlignment="1" applyProtection="1">
      <alignment horizontal="center" vertical="center" wrapText="1"/>
      <protection locked="0"/>
    </xf>
    <xf numFmtId="181" fontId="3" fillId="0" borderId="21" xfId="0" applyNumberFormat="1" applyFont="1" applyBorder="1" applyAlignment="1" applyProtection="1">
      <alignment horizontal="center" vertical="center" wrapText="1"/>
      <protection locked="0"/>
    </xf>
    <xf numFmtId="181" fontId="3" fillId="36" borderId="36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2" xfId="0" applyNumberFormat="1" applyFont="1" applyBorder="1" applyAlignment="1" applyProtection="1">
      <alignment horizontal="center" vertical="center" wrapText="1"/>
      <protection locked="0"/>
    </xf>
    <xf numFmtId="181" fontId="3" fillId="0" borderId="15" xfId="0" applyNumberFormat="1" applyFont="1" applyBorder="1" applyAlignment="1" applyProtection="1">
      <alignment horizontal="center" vertical="center" wrapText="1"/>
      <protection locked="0"/>
    </xf>
    <xf numFmtId="181" fontId="3" fillId="0" borderId="18" xfId="0" applyNumberFormat="1" applyFont="1" applyBorder="1" applyAlignment="1" applyProtection="1">
      <alignment horizontal="center" vertical="center" wrapText="1"/>
      <protection locked="0"/>
    </xf>
    <xf numFmtId="181" fontId="3" fillId="34" borderId="38" xfId="0" applyNumberFormat="1" applyFont="1" applyFill="1" applyBorder="1" applyAlignment="1" applyProtection="1">
      <alignment horizontal="center" vertical="center" wrapText="1"/>
      <protection locked="0"/>
    </xf>
    <xf numFmtId="181" fontId="3" fillId="34" borderId="39" xfId="0" applyNumberFormat="1" applyFont="1" applyFill="1" applyBorder="1" applyAlignment="1" applyProtection="1">
      <alignment horizontal="center" vertical="center" wrapText="1"/>
      <protection locked="0"/>
    </xf>
    <xf numFmtId="181" fontId="3" fillId="34" borderId="40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29" xfId="0" applyNumberFormat="1" applyFont="1" applyBorder="1" applyAlignment="1" applyProtection="1">
      <alignment horizontal="center" vertical="center" wrapText="1"/>
      <protection locked="0"/>
    </xf>
    <xf numFmtId="181" fontId="3" fillId="0" borderId="30" xfId="0" applyNumberFormat="1" applyFont="1" applyBorder="1" applyAlignment="1" applyProtection="1">
      <alignment horizontal="center" vertical="center" wrapText="1"/>
      <protection locked="0"/>
    </xf>
    <xf numFmtId="181" fontId="3" fillId="0" borderId="41" xfId="0" applyNumberFormat="1" applyFont="1" applyBorder="1" applyAlignment="1" applyProtection="1">
      <alignment horizontal="center" vertical="center" wrapText="1"/>
      <protection locked="0"/>
    </xf>
    <xf numFmtId="181" fontId="3" fillId="0" borderId="39" xfId="0" applyNumberFormat="1" applyFont="1" applyBorder="1" applyAlignment="1" applyProtection="1">
      <alignment horizontal="center" vertical="center" wrapText="1"/>
      <protection locked="0"/>
    </xf>
    <xf numFmtId="181" fontId="3" fillId="34" borderId="35" xfId="0" applyNumberFormat="1" applyFont="1" applyFill="1" applyBorder="1" applyAlignment="1" applyProtection="1">
      <alignment horizontal="center" vertical="center" wrapText="1"/>
      <protection locked="0"/>
    </xf>
    <xf numFmtId="181" fontId="3" fillId="33" borderId="32" xfId="0" applyNumberFormat="1" applyFont="1" applyFill="1" applyBorder="1" applyAlignment="1" applyProtection="1">
      <alignment horizontal="center" vertical="center" wrapText="1"/>
      <protection locked="0"/>
    </xf>
    <xf numFmtId="181" fontId="3" fillId="33" borderId="33" xfId="0" applyNumberFormat="1" applyFont="1" applyFill="1" applyBorder="1" applyAlignment="1" applyProtection="1">
      <alignment horizontal="center" vertical="center" wrapText="1"/>
      <protection locked="0"/>
    </xf>
    <xf numFmtId="181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181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181" fontId="3" fillId="33" borderId="36" xfId="0" applyNumberFormat="1" applyFont="1" applyFill="1" applyBorder="1" applyAlignment="1" applyProtection="1">
      <alignment horizontal="center" vertical="center" wrapText="1"/>
      <protection locked="0"/>
    </xf>
    <xf numFmtId="181" fontId="6" fillId="37" borderId="29" xfId="0" applyNumberFormat="1" applyFont="1" applyFill="1" applyBorder="1" applyAlignment="1" applyProtection="1">
      <alignment horizontal="center" vertical="center" wrapText="1"/>
      <protection locked="0"/>
    </xf>
    <xf numFmtId="181" fontId="6" fillId="37" borderId="30" xfId="0" applyNumberFormat="1" applyFont="1" applyFill="1" applyBorder="1" applyAlignment="1" applyProtection="1">
      <alignment horizontal="center" vertical="center" wrapText="1"/>
      <protection locked="0"/>
    </xf>
    <xf numFmtId="181" fontId="6" fillId="37" borderId="36" xfId="0" applyNumberFormat="1" applyFont="1" applyFill="1" applyBorder="1" applyAlignment="1" applyProtection="1">
      <alignment horizontal="center" vertical="center" wrapText="1"/>
      <protection locked="0"/>
    </xf>
    <xf numFmtId="181" fontId="6" fillId="0" borderId="27" xfId="0" applyNumberFormat="1" applyFont="1" applyBorder="1" applyAlignment="1" applyProtection="1">
      <alignment horizontal="center" vertical="center" wrapText="1"/>
      <protection locked="0"/>
    </xf>
    <xf numFmtId="181" fontId="6" fillId="0" borderId="28" xfId="0" applyNumberFormat="1" applyFont="1" applyBorder="1" applyAlignment="1" applyProtection="1">
      <alignment horizontal="center" vertical="center" wrapText="1"/>
      <protection locked="0"/>
    </xf>
    <xf numFmtId="181" fontId="6" fillId="0" borderId="22" xfId="0" applyNumberFormat="1" applyFont="1" applyBorder="1" applyAlignment="1" applyProtection="1">
      <alignment horizontal="center" vertical="center" wrapText="1"/>
      <protection locked="0"/>
    </xf>
    <xf numFmtId="181" fontId="6" fillId="0" borderId="26" xfId="0" applyNumberFormat="1" applyFont="1" applyBorder="1" applyAlignment="1" applyProtection="1">
      <alignment horizontal="center" vertical="center" wrapText="1"/>
      <protection locked="0"/>
    </xf>
    <xf numFmtId="181" fontId="6" fillId="0" borderId="23" xfId="0" applyNumberFormat="1" applyFont="1" applyBorder="1" applyAlignment="1" applyProtection="1">
      <alignment horizontal="center" vertical="center" wrapText="1"/>
      <protection locked="0"/>
    </xf>
    <xf numFmtId="181" fontId="6" fillId="0" borderId="32" xfId="0" applyNumberFormat="1" applyFont="1" applyBorder="1" applyAlignment="1" applyProtection="1">
      <alignment horizontal="center" vertical="center" wrapText="1"/>
      <protection locked="0"/>
    </xf>
    <xf numFmtId="181" fontId="6" fillId="0" borderId="33" xfId="0" applyNumberFormat="1" applyFont="1" applyBorder="1" applyAlignment="1" applyProtection="1">
      <alignment horizontal="center" vertical="center" wrapText="1"/>
      <protection locked="0"/>
    </xf>
    <xf numFmtId="181" fontId="6" fillId="0" borderId="34" xfId="0" applyNumberFormat="1" applyFont="1" applyBorder="1" applyAlignment="1" applyProtection="1">
      <alignment horizontal="center" vertical="center" wrapText="1"/>
      <protection locked="0"/>
    </xf>
    <xf numFmtId="181" fontId="6" fillId="0" borderId="29" xfId="0" applyNumberFormat="1" applyFont="1" applyBorder="1" applyAlignment="1" applyProtection="1">
      <alignment horizontal="center" vertical="center" wrapText="1"/>
      <protection locked="0"/>
    </xf>
    <xf numFmtId="181" fontId="6" fillId="0" borderId="30" xfId="0" applyNumberFormat="1" applyFont="1" applyBorder="1" applyAlignment="1" applyProtection="1">
      <alignment horizontal="center" vertical="center" wrapText="1"/>
      <protection locked="0"/>
    </xf>
    <xf numFmtId="181" fontId="7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81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181" fontId="6" fillId="0" borderId="36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42" xfId="0" applyFont="1" applyFill="1" applyBorder="1" applyAlignment="1" applyProtection="1">
      <alignment horizontal="left" vertical="center" wrapText="1"/>
      <protection locked="0"/>
    </xf>
    <xf numFmtId="49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45" xfId="0" applyFont="1" applyFill="1" applyBorder="1" applyAlignment="1" applyProtection="1">
      <alignment horizontal="right" vertical="center" wrapText="1"/>
      <protection locked="0"/>
    </xf>
    <xf numFmtId="0" fontId="4" fillId="36" borderId="46" xfId="0" applyFont="1" applyFill="1" applyBorder="1" applyAlignment="1" applyProtection="1">
      <alignment horizontal="right" vertical="center" wrapText="1"/>
      <protection locked="0"/>
    </xf>
    <xf numFmtId="0" fontId="4" fillId="36" borderId="47" xfId="0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35" borderId="16" xfId="0" applyFont="1" applyFill="1" applyBorder="1" applyAlignment="1" applyProtection="1">
      <alignment horizontal="center" vertical="center" wrapText="1"/>
      <protection locked="0"/>
    </xf>
    <xf numFmtId="0" fontId="4" fillId="35" borderId="39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right" vertical="center" wrapText="1"/>
      <protection locked="0"/>
    </xf>
    <xf numFmtId="0" fontId="5" fillId="0" borderId="54" xfId="0" applyFont="1" applyBorder="1" applyAlignment="1" applyProtection="1">
      <alignment horizontal="right" vertical="center" wrapText="1"/>
      <protection locked="0"/>
    </xf>
    <xf numFmtId="0" fontId="5" fillId="0" borderId="55" xfId="0" applyFont="1" applyBorder="1" applyAlignment="1" applyProtection="1">
      <alignment horizontal="right" vertical="center" wrapText="1"/>
      <protection locked="0"/>
    </xf>
    <xf numFmtId="0" fontId="4" fillId="33" borderId="45" xfId="0" applyFont="1" applyFill="1" applyBorder="1" applyAlignment="1" applyProtection="1">
      <alignment horizontal="right" vertical="center" wrapText="1"/>
      <protection locked="0"/>
    </xf>
    <xf numFmtId="0" fontId="4" fillId="33" borderId="46" xfId="0" applyFont="1" applyFill="1" applyBorder="1" applyAlignment="1" applyProtection="1">
      <alignment horizontal="right" vertical="center" wrapText="1"/>
      <protection locked="0"/>
    </xf>
    <xf numFmtId="0" fontId="4" fillId="33" borderId="47" xfId="0" applyFont="1" applyFill="1" applyBorder="1" applyAlignment="1" applyProtection="1">
      <alignment horizontal="right" vertical="center" wrapText="1"/>
      <protection locked="0"/>
    </xf>
    <xf numFmtId="0" fontId="5" fillId="37" borderId="45" xfId="0" applyFont="1" applyFill="1" applyBorder="1" applyAlignment="1" applyProtection="1">
      <alignment horizontal="right" vertical="center" wrapText="1"/>
      <protection locked="0"/>
    </xf>
    <xf numFmtId="0" fontId="5" fillId="37" borderId="46" xfId="0" applyFont="1" applyFill="1" applyBorder="1" applyAlignment="1" applyProtection="1">
      <alignment horizontal="right" vertical="center" wrapText="1"/>
      <protection locked="0"/>
    </xf>
    <xf numFmtId="0" fontId="5" fillId="37" borderId="47" xfId="0" applyFont="1" applyFill="1" applyBorder="1" applyAlignment="1" applyProtection="1">
      <alignment horizontal="right" vertical="center" wrapText="1"/>
      <protection locked="0"/>
    </xf>
    <xf numFmtId="0" fontId="4" fillId="34" borderId="45" xfId="0" applyFont="1" applyFill="1" applyBorder="1" applyAlignment="1" applyProtection="1">
      <alignment horizontal="right" vertical="center" wrapText="1"/>
      <protection locked="0"/>
    </xf>
    <xf numFmtId="0" fontId="4" fillId="34" borderId="46" xfId="0" applyFont="1" applyFill="1" applyBorder="1" applyAlignment="1" applyProtection="1">
      <alignment horizontal="right" vertical="center" wrapText="1"/>
      <protection locked="0"/>
    </xf>
    <xf numFmtId="0" fontId="4" fillId="34" borderId="47" xfId="0" applyFont="1" applyFill="1" applyBorder="1" applyAlignment="1" applyProtection="1">
      <alignment horizontal="right" vertical="center" wrapText="1"/>
      <protection locked="0"/>
    </xf>
    <xf numFmtId="0" fontId="4" fillId="33" borderId="35" xfId="0" applyFont="1" applyFill="1" applyBorder="1" applyAlignment="1" applyProtection="1">
      <alignment horizontal="left" vertical="center" wrapText="1"/>
      <protection locked="0"/>
    </xf>
    <xf numFmtId="0" fontId="4" fillId="33" borderId="54" xfId="0" applyFont="1" applyFill="1" applyBorder="1" applyAlignment="1" applyProtection="1">
      <alignment horizontal="left" vertical="center" wrapText="1"/>
      <protection locked="0"/>
    </xf>
    <xf numFmtId="0" fontId="4" fillId="33" borderId="55" xfId="0" applyFont="1" applyFill="1" applyBorder="1" applyAlignment="1" applyProtection="1">
      <alignment horizontal="left" vertical="center" wrapText="1"/>
      <protection locked="0"/>
    </xf>
    <xf numFmtId="0" fontId="4" fillId="34" borderId="35" xfId="0" applyFont="1" applyFill="1" applyBorder="1" applyAlignment="1" applyProtection="1">
      <alignment horizontal="left" vertical="center" wrapText="1"/>
      <protection locked="0"/>
    </xf>
    <xf numFmtId="0" fontId="4" fillId="34" borderId="54" xfId="0" applyFont="1" applyFill="1" applyBorder="1" applyAlignment="1" applyProtection="1">
      <alignment horizontal="left" vertical="center" wrapText="1"/>
      <protection locked="0"/>
    </xf>
    <xf numFmtId="0" fontId="4" fillId="34" borderId="55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 vertical="center" wrapText="1"/>
      <protection locked="0"/>
    </xf>
    <xf numFmtId="0" fontId="4" fillId="34" borderId="42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1" fontId="4" fillId="0" borderId="48" xfId="0" applyNumberFormat="1" applyFont="1" applyFill="1" applyBorder="1" applyAlignment="1" applyProtection="1" quotePrefix="1">
      <alignment horizontal="center" vertical="center" wrapText="1"/>
      <protection locked="0"/>
    </xf>
    <xf numFmtId="1" fontId="4" fillId="0" borderId="44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35" borderId="42" xfId="0" applyFont="1" applyFill="1" applyBorder="1" applyAlignment="1" applyProtection="1">
      <alignment horizontal="center" vertical="center" wrapText="1"/>
      <protection locked="0"/>
    </xf>
    <xf numFmtId="0" fontId="4" fillId="34" borderId="35" xfId="0" applyFont="1" applyFill="1" applyBorder="1" applyAlignment="1" applyProtection="1">
      <alignment horizontal="right" vertical="center" wrapText="1"/>
      <protection locked="0"/>
    </xf>
    <xf numFmtId="0" fontId="4" fillId="34" borderId="54" xfId="0" applyFont="1" applyFill="1" applyBorder="1" applyAlignment="1" applyProtection="1">
      <alignment horizontal="right" vertical="center" wrapText="1"/>
      <protection locked="0"/>
    </xf>
    <xf numFmtId="0" fontId="4" fillId="34" borderId="55" xfId="0" applyFont="1" applyFill="1" applyBorder="1" applyAlignment="1" applyProtection="1">
      <alignment horizontal="right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4" borderId="3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16" fontId="4" fillId="0" borderId="43" xfId="0" applyNumberFormat="1" applyFont="1" applyBorder="1" applyAlignment="1" applyProtection="1" quotePrefix="1">
      <alignment horizontal="center" vertical="center" wrapText="1"/>
      <protection locked="0"/>
    </xf>
    <xf numFmtId="16" fontId="4" fillId="0" borderId="44" xfId="0" applyNumberFormat="1" applyFont="1" applyBorder="1" applyAlignment="1" applyProtection="1" quotePrefix="1">
      <alignment horizontal="center" vertical="center" wrapText="1"/>
      <protection locked="0"/>
    </xf>
    <xf numFmtId="49" fontId="4" fillId="0" borderId="43" xfId="0" applyNumberFormat="1" applyFont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Border="1" applyAlignment="1" applyProtection="1">
      <alignment horizontal="center" vertical="center" wrapText="1"/>
      <protection locked="0"/>
    </xf>
    <xf numFmtId="0" fontId="4" fillId="36" borderId="35" xfId="0" applyFont="1" applyFill="1" applyBorder="1" applyAlignment="1" applyProtection="1">
      <alignment horizontal="right" vertical="center" wrapText="1"/>
      <protection locked="0"/>
    </xf>
    <xf numFmtId="0" fontId="4" fillId="36" borderId="54" xfId="0" applyFont="1" applyFill="1" applyBorder="1" applyAlignment="1" applyProtection="1">
      <alignment horizontal="right" vertical="center" wrapText="1"/>
      <protection locked="0"/>
    </xf>
    <xf numFmtId="0" fontId="4" fillId="36" borderId="55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 quotePrefix="1">
      <alignment horizontal="center" vertical="center" wrapText="1"/>
      <protection locked="0"/>
    </xf>
    <xf numFmtId="0" fontId="4" fillId="0" borderId="42" xfId="0" applyFont="1" applyBorder="1" applyAlignment="1" applyProtection="1" quotePrefix="1">
      <alignment horizontal="center" vertical="center" wrapText="1"/>
      <protection locked="0"/>
    </xf>
    <xf numFmtId="0" fontId="4" fillId="0" borderId="43" xfId="0" applyFont="1" applyBorder="1" applyAlignment="1" applyProtection="1" quotePrefix="1">
      <alignment horizontal="center" vertical="center" wrapText="1"/>
      <protection locked="0"/>
    </xf>
    <xf numFmtId="0" fontId="4" fillId="0" borderId="44" xfId="0" applyFont="1" applyBorder="1" applyAlignment="1" applyProtection="1" quotePrefix="1">
      <alignment horizontal="center" vertical="center" wrapText="1"/>
      <protection locked="0"/>
    </xf>
    <xf numFmtId="0" fontId="4" fillId="0" borderId="14" xfId="0" applyFont="1" applyBorder="1" applyAlignment="1" applyProtection="1" quotePrefix="1">
      <alignment horizontal="center" vertical="center" wrapText="1"/>
      <protection locked="0"/>
    </xf>
    <xf numFmtId="16" fontId="4" fillId="0" borderId="48" xfId="0" applyNumberFormat="1" applyFont="1" applyBorder="1" applyAlignment="1" applyProtection="1" quotePrefix="1">
      <alignment horizontal="center" vertical="center" wrapText="1"/>
      <protection locked="0"/>
    </xf>
    <xf numFmtId="0" fontId="4" fillId="34" borderId="31" xfId="0" applyFont="1" applyFill="1" applyBorder="1" applyAlignment="1">
      <alignment horizontal="left" vertical="center" wrapText="1"/>
    </xf>
    <xf numFmtId="0" fontId="4" fillId="34" borderId="54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vertical="center" textRotation="90" wrapText="1"/>
    </xf>
    <xf numFmtId="0" fontId="4" fillId="0" borderId="58" xfId="0" applyFont="1" applyBorder="1" applyAlignment="1">
      <alignment vertical="center" textRotation="90" wrapText="1"/>
    </xf>
    <xf numFmtId="0" fontId="4" fillId="0" borderId="20" xfId="0" applyFont="1" applyBorder="1" applyAlignment="1">
      <alignment vertical="center" textRotation="90" wrapText="1"/>
    </xf>
    <xf numFmtId="0" fontId="4" fillId="0" borderId="58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60" xfId="0" applyFont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textRotation="90" wrapText="1"/>
    </xf>
    <xf numFmtId="181" fontId="3" fillId="0" borderId="22" xfId="0" applyNumberFormat="1" applyFont="1" applyBorder="1" applyAlignment="1">
      <alignment horizontal="center" vertical="center" textRotation="90"/>
    </xf>
    <xf numFmtId="181" fontId="3" fillId="0" borderId="12" xfId="0" applyNumberFormat="1" applyFont="1" applyBorder="1" applyAlignment="1">
      <alignment horizontal="center" vertical="center" textRotation="90"/>
    </xf>
    <xf numFmtId="0" fontId="4" fillId="38" borderId="35" xfId="0" applyFont="1" applyFill="1" applyBorder="1" applyAlignment="1">
      <alignment horizontal="left" vertical="center" wrapText="1"/>
    </xf>
    <xf numFmtId="0" fontId="4" fillId="38" borderId="54" xfId="0" applyFont="1" applyFill="1" applyBorder="1" applyAlignment="1">
      <alignment horizontal="left" vertical="center" wrapText="1"/>
    </xf>
    <xf numFmtId="0" fontId="4" fillId="38" borderId="55" xfId="0" applyFont="1" applyFill="1" applyBorder="1" applyAlignment="1">
      <alignment horizontal="left" vertical="center" wrapText="1"/>
    </xf>
    <xf numFmtId="0" fontId="4" fillId="39" borderId="35" xfId="0" applyFont="1" applyFill="1" applyBorder="1" applyAlignment="1">
      <alignment horizontal="left" vertical="center" wrapText="1"/>
    </xf>
    <xf numFmtId="0" fontId="4" fillId="39" borderId="54" xfId="0" applyFont="1" applyFill="1" applyBorder="1" applyAlignment="1">
      <alignment horizontal="left" vertical="center" wrapText="1"/>
    </xf>
    <xf numFmtId="0" fontId="4" fillId="39" borderId="55" xfId="0" applyFont="1" applyFill="1" applyBorder="1" applyAlignment="1">
      <alignment horizontal="left" vertical="center" wrapText="1"/>
    </xf>
    <xf numFmtId="181" fontId="3" fillId="0" borderId="27" xfId="0" applyNumberFormat="1" applyFont="1" applyBorder="1" applyAlignment="1">
      <alignment horizontal="center" vertical="center" wrapText="1"/>
    </xf>
    <xf numFmtId="181" fontId="3" fillId="0" borderId="28" xfId="0" applyNumberFormat="1" applyFont="1" applyBorder="1" applyAlignment="1">
      <alignment horizontal="center" vertical="center" wrapText="1"/>
    </xf>
    <xf numFmtId="181" fontId="3" fillId="0" borderId="25" xfId="0" applyNumberFormat="1" applyFont="1" applyBorder="1" applyAlignment="1">
      <alignment horizontal="center" vertical="center" wrapText="1"/>
    </xf>
    <xf numFmtId="181" fontId="3" fillId="0" borderId="23" xfId="0" applyNumberFormat="1" applyFont="1" applyBorder="1" applyAlignment="1">
      <alignment horizontal="center" vertical="center" textRotation="90" wrapText="1"/>
    </xf>
    <xf numFmtId="181" fontId="3" fillId="0" borderId="18" xfId="0" applyNumberFormat="1" applyFont="1" applyBorder="1" applyAlignment="1">
      <alignment horizontal="center" vertical="center" textRotation="90" wrapText="1"/>
    </xf>
    <xf numFmtId="181" fontId="3" fillId="0" borderId="26" xfId="0" applyNumberFormat="1" applyFont="1" applyBorder="1" applyAlignment="1">
      <alignment horizontal="center" vertical="center" wrapText="1"/>
    </xf>
    <xf numFmtId="181" fontId="3" fillId="0" borderId="23" xfId="0" applyNumberFormat="1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81" fontId="3" fillId="0" borderId="50" xfId="0" applyNumberFormat="1" applyFont="1" applyBorder="1" applyAlignment="1">
      <alignment horizontal="center"/>
    </xf>
    <xf numFmtId="49" fontId="4" fillId="0" borderId="43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34" borderId="28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35" borderId="40" xfId="0" applyFont="1" applyFill="1" applyBorder="1" applyAlignment="1" applyProtection="1">
      <alignment horizontal="center" vertical="center" wrapText="1"/>
      <protection locked="0"/>
    </xf>
    <xf numFmtId="181" fontId="6" fillId="0" borderId="25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showZeros="0" tabSelected="1" zoomScalePageLayoutView="0" workbookViewId="0" topLeftCell="A1">
      <selection activeCell="O16" sqref="O16"/>
    </sheetView>
  </sheetViews>
  <sheetFormatPr defaultColWidth="9.140625" defaultRowHeight="12.75"/>
  <cols>
    <col min="1" max="3" width="2.57421875" style="207" customWidth="1"/>
    <col min="4" max="4" width="15.8515625" style="204" customWidth="1"/>
    <col min="5" max="5" width="3.7109375" style="204" customWidth="1"/>
    <col min="6" max="7" width="8.28125" style="204" customWidth="1"/>
    <col min="8" max="8" width="5.28125" style="204" customWidth="1"/>
    <col min="9" max="9" width="8.421875" style="87" customWidth="1"/>
    <col min="10" max="10" width="8.00390625" style="27" customWidth="1"/>
    <col min="11" max="11" width="9.140625" style="27" bestFit="1" customWidth="1"/>
    <col min="12" max="12" width="6.8515625" style="27" customWidth="1"/>
    <col min="13" max="13" width="8.57421875" style="87" customWidth="1"/>
    <col min="14" max="14" width="9.28125" style="27" bestFit="1" customWidth="1"/>
    <col min="15" max="15" width="8.421875" style="27" bestFit="1" customWidth="1"/>
    <col min="16" max="16" width="6.7109375" style="27" customWidth="1"/>
    <col min="17" max="17" width="8.00390625" style="87" bestFit="1" customWidth="1"/>
    <col min="18" max="18" width="8.00390625" style="27" customWidth="1"/>
    <col min="19" max="19" width="5.8515625" style="27" customWidth="1"/>
    <col min="20" max="20" width="6.00390625" style="27" customWidth="1"/>
    <col min="21" max="21" width="7.57421875" style="87" customWidth="1"/>
    <col min="22" max="22" width="9.421875" style="27" bestFit="1" customWidth="1"/>
    <col min="23" max="23" width="5.8515625" style="27" customWidth="1"/>
    <col min="24" max="24" width="4.8515625" style="27" customWidth="1"/>
  </cols>
  <sheetData>
    <row r="1" spans="1:24" ht="15.75">
      <c r="A1" s="199" t="s">
        <v>112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1:24" ht="13.5" thickBot="1">
      <c r="A2" s="203"/>
      <c r="B2" s="203"/>
      <c r="C2" s="203"/>
      <c r="D2" s="203"/>
      <c r="E2" s="203"/>
      <c r="F2" s="203"/>
      <c r="G2" s="203"/>
      <c r="H2" s="203"/>
      <c r="I2" s="27"/>
      <c r="K2" s="201"/>
      <c r="L2" s="201"/>
      <c r="M2" s="27"/>
      <c r="O2" s="201"/>
      <c r="P2" s="201"/>
      <c r="Q2" s="27"/>
      <c r="S2" s="201"/>
      <c r="T2" s="201"/>
      <c r="U2" s="27"/>
      <c r="W2" s="201" t="s">
        <v>113</v>
      </c>
      <c r="X2" s="201"/>
    </row>
    <row r="3" spans="1:24" ht="12.75" customHeight="1">
      <c r="A3" s="173" t="s">
        <v>0</v>
      </c>
      <c r="B3" s="179" t="s">
        <v>1</v>
      </c>
      <c r="C3" s="173" t="s">
        <v>2</v>
      </c>
      <c r="D3" s="197" t="s">
        <v>3</v>
      </c>
      <c r="E3" s="173" t="s">
        <v>4</v>
      </c>
      <c r="F3" s="173" t="s">
        <v>5</v>
      </c>
      <c r="G3" s="179" t="s">
        <v>6</v>
      </c>
      <c r="H3" s="173" t="s">
        <v>7</v>
      </c>
      <c r="I3" s="190" t="s">
        <v>107</v>
      </c>
      <c r="J3" s="191"/>
      <c r="K3" s="191"/>
      <c r="L3" s="192"/>
      <c r="M3" s="190" t="s">
        <v>108</v>
      </c>
      <c r="N3" s="191"/>
      <c r="O3" s="191"/>
      <c r="P3" s="192"/>
      <c r="Q3" s="190" t="s">
        <v>8</v>
      </c>
      <c r="R3" s="191"/>
      <c r="S3" s="191"/>
      <c r="T3" s="192"/>
      <c r="U3" s="190" t="s">
        <v>109</v>
      </c>
      <c r="V3" s="191"/>
      <c r="W3" s="191"/>
      <c r="X3" s="192"/>
    </row>
    <row r="4" spans="1:24" ht="12.75" customHeight="1">
      <c r="A4" s="174"/>
      <c r="B4" s="180"/>
      <c r="C4" s="174"/>
      <c r="D4" s="198"/>
      <c r="E4" s="174"/>
      <c r="F4" s="174"/>
      <c r="G4" s="180"/>
      <c r="H4" s="174"/>
      <c r="I4" s="182" t="s">
        <v>9</v>
      </c>
      <c r="J4" s="195" t="s">
        <v>10</v>
      </c>
      <c r="K4" s="195"/>
      <c r="L4" s="196"/>
      <c r="M4" s="182" t="s">
        <v>9</v>
      </c>
      <c r="N4" s="195" t="s">
        <v>10</v>
      </c>
      <c r="O4" s="195"/>
      <c r="P4" s="196"/>
      <c r="Q4" s="182" t="s">
        <v>9</v>
      </c>
      <c r="R4" s="195" t="s">
        <v>10</v>
      </c>
      <c r="S4" s="195"/>
      <c r="T4" s="196"/>
      <c r="U4" s="182" t="s">
        <v>9</v>
      </c>
      <c r="V4" s="195" t="s">
        <v>10</v>
      </c>
      <c r="W4" s="195"/>
      <c r="X4" s="196"/>
    </row>
    <row r="5" spans="1:24" ht="12.75" customHeight="1">
      <c r="A5" s="177"/>
      <c r="B5" s="180"/>
      <c r="C5" s="177"/>
      <c r="D5" s="198"/>
      <c r="E5" s="175"/>
      <c r="F5" s="177"/>
      <c r="G5" s="180"/>
      <c r="H5" s="177"/>
      <c r="I5" s="182"/>
      <c r="J5" s="28" t="s">
        <v>11</v>
      </c>
      <c r="K5" s="28"/>
      <c r="L5" s="193" t="s">
        <v>12</v>
      </c>
      <c r="M5" s="182"/>
      <c r="N5" s="28" t="s">
        <v>11</v>
      </c>
      <c r="O5" s="28"/>
      <c r="P5" s="193" t="s">
        <v>12</v>
      </c>
      <c r="Q5" s="182"/>
      <c r="R5" s="28" t="s">
        <v>11</v>
      </c>
      <c r="S5" s="28"/>
      <c r="T5" s="193" t="s">
        <v>12</v>
      </c>
      <c r="U5" s="182"/>
      <c r="V5" s="28" t="s">
        <v>11</v>
      </c>
      <c r="W5" s="28"/>
      <c r="X5" s="193" t="s">
        <v>12</v>
      </c>
    </row>
    <row r="6" spans="1:24" ht="50.25" thickBot="1">
      <c r="A6" s="178"/>
      <c r="B6" s="180"/>
      <c r="C6" s="178"/>
      <c r="D6" s="198"/>
      <c r="E6" s="176"/>
      <c r="F6" s="178"/>
      <c r="G6" s="181"/>
      <c r="H6" s="178"/>
      <c r="I6" s="183"/>
      <c r="J6" s="29" t="s">
        <v>9</v>
      </c>
      <c r="K6" s="30" t="s">
        <v>13</v>
      </c>
      <c r="L6" s="194"/>
      <c r="M6" s="183"/>
      <c r="N6" s="29" t="s">
        <v>9</v>
      </c>
      <c r="O6" s="30" t="s">
        <v>13</v>
      </c>
      <c r="P6" s="194"/>
      <c r="Q6" s="183"/>
      <c r="R6" s="29" t="s">
        <v>9</v>
      </c>
      <c r="S6" s="30" t="s">
        <v>13</v>
      </c>
      <c r="T6" s="194"/>
      <c r="U6" s="183"/>
      <c r="V6" s="29" t="s">
        <v>9</v>
      </c>
      <c r="W6" s="30" t="s">
        <v>13</v>
      </c>
      <c r="X6" s="194"/>
    </row>
    <row r="7" spans="1:24" ht="13.5" thickBot="1">
      <c r="A7" s="184" t="s">
        <v>14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6"/>
    </row>
    <row r="8" spans="1:24" ht="13.5" thickBot="1">
      <c r="A8" s="187" t="s">
        <v>15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9"/>
    </row>
    <row r="9" spans="1:24" ht="13.5" thickBot="1">
      <c r="A9" s="1">
        <v>1</v>
      </c>
      <c r="B9" s="170" t="s">
        <v>16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2"/>
    </row>
    <row r="10" spans="1:24" ht="13.5" customHeight="1" thickBot="1">
      <c r="A10" s="2">
        <v>1</v>
      </c>
      <c r="B10" s="205">
        <v>1</v>
      </c>
      <c r="C10" s="167" t="s">
        <v>17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9"/>
    </row>
    <row r="11" spans="1:24" ht="12.75" customHeight="1" thickBot="1">
      <c r="A11" s="132">
        <v>1</v>
      </c>
      <c r="B11" s="139">
        <v>1</v>
      </c>
      <c r="C11" s="101">
        <v>1</v>
      </c>
      <c r="D11" s="136" t="s">
        <v>18</v>
      </c>
      <c r="E11" s="106">
        <v>11</v>
      </c>
      <c r="F11" s="9" t="s">
        <v>19</v>
      </c>
      <c r="G11" s="9" t="s">
        <v>20</v>
      </c>
      <c r="H11" s="12" t="s">
        <v>21</v>
      </c>
      <c r="I11" s="31">
        <f>SUM(J11,L11)</f>
        <v>719</v>
      </c>
      <c r="J11" s="32">
        <v>719</v>
      </c>
      <c r="K11" s="32">
        <v>0</v>
      </c>
      <c r="L11" s="33">
        <v>0</v>
      </c>
      <c r="M11" s="31">
        <f>SUM(N11,P11)</f>
        <v>769.2</v>
      </c>
      <c r="N11" s="32">
        <v>769.2</v>
      </c>
      <c r="O11" s="32">
        <v>0</v>
      </c>
      <c r="P11" s="33">
        <v>0</v>
      </c>
      <c r="Q11" s="31">
        <f>SUM(R11,T11)</f>
        <v>777</v>
      </c>
      <c r="R11" s="32">
        <v>777</v>
      </c>
      <c r="S11" s="32">
        <v>0</v>
      </c>
      <c r="T11" s="33">
        <v>0</v>
      </c>
      <c r="U11" s="31">
        <f>SUM(V11,X11)</f>
        <v>764.5</v>
      </c>
      <c r="V11" s="32">
        <v>764.5</v>
      </c>
      <c r="W11" s="32"/>
      <c r="X11" s="33"/>
    </row>
    <row r="12" spans="1:24" ht="13.5" customHeight="1" thickBot="1">
      <c r="A12" s="133"/>
      <c r="B12" s="134"/>
      <c r="C12" s="105"/>
      <c r="D12" s="95"/>
      <c r="E12" s="107"/>
      <c r="F12" s="98" t="s">
        <v>22</v>
      </c>
      <c r="G12" s="99"/>
      <c r="H12" s="100"/>
      <c r="I12" s="34">
        <f>SUM(J12,L12)</f>
        <v>719</v>
      </c>
      <c r="J12" s="35">
        <f>SUM(J11)</f>
        <v>719</v>
      </c>
      <c r="K12" s="36">
        <f>SUM(K11)</f>
        <v>0</v>
      </c>
      <c r="L12" s="36">
        <f>SUM(L11)</f>
        <v>0</v>
      </c>
      <c r="M12" s="34">
        <f>SUM(N12,P12)</f>
        <v>769.2</v>
      </c>
      <c r="N12" s="35">
        <f>SUM(N11)</f>
        <v>769.2</v>
      </c>
      <c r="O12" s="36">
        <f>SUM(O11)</f>
        <v>0</v>
      </c>
      <c r="P12" s="36">
        <f>SUM(P11)</f>
        <v>0</v>
      </c>
      <c r="Q12" s="34">
        <f>SUM(R12,T12)</f>
        <v>777</v>
      </c>
      <c r="R12" s="35">
        <f>SUM(R11)</f>
        <v>777</v>
      </c>
      <c r="S12" s="35">
        <f>SUM(S11)</f>
        <v>0</v>
      </c>
      <c r="T12" s="36">
        <f>SUM(T11)</f>
        <v>0</v>
      </c>
      <c r="U12" s="34">
        <f>SUM(V12,X12)</f>
        <v>764.5</v>
      </c>
      <c r="V12" s="35">
        <f>SUM(V11)</f>
        <v>764.5</v>
      </c>
      <c r="W12" s="35">
        <f>SUM(W11)</f>
        <v>0</v>
      </c>
      <c r="X12" s="55">
        <f>SUM(X11)</f>
        <v>0</v>
      </c>
    </row>
    <row r="13" spans="1:24" ht="21.75" customHeight="1" thickBot="1">
      <c r="A13" s="132">
        <v>1</v>
      </c>
      <c r="B13" s="139">
        <v>1</v>
      </c>
      <c r="C13" s="150">
        <v>2</v>
      </c>
      <c r="D13" s="94" t="s">
        <v>23</v>
      </c>
      <c r="E13" s="147">
        <v>11</v>
      </c>
      <c r="F13" s="9" t="s">
        <v>24</v>
      </c>
      <c r="G13" s="9" t="s">
        <v>25</v>
      </c>
      <c r="H13" s="12" t="s">
        <v>26</v>
      </c>
      <c r="I13" s="31">
        <f aca="true" t="shared" si="0" ref="I13:I18">SUM(J13,L13)</f>
        <v>1.2</v>
      </c>
      <c r="J13" s="32">
        <v>1.2</v>
      </c>
      <c r="K13" s="32">
        <v>0</v>
      </c>
      <c r="L13" s="33">
        <v>0</v>
      </c>
      <c r="M13" s="31">
        <f aca="true" t="shared" si="1" ref="M13:M23">SUM(N13,P13)</f>
        <v>2.2</v>
      </c>
      <c r="N13" s="32">
        <v>2.2</v>
      </c>
      <c r="O13" s="32">
        <v>0</v>
      </c>
      <c r="P13" s="33">
        <v>0</v>
      </c>
      <c r="Q13" s="31">
        <f aca="true" t="shared" si="2" ref="Q13:Q23">SUM(R13,T13)</f>
        <v>2.2</v>
      </c>
      <c r="R13" s="32">
        <v>2.2</v>
      </c>
      <c r="S13" s="32">
        <v>0</v>
      </c>
      <c r="T13" s="33">
        <v>0</v>
      </c>
      <c r="U13" s="31">
        <f aca="true" t="shared" si="3" ref="U13:U23">SUM(V13,X13)</f>
        <v>2.2</v>
      </c>
      <c r="V13" s="32">
        <v>2.2</v>
      </c>
      <c r="W13" s="32"/>
      <c r="X13" s="33"/>
    </row>
    <row r="14" spans="1:24" ht="21.75" customHeight="1" thickBot="1">
      <c r="A14" s="133"/>
      <c r="B14" s="134"/>
      <c r="C14" s="105"/>
      <c r="D14" s="95"/>
      <c r="E14" s="107"/>
      <c r="F14" s="98" t="s">
        <v>22</v>
      </c>
      <c r="G14" s="99"/>
      <c r="H14" s="100"/>
      <c r="I14" s="34">
        <f t="shared" si="0"/>
        <v>1.2</v>
      </c>
      <c r="J14" s="35">
        <f>SUM(J13)</f>
        <v>1.2</v>
      </c>
      <c r="K14" s="36">
        <f>SUM(K13)</f>
        <v>0</v>
      </c>
      <c r="L14" s="36">
        <f>SUM(L13)</f>
        <v>0</v>
      </c>
      <c r="M14" s="34">
        <f t="shared" si="1"/>
        <v>2.2</v>
      </c>
      <c r="N14" s="35">
        <f>SUM(N13)</f>
        <v>2.2</v>
      </c>
      <c r="O14" s="36">
        <f>SUM(O13)</f>
        <v>0</v>
      </c>
      <c r="P14" s="36">
        <f>SUM(P13)</f>
        <v>0</v>
      </c>
      <c r="Q14" s="34">
        <f t="shared" si="2"/>
        <v>2.2</v>
      </c>
      <c r="R14" s="35">
        <f>SUM(R13)</f>
        <v>2.2</v>
      </c>
      <c r="S14" s="35">
        <f>SUM(S13)</f>
        <v>0</v>
      </c>
      <c r="T14" s="36">
        <f>SUM(T13)</f>
        <v>0</v>
      </c>
      <c r="U14" s="34">
        <f t="shared" si="3"/>
        <v>2.2</v>
      </c>
      <c r="V14" s="35">
        <f>SUM(V13)</f>
        <v>2.2</v>
      </c>
      <c r="W14" s="35">
        <f>SUM(W13)</f>
        <v>0</v>
      </c>
      <c r="X14" s="55">
        <f>SUM(X13)</f>
        <v>0</v>
      </c>
    </row>
    <row r="15" spans="1:24" ht="12.75" customHeight="1">
      <c r="A15" s="132">
        <v>1</v>
      </c>
      <c r="B15" s="139">
        <v>1</v>
      </c>
      <c r="C15" s="150">
        <v>3</v>
      </c>
      <c r="D15" s="94" t="s">
        <v>27</v>
      </c>
      <c r="E15" s="147">
        <v>11</v>
      </c>
      <c r="F15" s="9" t="s">
        <v>28</v>
      </c>
      <c r="G15" s="101" t="s">
        <v>29</v>
      </c>
      <c r="H15" s="12" t="s">
        <v>26</v>
      </c>
      <c r="I15" s="37">
        <f t="shared" si="0"/>
        <v>57.9</v>
      </c>
      <c r="J15" s="38">
        <v>57.9</v>
      </c>
      <c r="K15" s="38">
        <v>0</v>
      </c>
      <c r="L15" s="33">
        <v>0</v>
      </c>
      <c r="M15" s="37">
        <f t="shared" si="1"/>
        <v>30</v>
      </c>
      <c r="N15" s="38">
        <v>30</v>
      </c>
      <c r="O15" s="38">
        <v>0</v>
      </c>
      <c r="P15" s="33">
        <v>0</v>
      </c>
      <c r="Q15" s="31">
        <f t="shared" si="2"/>
        <v>30</v>
      </c>
      <c r="R15" s="32">
        <v>30</v>
      </c>
      <c r="S15" s="32">
        <v>0</v>
      </c>
      <c r="T15" s="33">
        <v>0</v>
      </c>
      <c r="U15" s="31">
        <f t="shared" si="3"/>
        <v>30</v>
      </c>
      <c r="V15" s="32">
        <v>30</v>
      </c>
      <c r="W15" s="32"/>
      <c r="X15" s="33"/>
    </row>
    <row r="16" spans="1:24" ht="12.75" customHeight="1" thickBot="1">
      <c r="A16" s="133"/>
      <c r="B16" s="134"/>
      <c r="C16" s="105"/>
      <c r="D16" s="95"/>
      <c r="E16" s="107"/>
      <c r="F16" s="10" t="s">
        <v>30</v>
      </c>
      <c r="G16" s="105"/>
      <c r="H16" s="13" t="s">
        <v>31</v>
      </c>
      <c r="I16" s="39">
        <f t="shared" si="0"/>
        <v>6</v>
      </c>
      <c r="J16" s="40">
        <v>6</v>
      </c>
      <c r="K16" s="40">
        <v>0</v>
      </c>
      <c r="L16" s="41">
        <v>0</v>
      </c>
      <c r="M16" s="39">
        <f t="shared" si="1"/>
        <v>0</v>
      </c>
      <c r="N16" s="40"/>
      <c r="O16" s="40">
        <v>0</v>
      </c>
      <c r="P16" s="41">
        <v>0</v>
      </c>
      <c r="Q16" s="43">
        <f t="shared" si="2"/>
        <v>0</v>
      </c>
      <c r="R16" s="44">
        <v>0</v>
      </c>
      <c r="S16" s="44">
        <v>0</v>
      </c>
      <c r="T16" s="41">
        <v>0</v>
      </c>
      <c r="U16" s="43">
        <f t="shared" si="3"/>
        <v>0</v>
      </c>
      <c r="V16" s="44">
        <v>0</v>
      </c>
      <c r="W16" s="44"/>
      <c r="X16" s="41"/>
    </row>
    <row r="17" spans="1:24" ht="13.5" customHeight="1" thickBot="1">
      <c r="A17" s="133"/>
      <c r="B17" s="134"/>
      <c r="C17" s="105"/>
      <c r="D17" s="95"/>
      <c r="E17" s="107"/>
      <c r="F17" s="98" t="s">
        <v>22</v>
      </c>
      <c r="G17" s="99"/>
      <c r="H17" s="100"/>
      <c r="I17" s="34">
        <f t="shared" si="0"/>
        <v>63.9</v>
      </c>
      <c r="J17" s="35">
        <f>SUM(J15:J16)</f>
        <v>63.9</v>
      </c>
      <c r="K17" s="36">
        <f>SUM(K15:K16)</f>
        <v>0</v>
      </c>
      <c r="L17" s="36">
        <f>SUM(L15:L16)</f>
        <v>0</v>
      </c>
      <c r="M17" s="34">
        <f t="shared" si="1"/>
        <v>30</v>
      </c>
      <c r="N17" s="35">
        <f>SUM(N15:N16)</f>
        <v>30</v>
      </c>
      <c r="O17" s="36">
        <f>SUM(O15:O16)</f>
        <v>0</v>
      </c>
      <c r="P17" s="36">
        <f>SUM(P15:P16)</f>
        <v>0</v>
      </c>
      <c r="Q17" s="34">
        <f t="shared" si="2"/>
        <v>30</v>
      </c>
      <c r="R17" s="35">
        <f>SUM(R15:R16)</f>
        <v>30</v>
      </c>
      <c r="S17" s="35">
        <f>SUM(S15:S16)</f>
        <v>0</v>
      </c>
      <c r="T17" s="36">
        <f>SUM(T15:T16)</f>
        <v>0</v>
      </c>
      <c r="U17" s="34">
        <f t="shared" si="3"/>
        <v>30</v>
      </c>
      <c r="V17" s="35">
        <f>SUM(V15:V16)</f>
        <v>30</v>
      </c>
      <c r="W17" s="35">
        <f>SUM(W15:W16)</f>
        <v>0</v>
      </c>
      <c r="X17" s="55">
        <f>SUM(X15:X16)</f>
        <v>0</v>
      </c>
    </row>
    <row r="18" spans="1:24" ht="38.25" customHeight="1" thickBot="1">
      <c r="A18" s="132">
        <v>1</v>
      </c>
      <c r="B18" s="139">
        <v>1</v>
      </c>
      <c r="C18" s="150">
        <v>4</v>
      </c>
      <c r="D18" s="94" t="s">
        <v>32</v>
      </c>
      <c r="E18" s="147">
        <v>11</v>
      </c>
      <c r="F18" s="9" t="s">
        <v>33</v>
      </c>
      <c r="G18" s="9" t="s">
        <v>34</v>
      </c>
      <c r="H18" s="14" t="s">
        <v>21</v>
      </c>
      <c r="I18" s="31">
        <f t="shared" si="0"/>
        <v>4516.6</v>
      </c>
      <c r="J18" s="32">
        <v>4516.6</v>
      </c>
      <c r="K18" s="32">
        <v>0</v>
      </c>
      <c r="L18" s="33">
        <v>0</v>
      </c>
      <c r="M18" s="31">
        <f t="shared" si="1"/>
        <v>4621.57</v>
      </c>
      <c r="N18" s="32">
        <v>4621.57</v>
      </c>
      <c r="O18" s="32">
        <v>0</v>
      </c>
      <c r="P18" s="33">
        <v>0</v>
      </c>
      <c r="Q18" s="31">
        <f t="shared" si="2"/>
        <v>4357.3</v>
      </c>
      <c r="R18" s="32">
        <v>4357.3</v>
      </c>
      <c r="S18" s="32">
        <v>0</v>
      </c>
      <c r="T18" s="33">
        <v>0</v>
      </c>
      <c r="U18" s="31">
        <f t="shared" si="3"/>
        <v>4357.3</v>
      </c>
      <c r="V18" s="32">
        <v>4357.3</v>
      </c>
      <c r="W18" s="32"/>
      <c r="X18" s="33"/>
    </row>
    <row r="19" spans="1:24" ht="38.25" customHeight="1" thickBot="1">
      <c r="A19" s="133"/>
      <c r="B19" s="134"/>
      <c r="C19" s="105"/>
      <c r="D19" s="95"/>
      <c r="E19" s="107"/>
      <c r="F19" s="98" t="s">
        <v>35</v>
      </c>
      <c r="G19" s="99"/>
      <c r="H19" s="100"/>
      <c r="I19" s="34">
        <f>SUM(J19,L19)</f>
        <v>4516.6</v>
      </c>
      <c r="J19" s="35">
        <f>SUM(J18)</f>
        <v>4516.6</v>
      </c>
      <c r="K19" s="36">
        <f>SUM(K18)</f>
        <v>0</v>
      </c>
      <c r="L19" s="36">
        <f>SUM(L18)</f>
        <v>0</v>
      </c>
      <c r="M19" s="42">
        <f>SUM(N18,P18)</f>
        <v>4621.57</v>
      </c>
      <c r="N19" s="35">
        <f>SUM(N18)</f>
        <v>4621.57</v>
      </c>
      <c r="O19" s="36">
        <f>SUM(O18)</f>
        <v>0</v>
      </c>
      <c r="P19" s="36">
        <f>SUM(P18)</f>
        <v>0</v>
      </c>
      <c r="Q19" s="34">
        <f>SUM(R19,T19)</f>
        <v>4357.3</v>
      </c>
      <c r="R19" s="35">
        <f>SUM(R18)</f>
        <v>4357.3</v>
      </c>
      <c r="S19" s="35">
        <f>SUM(S18)</f>
        <v>0</v>
      </c>
      <c r="T19" s="36">
        <f>SUM(T18)</f>
        <v>0</v>
      </c>
      <c r="U19" s="34">
        <f>SUM(V19,X19)</f>
        <v>4357.3</v>
      </c>
      <c r="V19" s="35">
        <f>SUM(V18)</f>
        <v>4357.3</v>
      </c>
      <c r="W19" s="35">
        <f>SUM(W18)</f>
        <v>0</v>
      </c>
      <c r="X19" s="55">
        <f>SUM(X18)</f>
        <v>0</v>
      </c>
    </row>
    <row r="20" spans="1:24" ht="12.75" customHeight="1">
      <c r="A20" s="132">
        <v>1</v>
      </c>
      <c r="B20" s="139">
        <v>1</v>
      </c>
      <c r="C20" s="150">
        <v>5</v>
      </c>
      <c r="D20" s="94" t="s">
        <v>36</v>
      </c>
      <c r="E20" s="147">
        <v>11</v>
      </c>
      <c r="F20" s="101" t="s">
        <v>37</v>
      </c>
      <c r="G20" s="101" t="s">
        <v>38</v>
      </c>
      <c r="H20" s="12" t="s">
        <v>39</v>
      </c>
      <c r="I20" s="31">
        <f>SUM(J20,L20)</f>
        <v>168.7</v>
      </c>
      <c r="J20" s="32">
        <v>168.7</v>
      </c>
      <c r="K20" s="32">
        <v>0</v>
      </c>
      <c r="L20" s="33">
        <v>0</v>
      </c>
      <c r="M20" s="31">
        <f t="shared" si="1"/>
        <v>179.4</v>
      </c>
      <c r="N20" s="32">
        <v>179.4</v>
      </c>
      <c r="O20" s="32">
        <v>0</v>
      </c>
      <c r="P20" s="33">
        <v>0</v>
      </c>
      <c r="Q20" s="31">
        <f t="shared" si="2"/>
        <v>183.5</v>
      </c>
      <c r="R20" s="32">
        <v>183.5</v>
      </c>
      <c r="S20" s="32">
        <v>0</v>
      </c>
      <c r="T20" s="33">
        <v>0</v>
      </c>
      <c r="U20" s="31">
        <f t="shared" si="3"/>
        <v>183.5</v>
      </c>
      <c r="V20" s="32">
        <v>183.5</v>
      </c>
      <c r="W20" s="32"/>
      <c r="X20" s="33"/>
    </row>
    <row r="21" spans="1:24" ht="13.5" thickBot="1">
      <c r="A21" s="133"/>
      <c r="B21" s="134"/>
      <c r="C21" s="105"/>
      <c r="D21" s="95"/>
      <c r="E21" s="107"/>
      <c r="F21" s="105"/>
      <c r="G21" s="105"/>
      <c r="H21" s="15" t="s">
        <v>26</v>
      </c>
      <c r="I21" s="43">
        <f>SUM(J21,L21)</f>
        <v>1031</v>
      </c>
      <c r="J21" s="44">
        <v>1031</v>
      </c>
      <c r="K21" s="44">
        <v>0</v>
      </c>
      <c r="L21" s="41">
        <v>0</v>
      </c>
      <c r="M21" s="39">
        <f t="shared" si="1"/>
        <v>1344.2</v>
      </c>
      <c r="N21" s="40">
        <v>1344.2</v>
      </c>
      <c r="O21" s="44">
        <v>0</v>
      </c>
      <c r="P21" s="41">
        <v>0</v>
      </c>
      <c r="Q21" s="43">
        <f t="shared" si="2"/>
        <v>2073.4</v>
      </c>
      <c r="R21" s="44">
        <v>2073.4</v>
      </c>
      <c r="S21" s="44">
        <v>0</v>
      </c>
      <c r="T21" s="41">
        <v>0</v>
      </c>
      <c r="U21" s="43">
        <f t="shared" si="3"/>
        <v>2073.4</v>
      </c>
      <c r="V21" s="44">
        <v>2073.4</v>
      </c>
      <c r="W21" s="44">
        <v>0</v>
      </c>
      <c r="X21" s="41">
        <v>0</v>
      </c>
    </row>
    <row r="22" spans="1:24" ht="13.5" customHeight="1" thickBot="1">
      <c r="A22" s="133"/>
      <c r="B22" s="134"/>
      <c r="C22" s="105"/>
      <c r="D22" s="95"/>
      <c r="E22" s="107"/>
      <c r="F22" s="98" t="s">
        <v>22</v>
      </c>
      <c r="G22" s="99"/>
      <c r="H22" s="100"/>
      <c r="I22" s="34">
        <f>SUM(J22,L22)</f>
        <v>1199.7</v>
      </c>
      <c r="J22" s="35">
        <f>SUM(J20:J21)</f>
        <v>1199.7</v>
      </c>
      <c r="K22" s="36">
        <f>SUM(K20:K21)</f>
        <v>0</v>
      </c>
      <c r="L22" s="36">
        <f>SUM(L20:L21)</f>
        <v>0</v>
      </c>
      <c r="M22" s="34">
        <f>SUM(N22,P22)</f>
        <v>1523.6000000000001</v>
      </c>
      <c r="N22" s="35">
        <f>SUM(N20:N21)</f>
        <v>1523.6000000000001</v>
      </c>
      <c r="O22" s="36">
        <f>SUM(O20:O21)</f>
        <v>0</v>
      </c>
      <c r="P22" s="36">
        <f>SUM(P20:P21)</f>
        <v>0</v>
      </c>
      <c r="Q22" s="34">
        <f>SUM(R22,T22)</f>
        <v>2256.9</v>
      </c>
      <c r="R22" s="35">
        <f>SUM(R20:R21)</f>
        <v>2256.9</v>
      </c>
      <c r="S22" s="35">
        <f>SUM(S20:S21)</f>
        <v>0</v>
      </c>
      <c r="T22" s="36">
        <f>SUM(T20:T21)</f>
        <v>0</v>
      </c>
      <c r="U22" s="34">
        <f>SUM(V22,X22)</f>
        <v>2256.9</v>
      </c>
      <c r="V22" s="35">
        <f>SUM(V20:V21)</f>
        <v>2256.9</v>
      </c>
      <c r="W22" s="35">
        <f>SUM(W20:W21)</f>
        <v>0</v>
      </c>
      <c r="X22" s="55">
        <f>SUM(X20:X21)</f>
        <v>0</v>
      </c>
    </row>
    <row r="23" spans="1:24" ht="13.5" customHeight="1" thickBot="1">
      <c r="A23" s="20">
        <v>1</v>
      </c>
      <c r="B23" s="21">
        <v>1</v>
      </c>
      <c r="C23" s="123" t="s">
        <v>40</v>
      </c>
      <c r="D23" s="124"/>
      <c r="E23" s="124"/>
      <c r="F23" s="124"/>
      <c r="G23" s="124"/>
      <c r="H23" s="125"/>
      <c r="I23" s="45">
        <f>SUM(J23,L23)</f>
        <v>6500.400000000001</v>
      </c>
      <c r="J23" s="46">
        <f>SUM(J12,J14,J17,J19,J22)</f>
        <v>6500.400000000001</v>
      </c>
      <c r="K23" s="46">
        <f>SUM(K12,K14,K17,K19,K22)</f>
        <v>0</v>
      </c>
      <c r="L23" s="47">
        <f>SUM(L12,L14,L17,L19,L22)</f>
        <v>0</v>
      </c>
      <c r="M23" s="45">
        <f t="shared" si="1"/>
        <v>6946.57</v>
      </c>
      <c r="N23" s="46">
        <f>SUM(N12,N14,N17,N19,N22)</f>
        <v>6946.57</v>
      </c>
      <c r="O23" s="46">
        <f>SUM(O12,O14,O17,O19,O22)</f>
        <v>0</v>
      </c>
      <c r="P23" s="47">
        <f>SUM(P12,P14,P17,P19,P22)</f>
        <v>0</v>
      </c>
      <c r="Q23" s="45">
        <f t="shared" si="2"/>
        <v>7423.4</v>
      </c>
      <c r="R23" s="46">
        <f>SUM(R12,R14,R17,R19,R22)</f>
        <v>7423.4</v>
      </c>
      <c r="S23" s="46">
        <f>SUM(S12,S14,S17,S19,S22)</f>
        <v>0</v>
      </c>
      <c r="T23" s="47">
        <f>SUM(T12,T14,T17,T19,T22)</f>
        <v>0</v>
      </c>
      <c r="U23" s="45">
        <f t="shared" si="3"/>
        <v>7410.9</v>
      </c>
      <c r="V23" s="46">
        <f>SUM(V12,V14,V17,V19,V22)</f>
        <v>7410.9</v>
      </c>
      <c r="W23" s="46">
        <f>SUM(W12,W14,W17,W19,W22)</f>
        <v>0</v>
      </c>
      <c r="X23" s="47">
        <f>SUM(X12,X14,X17,X19,X22)</f>
        <v>0</v>
      </c>
    </row>
    <row r="24" spans="1:24" ht="13.5" customHeight="1" thickBot="1">
      <c r="A24" s="4">
        <v>1</v>
      </c>
      <c r="B24" s="5">
        <v>2</v>
      </c>
      <c r="C24" s="129" t="s">
        <v>41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</row>
    <row r="25" spans="1:24" ht="22.5" customHeight="1">
      <c r="A25" s="132">
        <v>1</v>
      </c>
      <c r="B25" s="139">
        <v>2</v>
      </c>
      <c r="C25" s="101">
        <v>1</v>
      </c>
      <c r="D25" s="136" t="s">
        <v>42</v>
      </c>
      <c r="E25" s="166" t="s">
        <v>43</v>
      </c>
      <c r="F25" s="106" t="s">
        <v>44</v>
      </c>
      <c r="G25" s="101" t="s">
        <v>45</v>
      </c>
      <c r="H25" s="12" t="s">
        <v>26</v>
      </c>
      <c r="I25" s="37">
        <f aca="true" t="shared" si="4" ref="I25:I42">SUM(J25,L25)</f>
        <v>244.7</v>
      </c>
      <c r="J25" s="38">
        <v>234.5</v>
      </c>
      <c r="K25" s="38">
        <v>144.1</v>
      </c>
      <c r="L25" s="48">
        <v>10.2</v>
      </c>
      <c r="M25" s="37">
        <f>SUM(N25,P25)</f>
        <v>245.7</v>
      </c>
      <c r="N25" s="38">
        <v>245.7</v>
      </c>
      <c r="O25" s="38">
        <v>157.8</v>
      </c>
      <c r="P25" s="48"/>
      <c r="Q25" s="31">
        <f>SUM(R25,T25)</f>
        <v>240</v>
      </c>
      <c r="R25" s="32">
        <v>240</v>
      </c>
      <c r="S25" s="32">
        <v>0</v>
      </c>
      <c r="T25" s="33">
        <v>0</v>
      </c>
      <c r="U25" s="31">
        <f>SUM(V25,X25)</f>
        <v>240</v>
      </c>
      <c r="V25" s="32">
        <v>240</v>
      </c>
      <c r="W25" s="32">
        <v>0</v>
      </c>
      <c r="X25" s="33">
        <v>0</v>
      </c>
    </row>
    <row r="26" spans="1:24" ht="22.5" customHeight="1">
      <c r="A26" s="133"/>
      <c r="B26" s="134"/>
      <c r="C26" s="105"/>
      <c r="D26" s="95"/>
      <c r="E26" s="155"/>
      <c r="F26" s="107"/>
      <c r="G26" s="105"/>
      <c r="H26" s="24" t="s">
        <v>46</v>
      </c>
      <c r="I26" s="49">
        <f t="shared" si="4"/>
        <v>19.8</v>
      </c>
      <c r="J26" s="50">
        <v>19.8</v>
      </c>
      <c r="K26" s="50">
        <v>4.1</v>
      </c>
      <c r="L26" s="51">
        <v>0</v>
      </c>
      <c r="M26" s="49">
        <f aca="true" t="shared" si="5" ref="M26:M71">SUM(N26,P26)</f>
        <v>21.5</v>
      </c>
      <c r="N26" s="50">
        <v>21.5</v>
      </c>
      <c r="O26" s="50">
        <v>6</v>
      </c>
      <c r="P26" s="51"/>
      <c r="Q26" s="49">
        <f aca="true" t="shared" si="6" ref="Q26:Q71">SUM(R26,T26)</f>
        <v>21</v>
      </c>
      <c r="R26" s="50">
        <v>21</v>
      </c>
      <c r="S26" s="50">
        <v>0</v>
      </c>
      <c r="T26" s="51">
        <v>0</v>
      </c>
      <c r="U26" s="49">
        <f aca="true" t="shared" si="7" ref="U26:U71">SUM(V26,X26)</f>
        <v>21</v>
      </c>
      <c r="V26" s="50">
        <v>21</v>
      </c>
      <c r="W26" s="50">
        <v>0</v>
      </c>
      <c r="X26" s="51">
        <v>0</v>
      </c>
    </row>
    <row r="27" spans="1:24" ht="27" customHeight="1" thickBot="1">
      <c r="A27" s="133"/>
      <c r="B27" s="134"/>
      <c r="C27" s="105"/>
      <c r="D27" s="95"/>
      <c r="E27" s="155"/>
      <c r="F27" s="108"/>
      <c r="G27" s="102"/>
      <c r="H27" s="22" t="s">
        <v>31</v>
      </c>
      <c r="I27" s="52">
        <f t="shared" si="4"/>
        <v>1</v>
      </c>
      <c r="J27" s="53">
        <v>1</v>
      </c>
      <c r="K27" s="53">
        <v>0.8</v>
      </c>
      <c r="L27" s="54">
        <v>0</v>
      </c>
      <c r="M27" s="52">
        <f t="shared" si="5"/>
        <v>0</v>
      </c>
      <c r="N27" s="53"/>
      <c r="O27" s="53"/>
      <c r="P27" s="54"/>
      <c r="Q27" s="52">
        <f t="shared" si="6"/>
        <v>0</v>
      </c>
      <c r="R27" s="53"/>
      <c r="S27" s="53">
        <v>0</v>
      </c>
      <c r="T27" s="54">
        <v>0</v>
      </c>
      <c r="U27" s="52">
        <f t="shared" si="7"/>
        <v>0</v>
      </c>
      <c r="V27" s="53"/>
      <c r="W27" s="53">
        <v>0</v>
      </c>
      <c r="X27" s="54">
        <v>0</v>
      </c>
    </row>
    <row r="28" spans="1:24" ht="22.5" customHeight="1" thickBot="1">
      <c r="A28" s="133"/>
      <c r="B28" s="134"/>
      <c r="C28" s="105"/>
      <c r="D28" s="95"/>
      <c r="E28" s="155"/>
      <c r="F28" s="98" t="s">
        <v>22</v>
      </c>
      <c r="G28" s="99"/>
      <c r="H28" s="100"/>
      <c r="I28" s="34">
        <f t="shared" si="4"/>
        <v>265.5</v>
      </c>
      <c r="J28" s="35">
        <f>SUM(J25:J27)</f>
        <v>255.3</v>
      </c>
      <c r="K28" s="35">
        <f>SUM(K25:K27)</f>
        <v>149</v>
      </c>
      <c r="L28" s="35">
        <f>SUM(L25:L27)</f>
        <v>10.2</v>
      </c>
      <c r="M28" s="34">
        <f t="shared" si="5"/>
        <v>267.2</v>
      </c>
      <c r="N28" s="35">
        <f>SUM(N25:N27)</f>
        <v>267.2</v>
      </c>
      <c r="O28" s="35">
        <f>SUM(O25:O27)</f>
        <v>163.8</v>
      </c>
      <c r="P28" s="35">
        <f>SUM(P25:P27)</f>
        <v>0</v>
      </c>
      <c r="Q28" s="34">
        <f t="shared" si="6"/>
        <v>261</v>
      </c>
      <c r="R28" s="35">
        <f>SUM(R25:R27)</f>
        <v>261</v>
      </c>
      <c r="S28" s="35">
        <f>SUM(S25:S27)</f>
        <v>0</v>
      </c>
      <c r="T28" s="35">
        <f>SUM(T25:T27)</f>
        <v>0</v>
      </c>
      <c r="U28" s="42">
        <f t="shared" si="7"/>
        <v>261</v>
      </c>
      <c r="V28" s="35">
        <f>SUM(V25:V27)</f>
        <v>261</v>
      </c>
      <c r="W28" s="35">
        <f>SUM(W25:W27)</f>
        <v>0</v>
      </c>
      <c r="X28" s="55">
        <f>SUM(X25:X27)</f>
        <v>0</v>
      </c>
    </row>
    <row r="29" spans="1:24" ht="22.5" customHeight="1">
      <c r="A29" s="132">
        <v>1</v>
      </c>
      <c r="B29" s="139">
        <v>2</v>
      </c>
      <c r="C29" s="150">
        <v>2</v>
      </c>
      <c r="D29" s="94" t="s">
        <v>47</v>
      </c>
      <c r="E29" s="163" t="s">
        <v>48</v>
      </c>
      <c r="F29" s="106" t="s">
        <v>44</v>
      </c>
      <c r="G29" s="101" t="s">
        <v>49</v>
      </c>
      <c r="H29" s="12" t="s">
        <v>26</v>
      </c>
      <c r="I29" s="37">
        <f t="shared" si="4"/>
        <v>276.2</v>
      </c>
      <c r="J29" s="38">
        <v>240.8</v>
      </c>
      <c r="K29" s="38">
        <v>126.2</v>
      </c>
      <c r="L29" s="48">
        <v>35.4</v>
      </c>
      <c r="M29" s="37">
        <f t="shared" si="5"/>
        <v>243</v>
      </c>
      <c r="N29" s="38">
        <v>243</v>
      </c>
      <c r="O29" s="38">
        <v>133.1</v>
      </c>
      <c r="P29" s="48"/>
      <c r="Q29" s="31">
        <f t="shared" si="6"/>
        <v>250</v>
      </c>
      <c r="R29" s="32">
        <v>250</v>
      </c>
      <c r="S29" s="32">
        <v>0</v>
      </c>
      <c r="T29" s="33">
        <v>0</v>
      </c>
      <c r="U29" s="31">
        <f t="shared" si="7"/>
        <v>250</v>
      </c>
      <c r="V29" s="32">
        <v>250</v>
      </c>
      <c r="W29" s="32">
        <v>0</v>
      </c>
      <c r="X29" s="33">
        <v>0</v>
      </c>
    </row>
    <row r="30" spans="1:24" ht="22.5" customHeight="1">
      <c r="A30" s="133"/>
      <c r="B30" s="134"/>
      <c r="C30" s="105"/>
      <c r="D30" s="95"/>
      <c r="E30" s="164"/>
      <c r="F30" s="107"/>
      <c r="G30" s="105"/>
      <c r="H30" s="24" t="s">
        <v>46</v>
      </c>
      <c r="I30" s="49">
        <f t="shared" si="4"/>
        <v>11.9</v>
      </c>
      <c r="J30" s="50">
        <v>11.9</v>
      </c>
      <c r="K30" s="50">
        <v>2.6</v>
      </c>
      <c r="L30" s="51">
        <v>0</v>
      </c>
      <c r="M30" s="49">
        <f t="shared" si="5"/>
        <v>12.6</v>
      </c>
      <c r="N30" s="50">
        <v>12.6</v>
      </c>
      <c r="O30" s="50">
        <v>4.2</v>
      </c>
      <c r="P30" s="51"/>
      <c r="Q30" s="49">
        <f t="shared" si="6"/>
        <v>13</v>
      </c>
      <c r="R30" s="50">
        <v>13</v>
      </c>
      <c r="S30" s="50">
        <v>0</v>
      </c>
      <c r="T30" s="51">
        <v>0</v>
      </c>
      <c r="U30" s="49">
        <f t="shared" si="7"/>
        <v>13</v>
      </c>
      <c r="V30" s="50">
        <v>13</v>
      </c>
      <c r="W30" s="50">
        <v>0</v>
      </c>
      <c r="X30" s="51">
        <v>0</v>
      </c>
    </row>
    <row r="31" spans="1:24" ht="27" customHeight="1" thickBot="1">
      <c r="A31" s="133"/>
      <c r="B31" s="134"/>
      <c r="C31" s="105"/>
      <c r="D31" s="95"/>
      <c r="E31" s="164"/>
      <c r="F31" s="108"/>
      <c r="G31" s="102"/>
      <c r="H31" s="22" t="s">
        <v>31</v>
      </c>
      <c r="I31" s="52">
        <f t="shared" si="4"/>
        <v>0.5</v>
      </c>
      <c r="J31" s="53">
        <v>0.5</v>
      </c>
      <c r="K31" s="53">
        <v>0.3</v>
      </c>
      <c r="L31" s="54">
        <v>0</v>
      </c>
      <c r="M31" s="52">
        <f>SUM(N31,P31)</f>
        <v>0</v>
      </c>
      <c r="N31" s="53"/>
      <c r="O31" s="53"/>
      <c r="P31" s="54"/>
      <c r="Q31" s="52">
        <f>SUM(R31,T31)</f>
        <v>0</v>
      </c>
      <c r="R31" s="53"/>
      <c r="S31" s="53">
        <v>0</v>
      </c>
      <c r="T31" s="54">
        <v>0</v>
      </c>
      <c r="U31" s="52">
        <f>SUM(V31,X31)</f>
        <v>0</v>
      </c>
      <c r="V31" s="53"/>
      <c r="W31" s="53">
        <v>0</v>
      </c>
      <c r="X31" s="54">
        <v>0</v>
      </c>
    </row>
    <row r="32" spans="1:24" ht="21.75" customHeight="1" thickBot="1">
      <c r="A32" s="148"/>
      <c r="B32" s="149"/>
      <c r="C32" s="152"/>
      <c r="D32" s="153"/>
      <c r="E32" s="165"/>
      <c r="F32" s="158" t="s">
        <v>22</v>
      </c>
      <c r="G32" s="159"/>
      <c r="H32" s="160"/>
      <c r="I32" s="34">
        <f t="shared" si="4"/>
        <v>288.6</v>
      </c>
      <c r="J32" s="35">
        <f>SUM(J29:J31)</f>
        <v>253.20000000000002</v>
      </c>
      <c r="K32" s="35">
        <f>SUM(K29:K31)</f>
        <v>129.10000000000002</v>
      </c>
      <c r="L32" s="35">
        <f>SUM(L29:L31)</f>
        <v>35.4</v>
      </c>
      <c r="M32" s="34">
        <f>SUM(N32,P32)</f>
        <v>255.6</v>
      </c>
      <c r="N32" s="35">
        <f>SUM(N29:N31)</f>
        <v>255.6</v>
      </c>
      <c r="O32" s="35">
        <f>SUM(O29:O31)</f>
        <v>137.29999999999998</v>
      </c>
      <c r="P32" s="35">
        <f>SUM(P29:P31)</f>
        <v>0</v>
      </c>
      <c r="Q32" s="34">
        <f>SUM(R32,T32)</f>
        <v>263</v>
      </c>
      <c r="R32" s="35">
        <f>SUM(R29:R31)</f>
        <v>263</v>
      </c>
      <c r="S32" s="35">
        <f>SUM(S29:S31)</f>
        <v>0</v>
      </c>
      <c r="T32" s="35">
        <f>SUM(T29:T31)</f>
        <v>0</v>
      </c>
      <c r="U32" s="42">
        <f>SUM(V32,X32)</f>
        <v>263</v>
      </c>
      <c r="V32" s="35">
        <f>SUM(V29:V31)</f>
        <v>263</v>
      </c>
      <c r="W32" s="35">
        <f>SUM(W29:W31)</f>
        <v>0</v>
      </c>
      <c r="X32" s="55">
        <f>SUM(X29:X31)</f>
        <v>0</v>
      </c>
    </row>
    <row r="33" spans="1:24" ht="12.75" customHeight="1">
      <c r="A33" s="132">
        <v>1</v>
      </c>
      <c r="B33" s="139">
        <v>2</v>
      </c>
      <c r="C33" s="150">
        <v>3</v>
      </c>
      <c r="D33" s="94" t="s">
        <v>50</v>
      </c>
      <c r="E33" s="161" t="s">
        <v>51</v>
      </c>
      <c r="F33" s="109" t="s">
        <v>44</v>
      </c>
      <c r="G33" s="105" t="s">
        <v>52</v>
      </c>
      <c r="H33" s="22" t="s">
        <v>26</v>
      </c>
      <c r="I33" s="37">
        <f t="shared" si="4"/>
        <v>231.5</v>
      </c>
      <c r="J33" s="38">
        <v>231.5</v>
      </c>
      <c r="K33" s="38">
        <v>164</v>
      </c>
      <c r="L33" s="48">
        <v>0</v>
      </c>
      <c r="M33" s="37">
        <f t="shared" si="5"/>
        <v>262.6</v>
      </c>
      <c r="N33" s="38">
        <v>262.6</v>
      </c>
      <c r="O33" s="38">
        <v>192.3</v>
      </c>
      <c r="P33" s="48">
        <v>0</v>
      </c>
      <c r="Q33" s="31">
        <f t="shared" si="6"/>
        <v>270</v>
      </c>
      <c r="R33" s="32">
        <v>270</v>
      </c>
      <c r="S33" s="32">
        <v>0</v>
      </c>
      <c r="T33" s="33">
        <v>0</v>
      </c>
      <c r="U33" s="31">
        <f t="shared" si="7"/>
        <v>270</v>
      </c>
      <c r="V33" s="32">
        <v>270</v>
      </c>
      <c r="W33" s="32">
        <v>0</v>
      </c>
      <c r="X33" s="33">
        <v>0</v>
      </c>
    </row>
    <row r="34" spans="1:24" ht="12.75">
      <c r="A34" s="133"/>
      <c r="B34" s="134"/>
      <c r="C34" s="105"/>
      <c r="D34" s="95"/>
      <c r="E34" s="162"/>
      <c r="F34" s="109"/>
      <c r="G34" s="105"/>
      <c r="H34" s="24" t="s">
        <v>46</v>
      </c>
      <c r="I34" s="49">
        <f t="shared" si="4"/>
        <v>29</v>
      </c>
      <c r="J34" s="50">
        <v>29</v>
      </c>
      <c r="K34" s="50">
        <v>17.4</v>
      </c>
      <c r="L34" s="51">
        <v>0</v>
      </c>
      <c r="M34" s="49">
        <f t="shared" si="5"/>
        <v>32</v>
      </c>
      <c r="N34" s="50">
        <v>32</v>
      </c>
      <c r="O34" s="50">
        <v>16.8</v>
      </c>
      <c r="P34" s="51">
        <v>0</v>
      </c>
      <c r="Q34" s="49">
        <f t="shared" si="6"/>
        <v>32</v>
      </c>
      <c r="R34" s="50">
        <v>32</v>
      </c>
      <c r="S34" s="50">
        <v>0</v>
      </c>
      <c r="T34" s="51">
        <v>0</v>
      </c>
      <c r="U34" s="49">
        <f t="shared" si="7"/>
        <v>32</v>
      </c>
      <c r="V34" s="50">
        <v>32</v>
      </c>
      <c r="W34" s="50">
        <v>0</v>
      </c>
      <c r="X34" s="51">
        <v>0</v>
      </c>
    </row>
    <row r="35" spans="1:24" ht="13.5" thickBot="1">
      <c r="A35" s="133"/>
      <c r="B35" s="134"/>
      <c r="C35" s="105"/>
      <c r="D35" s="95"/>
      <c r="E35" s="162"/>
      <c r="F35" s="110"/>
      <c r="G35" s="102"/>
      <c r="H35" s="22" t="s">
        <v>31</v>
      </c>
      <c r="I35" s="52">
        <f t="shared" si="4"/>
        <v>0.2</v>
      </c>
      <c r="J35" s="53">
        <v>0.2</v>
      </c>
      <c r="K35" s="53">
        <v>0.2</v>
      </c>
      <c r="L35" s="54">
        <v>0</v>
      </c>
      <c r="M35" s="52">
        <f>SUM(N35,P35)</f>
        <v>0</v>
      </c>
      <c r="N35" s="53"/>
      <c r="O35" s="53"/>
      <c r="P35" s="54">
        <v>0</v>
      </c>
      <c r="Q35" s="52">
        <f>SUM(R35,T35)</f>
        <v>0</v>
      </c>
      <c r="R35" s="53"/>
      <c r="S35" s="53">
        <v>0</v>
      </c>
      <c r="T35" s="54">
        <v>0</v>
      </c>
      <c r="U35" s="52">
        <f>SUM(V35,X35)</f>
        <v>0</v>
      </c>
      <c r="V35" s="53"/>
      <c r="W35" s="53">
        <v>0</v>
      </c>
      <c r="X35" s="54">
        <v>0</v>
      </c>
    </row>
    <row r="36" spans="1:24" ht="37.5" customHeight="1" thickBot="1">
      <c r="A36" s="148"/>
      <c r="B36" s="149"/>
      <c r="C36" s="152"/>
      <c r="D36" s="153"/>
      <c r="E36" s="165"/>
      <c r="F36" s="158" t="s">
        <v>22</v>
      </c>
      <c r="G36" s="159"/>
      <c r="H36" s="160"/>
      <c r="I36" s="34">
        <f t="shared" si="4"/>
        <v>260.7</v>
      </c>
      <c r="J36" s="35">
        <f>SUM(J33:J35)</f>
        <v>260.7</v>
      </c>
      <c r="K36" s="35">
        <f>SUM(K33:K35)</f>
        <v>181.6</v>
      </c>
      <c r="L36" s="35">
        <f>SUM(L33:L35)</f>
        <v>0</v>
      </c>
      <c r="M36" s="34">
        <f>SUM(N36,P36)</f>
        <v>294.6</v>
      </c>
      <c r="N36" s="35">
        <f>SUM(N33:N35)</f>
        <v>294.6</v>
      </c>
      <c r="O36" s="35">
        <f>SUM(O33:O35)</f>
        <v>209.10000000000002</v>
      </c>
      <c r="P36" s="35">
        <f>SUM(P33:P35)</f>
        <v>0</v>
      </c>
      <c r="Q36" s="34">
        <f>SUM(R36,T36)</f>
        <v>302</v>
      </c>
      <c r="R36" s="35">
        <f>SUM(R33:R35)</f>
        <v>302</v>
      </c>
      <c r="S36" s="35">
        <f>SUM(S33:S35)</f>
        <v>0</v>
      </c>
      <c r="T36" s="35">
        <f>SUM(T33:T35)</f>
        <v>0</v>
      </c>
      <c r="U36" s="42">
        <f>SUM(V36,X36)</f>
        <v>302</v>
      </c>
      <c r="V36" s="35">
        <f>SUM(V33:V35)</f>
        <v>302</v>
      </c>
      <c r="W36" s="35">
        <f>SUM(W33:W35)</f>
        <v>0</v>
      </c>
      <c r="X36" s="55">
        <f>SUM(X33:X35)</f>
        <v>0</v>
      </c>
    </row>
    <row r="37" spans="1:24" ht="12.75" customHeight="1">
      <c r="A37" s="132">
        <v>1</v>
      </c>
      <c r="B37" s="139">
        <v>2</v>
      </c>
      <c r="C37" s="150">
        <v>4</v>
      </c>
      <c r="D37" s="94" t="s">
        <v>53</v>
      </c>
      <c r="E37" s="147">
        <v>11</v>
      </c>
      <c r="F37" s="90" t="s">
        <v>54</v>
      </c>
      <c r="G37" s="105" t="s">
        <v>55</v>
      </c>
      <c r="H37" s="22" t="s">
        <v>39</v>
      </c>
      <c r="I37" s="31">
        <f t="shared" si="4"/>
        <v>324.2</v>
      </c>
      <c r="J37" s="32">
        <v>324.2</v>
      </c>
      <c r="K37" s="32">
        <v>0</v>
      </c>
      <c r="L37" s="33">
        <v>0</v>
      </c>
      <c r="M37" s="31">
        <f t="shared" si="5"/>
        <v>315.4</v>
      </c>
      <c r="N37" s="32">
        <v>315.4</v>
      </c>
      <c r="O37" s="32">
        <v>0</v>
      </c>
      <c r="P37" s="33">
        <v>0</v>
      </c>
      <c r="Q37" s="31">
        <v>367</v>
      </c>
      <c r="R37" s="32">
        <v>367</v>
      </c>
      <c r="S37" s="32">
        <v>0</v>
      </c>
      <c r="T37" s="33">
        <v>0</v>
      </c>
      <c r="U37" s="31">
        <f t="shared" si="7"/>
        <v>367</v>
      </c>
      <c r="V37" s="32">
        <v>367</v>
      </c>
      <c r="W37" s="32">
        <v>0</v>
      </c>
      <c r="X37" s="33">
        <v>0</v>
      </c>
    </row>
    <row r="38" spans="1:24" ht="13.5" thickBot="1">
      <c r="A38" s="133"/>
      <c r="B38" s="134"/>
      <c r="C38" s="105"/>
      <c r="D38" s="95"/>
      <c r="E38" s="107"/>
      <c r="F38" s="6" t="s">
        <v>44</v>
      </c>
      <c r="G38" s="105"/>
      <c r="H38" s="15" t="s">
        <v>26</v>
      </c>
      <c r="I38" s="39">
        <f t="shared" si="4"/>
        <v>128.4</v>
      </c>
      <c r="J38" s="40">
        <v>128.4</v>
      </c>
      <c r="K38" s="40">
        <v>0</v>
      </c>
      <c r="L38" s="41">
        <v>0</v>
      </c>
      <c r="M38" s="39">
        <f t="shared" si="5"/>
        <v>105</v>
      </c>
      <c r="N38" s="40">
        <v>105</v>
      </c>
      <c r="O38" s="40">
        <v>0</v>
      </c>
      <c r="P38" s="41">
        <v>0</v>
      </c>
      <c r="Q38" s="43">
        <f>M38</f>
        <v>105</v>
      </c>
      <c r="R38" s="44">
        <v>140</v>
      </c>
      <c r="S38" s="44">
        <v>0</v>
      </c>
      <c r="T38" s="41">
        <v>0</v>
      </c>
      <c r="U38" s="43">
        <f t="shared" si="7"/>
        <v>140</v>
      </c>
      <c r="V38" s="44">
        <v>140</v>
      </c>
      <c r="W38" s="44">
        <v>0</v>
      </c>
      <c r="X38" s="41">
        <v>0</v>
      </c>
    </row>
    <row r="39" spans="1:24" ht="13.5" customHeight="1" thickBot="1">
      <c r="A39" s="148"/>
      <c r="B39" s="149"/>
      <c r="C39" s="152"/>
      <c r="D39" s="153"/>
      <c r="E39" s="151"/>
      <c r="F39" s="158" t="s">
        <v>22</v>
      </c>
      <c r="G39" s="159"/>
      <c r="H39" s="160"/>
      <c r="I39" s="34">
        <f t="shared" si="4"/>
        <v>452.6</v>
      </c>
      <c r="J39" s="35">
        <f>SUM(J37:J38)</f>
        <v>452.6</v>
      </c>
      <c r="K39" s="35">
        <f>SUM(K37:K38)</f>
        <v>0</v>
      </c>
      <c r="L39" s="55">
        <f>SUM(L37:L38)</f>
        <v>0</v>
      </c>
      <c r="M39" s="34">
        <f>SUM(N39,P39)</f>
        <v>420.4</v>
      </c>
      <c r="N39" s="35">
        <f>SUM(N37:N38)</f>
        <v>420.4</v>
      </c>
      <c r="O39" s="35">
        <f>SUM(O37:O38)</f>
        <v>0</v>
      </c>
      <c r="P39" s="55">
        <f>SUM(P37:P38)</f>
        <v>0</v>
      </c>
      <c r="Q39" s="34">
        <f>SUM(R39,T39)</f>
        <v>507</v>
      </c>
      <c r="R39" s="35">
        <f>SUM(R37:R38)</f>
        <v>507</v>
      </c>
      <c r="S39" s="35">
        <f>SUM(S37:S38)</f>
        <v>0</v>
      </c>
      <c r="T39" s="55">
        <f>SUM(T37:T38)</f>
        <v>0</v>
      </c>
      <c r="U39" s="42">
        <f>SUM(V39,X39)</f>
        <v>507</v>
      </c>
      <c r="V39" s="35">
        <f>SUM(V37:V38)</f>
        <v>507</v>
      </c>
      <c r="W39" s="35">
        <f>SUM(W37:W38)</f>
        <v>0</v>
      </c>
      <c r="X39" s="55">
        <f>SUM(X37:X38)</f>
        <v>0</v>
      </c>
    </row>
    <row r="40" spans="1:24" ht="12.75" customHeight="1">
      <c r="A40" s="133">
        <v>1</v>
      </c>
      <c r="B40" s="134">
        <v>2</v>
      </c>
      <c r="C40" s="105">
        <v>5</v>
      </c>
      <c r="D40" s="95" t="s">
        <v>56</v>
      </c>
      <c r="E40" s="147">
        <v>11</v>
      </c>
      <c r="F40" s="101" t="s">
        <v>28</v>
      </c>
      <c r="G40" s="101" t="s">
        <v>57</v>
      </c>
      <c r="H40" s="12" t="s">
        <v>26</v>
      </c>
      <c r="I40" s="31">
        <f t="shared" si="4"/>
        <v>39.7</v>
      </c>
      <c r="J40" s="32">
        <v>39.7</v>
      </c>
      <c r="K40" s="32">
        <v>0</v>
      </c>
      <c r="L40" s="33">
        <v>0</v>
      </c>
      <c r="M40" s="31">
        <f t="shared" si="5"/>
        <v>7.7</v>
      </c>
      <c r="N40" s="32">
        <v>7.7</v>
      </c>
      <c r="O40" s="32">
        <v>0</v>
      </c>
      <c r="P40" s="33">
        <v>0</v>
      </c>
      <c r="Q40" s="31">
        <f t="shared" si="6"/>
        <v>5.2</v>
      </c>
      <c r="R40" s="32">
        <v>5.2</v>
      </c>
      <c r="S40" s="32">
        <v>0</v>
      </c>
      <c r="T40" s="33">
        <v>0</v>
      </c>
      <c r="U40" s="31">
        <f t="shared" si="7"/>
        <v>5.2</v>
      </c>
      <c r="V40" s="32">
        <v>5.2</v>
      </c>
      <c r="W40" s="32">
        <v>0</v>
      </c>
      <c r="X40" s="33">
        <v>0</v>
      </c>
    </row>
    <row r="41" spans="1:24" ht="13.5" thickBot="1">
      <c r="A41" s="133"/>
      <c r="B41" s="134"/>
      <c r="C41" s="105"/>
      <c r="D41" s="95"/>
      <c r="E41" s="107"/>
      <c r="F41" s="105"/>
      <c r="G41" s="105"/>
      <c r="H41" s="15" t="s">
        <v>21</v>
      </c>
      <c r="I41" s="43">
        <f t="shared" si="4"/>
        <v>0</v>
      </c>
      <c r="J41" s="44"/>
      <c r="K41" s="44">
        <v>0</v>
      </c>
      <c r="L41" s="41">
        <v>0</v>
      </c>
      <c r="M41" s="43">
        <f t="shared" si="5"/>
        <v>19.1</v>
      </c>
      <c r="N41" s="44">
        <v>19.1</v>
      </c>
      <c r="O41" s="44">
        <v>0</v>
      </c>
      <c r="P41" s="41">
        <v>0</v>
      </c>
      <c r="Q41" s="43">
        <f t="shared" si="6"/>
        <v>18.5</v>
      </c>
      <c r="R41" s="44">
        <v>18.5</v>
      </c>
      <c r="S41" s="44">
        <v>0</v>
      </c>
      <c r="T41" s="41">
        <v>0</v>
      </c>
      <c r="U41" s="43">
        <f t="shared" si="7"/>
        <v>18.5</v>
      </c>
      <c r="V41" s="44">
        <v>18.5</v>
      </c>
      <c r="W41" s="44">
        <v>0</v>
      </c>
      <c r="X41" s="41">
        <v>0</v>
      </c>
    </row>
    <row r="42" spans="1:24" ht="13.5" customHeight="1" thickBot="1">
      <c r="A42" s="148"/>
      <c r="B42" s="149"/>
      <c r="C42" s="152"/>
      <c r="D42" s="153"/>
      <c r="E42" s="151"/>
      <c r="F42" s="98" t="s">
        <v>22</v>
      </c>
      <c r="G42" s="99"/>
      <c r="H42" s="100"/>
      <c r="I42" s="34">
        <f t="shared" si="4"/>
        <v>39.7</v>
      </c>
      <c r="J42" s="35">
        <f>SUM(J40:J41)</f>
        <v>39.7</v>
      </c>
      <c r="K42" s="35">
        <f>SUM(K40:K41)</f>
        <v>0</v>
      </c>
      <c r="L42" s="55">
        <f>SUM(L40:L41)</f>
        <v>0</v>
      </c>
      <c r="M42" s="34">
        <f>SUM(N42,P42)</f>
        <v>26.8</v>
      </c>
      <c r="N42" s="35">
        <f>SUM(N40:N41)</f>
        <v>26.8</v>
      </c>
      <c r="O42" s="35">
        <f>SUM(O40:O41)</f>
        <v>0</v>
      </c>
      <c r="P42" s="55">
        <f>SUM(P40:P41)</f>
        <v>0</v>
      </c>
      <c r="Q42" s="34">
        <f>SUM(R42,T42)</f>
        <v>23.7</v>
      </c>
      <c r="R42" s="35">
        <f>SUM(R40:R41)</f>
        <v>23.7</v>
      </c>
      <c r="S42" s="35">
        <f>SUM(S40:S41)</f>
        <v>0</v>
      </c>
      <c r="T42" s="55">
        <f>SUM(T40:T41)</f>
        <v>0</v>
      </c>
      <c r="U42" s="42">
        <f>SUM(V42,X42)</f>
        <v>23.7</v>
      </c>
      <c r="V42" s="35">
        <f>SUM(V40:V41)</f>
        <v>23.7</v>
      </c>
      <c r="W42" s="35">
        <f>SUM(W40:W41)</f>
        <v>0</v>
      </c>
      <c r="X42" s="55">
        <f>SUM(X40:X41)</f>
        <v>0</v>
      </c>
    </row>
    <row r="43" spans="1:24" ht="24" customHeight="1" thickBot="1">
      <c r="A43" s="132">
        <v>1</v>
      </c>
      <c r="B43" s="139">
        <v>2</v>
      </c>
      <c r="C43" s="150">
        <v>6</v>
      </c>
      <c r="D43" s="94" t="s">
        <v>58</v>
      </c>
      <c r="E43" s="107">
        <v>11</v>
      </c>
      <c r="F43" s="9" t="s">
        <v>28</v>
      </c>
      <c r="G43" s="9" t="s">
        <v>59</v>
      </c>
      <c r="H43" s="12" t="s">
        <v>26</v>
      </c>
      <c r="I43" s="31">
        <f aca="true" t="shared" si="8" ref="I43:I61">SUM(J43,L43)</f>
        <v>9.8</v>
      </c>
      <c r="J43" s="32">
        <v>9.8</v>
      </c>
      <c r="K43" s="32">
        <v>0</v>
      </c>
      <c r="L43" s="33">
        <v>0</v>
      </c>
      <c r="M43" s="31">
        <f t="shared" si="5"/>
        <v>10</v>
      </c>
      <c r="N43" s="32">
        <v>10</v>
      </c>
      <c r="O43" s="32">
        <v>0</v>
      </c>
      <c r="P43" s="33">
        <v>0</v>
      </c>
      <c r="Q43" s="31">
        <f t="shared" si="6"/>
        <v>10</v>
      </c>
      <c r="R43" s="32">
        <v>10</v>
      </c>
      <c r="S43" s="32">
        <v>0</v>
      </c>
      <c r="T43" s="33">
        <v>0</v>
      </c>
      <c r="U43" s="31">
        <f t="shared" si="7"/>
        <v>10</v>
      </c>
      <c r="V43" s="32">
        <v>10</v>
      </c>
      <c r="W43" s="32">
        <v>0</v>
      </c>
      <c r="X43" s="33">
        <v>0</v>
      </c>
    </row>
    <row r="44" spans="1:24" ht="24" customHeight="1" thickBot="1">
      <c r="A44" s="133"/>
      <c r="B44" s="134"/>
      <c r="C44" s="105"/>
      <c r="D44" s="95"/>
      <c r="E44" s="107"/>
      <c r="F44" s="98" t="s">
        <v>22</v>
      </c>
      <c r="G44" s="99"/>
      <c r="H44" s="100"/>
      <c r="I44" s="34">
        <f t="shared" si="8"/>
        <v>9.8</v>
      </c>
      <c r="J44" s="35">
        <f>SUM(J43)</f>
        <v>9.8</v>
      </c>
      <c r="K44" s="35">
        <f>SUM(K43)</f>
        <v>0</v>
      </c>
      <c r="L44" s="55">
        <f>SUM(L43)</f>
        <v>0</v>
      </c>
      <c r="M44" s="34">
        <f t="shared" si="5"/>
        <v>10</v>
      </c>
      <c r="N44" s="35">
        <f>SUM(N43)</f>
        <v>10</v>
      </c>
      <c r="O44" s="35">
        <f>SUM(O43)</f>
        <v>0</v>
      </c>
      <c r="P44" s="55">
        <f>SUM(P43)</f>
        <v>0</v>
      </c>
      <c r="Q44" s="34">
        <f t="shared" si="6"/>
        <v>10</v>
      </c>
      <c r="R44" s="35">
        <f>SUM(R43)</f>
        <v>10</v>
      </c>
      <c r="S44" s="35">
        <f>SUM(S43)</f>
        <v>0</v>
      </c>
      <c r="T44" s="55">
        <f>SUM(T43)</f>
        <v>0</v>
      </c>
      <c r="U44" s="42">
        <f t="shared" si="7"/>
        <v>10</v>
      </c>
      <c r="V44" s="36">
        <f>SUM(V43)</f>
        <v>10</v>
      </c>
      <c r="W44" s="36">
        <f>SUM(W43)</f>
        <v>0</v>
      </c>
      <c r="X44" s="55">
        <f>SUM(X43)</f>
        <v>0</v>
      </c>
    </row>
    <row r="45" spans="1:24" ht="12.75" customHeight="1" thickBot="1">
      <c r="A45" s="132">
        <v>1</v>
      </c>
      <c r="B45" s="139">
        <v>2</v>
      </c>
      <c r="C45" s="150">
        <v>7</v>
      </c>
      <c r="D45" s="94" t="s">
        <v>60</v>
      </c>
      <c r="E45" s="147">
        <v>20</v>
      </c>
      <c r="F45" s="9" t="s">
        <v>61</v>
      </c>
      <c r="G45" s="9" t="s">
        <v>62</v>
      </c>
      <c r="H45" s="12" t="s">
        <v>26</v>
      </c>
      <c r="I45" s="37">
        <f t="shared" si="8"/>
        <v>169.3</v>
      </c>
      <c r="J45" s="38">
        <v>169.3</v>
      </c>
      <c r="K45" s="38">
        <v>0</v>
      </c>
      <c r="L45" s="33">
        <v>0</v>
      </c>
      <c r="M45" s="37">
        <f>N45</f>
        <v>138.8</v>
      </c>
      <c r="N45" s="38">
        <v>138.8</v>
      </c>
      <c r="O45" s="38">
        <v>0</v>
      </c>
      <c r="P45" s="33">
        <v>0</v>
      </c>
      <c r="Q45" s="31">
        <f t="shared" si="6"/>
        <v>190</v>
      </c>
      <c r="R45" s="32">
        <v>190</v>
      </c>
      <c r="S45" s="32">
        <v>0</v>
      </c>
      <c r="T45" s="33">
        <v>0</v>
      </c>
      <c r="U45" s="31">
        <f t="shared" si="7"/>
        <v>190</v>
      </c>
      <c r="V45" s="32">
        <v>190</v>
      </c>
      <c r="W45" s="32">
        <v>0</v>
      </c>
      <c r="X45" s="33">
        <v>0</v>
      </c>
    </row>
    <row r="46" spans="1:24" ht="13.5" customHeight="1" thickBot="1">
      <c r="A46" s="133"/>
      <c r="B46" s="134"/>
      <c r="C46" s="105"/>
      <c r="D46" s="95"/>
      <c r="E46" s="107"/>
      <c r="F46" s="98" t="s">
        <v>22</v>
      </c>
      <c r="G46" s="99"/>
      <c r="H46" s="100"/>
      <c r="I46" s="34">
        <f t="shared" si="8"/>
        <v>169.3</v>
      </c>
      <c r="J46" s="35">
        <f>SUM(J45)</f>
        <v>169.3</v>
      </c>
      <c r="K46" s="35">
        <f>SUM(K45)</f>
        <v>0</v>
      </c>
      <c r="L46" s="55">
        <f>SUM(L45)</f>
        <v>0</v>
      </c>
      <c r="M46" s="34">
        <f t="shared" si="5"/>
        <v>138.8</v>
      </c>
      <c r="N46" s="35">
        <f>SUM(N45)</f>
        <v>138.8</v>
      </c>
      <c r="O46" s="35">
        <f>SUM(O45)</f>
        <v>0</v>
      </c>
      <c r="P46" s="55">
        <f>SUM(P45)</f>
        <v>0</v>
      </c>
      <c r="Q46" s="34">
        <f t="shared" si="6"/>
        <v>190</v>
      </c>
      <c r="R46" s="35">
        <f>SUM(R45)</f>
        <v>190</v>
      </c>
      <c r="S46" s="35">
        <f>SUM(S45)</f>
        <v>0</v>
      </c>
      <c r="T46" s="55">
        <f>SUM(T45)</f>
        <v>0</v>
      </c>
      <c r="U46" s="42">
        <f t="shared" si="7"/>
        <v>190</v>
      </c>
      <c r="V46" s="36">
        <f>SUM(V45)</f>
        <v>190</v>
      </c>
      <c r="W46" s="36">
        <f>SUM(W45)</f>
        <v>0</v>
      </c>
      <c r="X46" s="55">
        <f>SUM(X45)</f>
        <v>0</v>
      </c>
    </row>
    <row r="47" spans="1:24" ht="21.75" customHeight="1" thickBot="1">
      <c r="A47" s="132">
        <v>1</v>
      </c>
      <c r="B47" s="139">
        <v>2</v>
      </c>
      <c r="C47" s="150">
        <v>8</v>
      </c>
      <c r="D47" s="94" t="s">
        <v>63</v>
      </c>
      <c r="E47" s="147">
        <v>11</v>
      </c>
      <c r="F47" s="9" t="s">
        <v>28</v>
      </c>
      <c r="G47" s="9" t="s">
        <v>64</v>
      </c>
      <c r="H47" s="12" t="s">
        <v>26</v>
      </c>
      <c r="I47" s="31">
        <f t="shared" si="8"/>
        <v>2.1</v>
      </c>
      <c r="J47" s="32">
        <v>2.1</v>
      </c>
      <c r="K47" s="32">
        <v>0</v>
      </c>
      <c r="L47" s="33">
        <v>0</v>
      </c>
      <c r="M47" s="31">
        <f t="shared" si="5"/>
        <v>3.5</v>
      </c>
      <c r="N47" s="32">
        <v>3.5</v>
      </c>
      <c r="O47" s="32">
        <v>0</v>
      </c>
      <c r="P47" s="33">
        <v>0</v>
      </c>
      <c r="Q47" s="31">
        <f t="shared" si="6"/>
        <v>3.5</v>
      </c>
      <c r="R47" s="32">
        <v>3.5</v>
      </c>
      <c r="S47" s="32">
        <v>0</v>
      </c>
      <c r="T47" s="33">
        <v>0</v>
      </c>
      <c r="U47" s="31">
        <f t="shared" si="7"/>
        <v>3.5</v>
      </c>
      <c r="V47" s="32">
        <v>3.5</v>
      </c>
      <c r="W47" s="32">
        <v>0</v>
      </c>
      <c r="X47" s="33">
        <v>0</v>
      </c>
    </row>
    <row r="48" spans="1:24" ht="27" customHeight="1" thickBot="1">
      <c r="A48" s="133"/>
      <c r="B48" s="134"/>
      <c r="C48" s="105"/>
      <c r="D48" s="95"/>
      <c r="E48" s="107"/>
      <c r="F48" s="98" t="s">
        <v>22</v>
      </c>
      <c r="G48" s="99"/>
      <c r="H48" s="100"/>
      <c r="I48" s="34">
        <f t="shared" si="8"/>
        <v>2.1</v>
      </c>
      <c r="J48" s="35">
        <f>SUM(J47)</f>
        <v>2.1</v>
      </c>
      <c r="K48" s="35">
        <f>SUM(K47)</f>
        <v>0</v>
      </c>
      <c r="L48" s="55">
        <f>SUM(L47)</f>
        <v>0</v>
      </c>
      <c r="M48" s="34">
        <f t="shared" si="5"/>
        <v>3.5</v>
      </c>
      <c r="N48" s="35">
        <f>SUM(N47)</f>
        <v>3.5</v>
      </c>
      <c r="O48" s="35">
        <f>SUM(O47)</f>
        <v>0</v>
      </c>
      <c r="P48" s="55">
        <f>SUM(P47)</f>
        <v>0</v>
      </c>
      <c r="Q48" s="34">
        <f t="shared" si="6"/>
        <v>3.5</v>
      </c>
      <c r="R48" s="35">
        <f>SUM(R47)</f>
        <v>3.5</v>
      </c>
      <c r="S48" s="35">
        <f>SUM(S47)</f>
        <v>0</v>
      </c>
      <c r="T48" s="55">
        <f>SUM(T47)</f>
        <v>0</v>
      </c>
      <c r="U48" s="42">
        <f t="shared" si="7"/>
        <v>3.5</v>
      </c>
      <c r="V48" s="36">
        <f>SUM(V47)</f>
        <v>3.5</v>
      </c>
      <c r="W48" s="36">
        <f>SUM(W47)</f>
        <v>0</v>
      </c>
      <c r="X48" s="55">
        <f>SUM(X47)</f>
        <v>0</v>
      </c>
    </row>
    <row r="49" spans="1:24" ht="21.75" customHeight="1" thickBot="1">
      <c r="A49" s="132">
        <v>1</v>
      </c>
      <c r="B49" s="139">
        <v>2</v>
      </c>
      <c r="C49" s="150">
        <v>9</v>
      </c>
      <c r="D49" s="94" t="s">
        <v>65</v>
      </c>
      <c r="E49" s="147">
        <v>11</v>
      </c>
      <c r="F49" s="9" t="s">
        <v>19</v>
      </c>
      <c r="G49" s="9" t="s">
        <v>66</v>
      </c>
      <c r="H49" s="12" t="s">
        <v>39</v>
      </c>
      <c r="I49" s="31">
        <f t="shared" si="8"/>
        <v>277.4</v>
      </c>
      <c r="J49" s="32">
        <v>277.4</v>
      </c>
      <c r="K49" s="32">
        <v>0</v>
      </c>
      <c r="L49" s="33">
        <v>0</v>
      </c>
      <c r="M49" s="31">
        <f t="shared" si="5"/>
        <v>295.3</v>
      </c>
      <c r="N49" s="32">
        <v>295.3</v>
      </c>
      <c r="O49" s="32">
        <v>0</v>
      </c>
      <c r="P49" s="33">
        <v>0</v>
      </c>
      <c r="Q49" s="31">
        <f t="shared" si="6"/>
        <v>246</v>
      </c>
      <c r="R49" s="32">
        <v>246</v>
      </c>
      <c r="S49" s="32">
        <v>0</v>
      </c>
      <c r="T49" s="33">
        <v>0</v>
      </c>
      <c r="U49" s="31">
        <f t="shared" si="7"/>
        <v>224</v>
      </c>
      <c r="V49" s="32">
        <v>224</v>
      </c>
      <c r="W49" s="32">
        <v>0</v>
      </c>
      <c r="X49" s="33">
        <v>0</v>
      </c>
    </row>
    <row r="50" spans="1:24" ht="21.75" customHeight="1" thickBot="1">
      <c r="A50" s="133"/>
      <c r="B50" s="134"/>
      <c r="C50" s="105"/>
      <c r="D50" s="95"/>
      <c r="E50" s="107"/>
      <c r="F50" s="98" t="s">
        <v>22</v>
      </c>
      <c r="G50" s="99"/>
      <c r="H50" s="100"/>
      <c r="I50" s="34">
        <f t="shared" si="8"/>
        <v>277.4</v>
      </c>
      <c r="J50" s="35">
        <f>SUM(J49)</f>
        <v>277.4</v>
      </c>
      <c r="K50" s="35">
        <f>SUM(K49)</f>
        <v>0</v>
      </c>
      <c r="L50" s="55">
        <f>SUM(L49)</f>
        <v>0</v>
      </c>
      <c r="M50" s="34">
        <f t="shared" si="5"/>
        <v>295.3</v>
      </c>
      <c r="N50" s="35">
        <f>SUM(N49)</f>
        <v>295.3</v>
      </c>
      <c r="O50" s="35">
        <f>SUM(O49)</f>
        <v>0</v>
      </c>
      <c r="P50" s="55">
        <f>SUM(P49)</f>
        <v>0</v>
      </c>
      <c r="Q50" s="34">
        <f t="shared" si="6"/>
        <v>246</v>
      </c>
      <c r="R50" s="35">
        <f>SUM(R49)</f>
        <v>246</v>
      </c>
      <c r="S50" s="35">
        <f>SUM(S49)</f>
        <v>0</v>
      </c>
      <c r="T50" s="55">
        <f>SUM(T49)</f>
        <v>0</v>
      </c>
      <c r="U50" s="42">
        <f t="shared" si="7"/>
        <v>224</v>
      </c>
      <c r="V50" s="36">
        <f>SUM(V49)</f>
        <v>224</v>
      </c>
      <c r="W50" s="36">
        <f>SUM(W49)</f>
        <v>0</v>
      </c>
      <c r="X50" s="55">
        <f>SUM(X49)</f>
        <v>0</v>
      </c>
    </row>
    <row r="51" spans="1:24" ht="12.75" customHeight="1">
      <c r="A51" s="132">
        <v>1</v>
      </c>
      <c r="B51" s="139">
        <v>2</v>
      </c>
      <c r="C51" s="150">
        <v>10</v>
      </c>
      <c r="D51" s="94" t="s">
        <v>67</v>
      </c>
      <c r="E51" s="156" t="s">
        <v>68</v>
      </c>
      <c r="F51" s="101" t="s">
        <v>69</v>
      </c>
      <c r="G51" s="101" t="s">
        <v>70</v>
      </c>
      <c r="H51" s="12" t="s">
        <v>46</v>
      </c>
      <c r="I51" s="31">
        <f t="shared" si="8"/>
        <v>752.3</v>
      </c>
      <c r="J51" s="32">
        <v>745.9</v>
      </c>
      <c r="K51" s="32">
        <v>409.2</v>
      </c>
      <c r="L51" s="33">
        <v>6.4</v>
      </c>
      <c r="M51" s="31">
        <f t="shared" si="5"/>
        <v>733.7</v>
      </c>
      <c r="N51" s="32">
        <v>731.2</v>
      </c>
      <c r="O51" s="32">
        <v>389</v>
      </c>
      <c r="P51" s="33">
        <v>2.5</v>
      </c>
      <c r="Q51" s="31">
        <f t="shared" si="6"/>
        <v>734</v>
      </c>
      <c r="R51" s="32">
        <v>734</v>
      </c>
      <c r="S51" s="32">
        <v>0</v>
      </c>
      <c r="T51" s="33">
        <v>0</v>
      </c>
      <c r="U51" s="31">
        <f t="shared" si="7"/>
        <v>734</v>
      </c>
      <c r="V51" s="32">
        <v>734</v>
      </c>
      <c r="W51" s="32">
        <v>0</v>
      </c>
      <c r="X51" s="33">
        <v>0</v>
      </c>
    </row>
    <row r="52" spans="1:24" ht="12.75">
      <c r="A52" s="133"/>
      <c r="B52" s="134"/>
      <c r="C52" s="105"/>
      <c r="D52" s="95"/>
      <c r="E52" s="157"/>
      <c r="F52" s="105"/>
      <c r="G52" s="105"/>
      <c r="H52" s="15" t="s">
        <v>39</v>
      </c>
      <c r="I52" s="49">
        <f t="shared" si="8"/>
        <v>439.90000000000003</v>
      </c>
      <c r="J52" s="50">
        <v>428.6</v>
      </c>
      <c r="K52" s="50">
        <v>196.9</v>
      </c>
      <c r="L52" s="51">
        <v>11.3</v>
      </c>
      <c r="M52" s="49">
        <f t="shared" si="5"/>
        <v>373</v>
      </c>
      <c r="N52" s="50">
        <v>366.1</v>
      </c>
      <c r="O52" s="50">
        <v>230</v>
      </c>
      <c r="P52" s="51">
        <v>6.9</v>
      </c>
      <c r="Q52" s="49">
        <f t="shared" si="6"/>
        <v>373</v>
      </c>
      <c r="R52" s="50">
        <v>373</v>
      </c>
      <c r="S52" s="50">
        <v>0</v>
      </c>
      <c r="T52" s="51">
        <v>0</v>
      </c>
      <c r="U52" s="49">
        <f t="shared" si="7"/>
        <v>373</v>
      </c>
      <c r="V52" s="50">
        <v>373</v>
      </c>
      <c r="W52" s="50">
        <v>0</v>
      </c>
      <c r="X52" s="51">
        <v>0</v>
      </c>
    </row>
    <row r="53" spans="1:24" ht="12.75">
      <c r="A53" s="133"/>
      <c r="B53" s="134"/>
      <c r="C53" s="105"/>
      <c r="D53" s="95"/>
      <c r="E53" s="157"/>
      <c r="F53" s="105"/>
      <c r="G53" s="105"/>
      <c r="H53" s="15" t="s">
        <v>26</v>
      </c>
      <c r="I53" s="56">
        <f t="shared" si="8"/>
        <v>8.7</v>
      </c>
      <c r="J53" s="57"/>
      <c r="K53" s="57"/>
      <c r="L53" s="58">
        <v>8.7</v>
      </c>
      <c r="M53" s="56">
        <f t="shared" si="5"/>
        <v>43.3</v>
      </c>
      <c r="N53" s="57">
        <v>43.3</v>
      </c>
      <c r="O53" s="57">
        <v>33.1</v>
      </c>
      <c r="P53" s="58"/>
      <c r="Q53" s="56"/>
      <c r="R53" s="57"/>
      <c r="S53" s="57"/>
      <c r="T53" s="58"/>
      <c r="U53" s="56"/>
      <c r="V53" s="57"/>
      <c r="W53" s="57"/>
      <c r="X53" s="58"/>
    </row>
    <row r="54" spans="1:24" ht="13.5" thickBot="1">
      <c r="A54" s="133"/>
      <c r="B54" s="134"/>
      <c r="C54" s="105"/>
      <c r="D54" s="95"/>
      <c r="E54" s="157"/>
      <c r="F54" s="105"/>
      <c r="G54" s="105"/>
      <c r="H54" s="15" t="s">
        <v>71</v>
      </c>
      <c r="I54" s="43">
        <f t="shared" si="8"/>
        <v>423.1</v>
      </c>
      <c r="J54" s="44">
        <v>423.1</v>
      </c>
      <c r="K54" s="44">
        <v>99.1</v>
      </c>
      <c r="L54" s="41"/>
      <c r="M54" s="43">
        <f t="shared" si="5"/>
        <v>487.4</v>
      </c>
      <c r="N54" s="44">
        <v>487.4</v>
      </c>
      <c r="O54" s="44">
        <v>111.3</v>
      </c>
      <c r="P54" s="41"/>
      <c r="Q54" s="43">
        <f t="shared" si="6"/>
        <v>487</v>
      </c>
      <c r="R54" s="44">
        <v>487</v>
      </c>
      <c r="S54" s="44">
        <v>0</v>
      </c>
      <c r="T54" s="41">
        <v>0</v>
      </c>
      <c r="U54" s="43">
        <f t="shared" si="7"/>
        <v>487</v>
      </c>
      <c r="V54" s="44">
        <v>487</v>
      </c>
      <c r="W54" s="44">
        <v>0</v>
      </c>
      <c r="X54" s="41">
        <v>0</v>
      </c>
    </row>
    <row r="55" spans="1:24" ht="13.5" customHeight="1" thickBot="1">
      <c r="A55" s="133"/>
      <c r="B55" s="134"/>
      <c r="C55" s="105"/>
      <c r="D55" s="95"/>
      <c r="E55" s="157"/>
      <c r="F55" s="98" t="s">
        <v>22</v>
      </c>
      <c r="G55" s="99"/>
      <c r="H55" s="100"/>
      <c r="I55" s="34">
        <f t="shared" si="8"/>
        <v>1624</v>
      </c>
      <c r="J55" s="35">
        <f>SUM(J51:J54)</f>
        <v>1597.6</v>
      </c>
      <c r="K55" s="35">
        <f>SUM(K51:K54)</f>
        <v>705.2</v>
      </c>
      <c r="L55" s="55">
        <f>SUM(L51:L54)</f>
        <v>26.400000000000002</v>
      </c>
      <c r="M55" s="34">
        <f t="shared" si="5"/>
        <v>1637.4</v>
      </c>
      <c r="N55" s="35">
        <f>SUM(N51:N54)</f>
        <v>1628</v>
      </c>
      <c r="O55" s="35">
        <f>SUM(O51:O54)</f>
        <v>763.4</v>
      </c>
      <c r="P55" s="55">
        <f>SUM(P51:P54)</f>
        <v>9.4</v>
      </c>
      <c r="Q55" s="34">
        <f t="shared" si="6"/>
        <v>1594</v>
      </c>
      <c r="R55" s="35">
        <f>SUM(R51:R54)</f>
        <v>1594</v>
      </c>
      <c r="S55" s="35">
        <f>SUM(S51:S54)</f>
        <v>0</v>
      </c>
      <c r="T55" s="55">
        <f>SUM(T51:T54)</f>
        <v>0</v>
      </c>
      <c r="U55" s="42">
        <f t="shared" si="7"/>
        <v>1594</v>
      </c>
      <c r="V55" s="35">
        <f>SUM(V51:V54)</f>
        <v>1594</v>
      </c>
      <c r="W55" s="35">
        <f>SUM(W51:W54)</f>
        <v>0</v>
      </c>
      <c r="X55" s="55">
        <f>SUM(X51:X54)</f>
        <v>0</v>
      </c>
    </row>
    <row r="56" spans="1:24" ht="16.5" customHeight="1" thickBot="1">
      <c r="A56" s="132">
        <v>1</v>
      </c>
      <c r="B56" s="139">
        <v>2</v>
      </c>
      <c r="C56" s="150">
        <v>11</v>
      </c>
      <c r="D56" s="94" t="s">
        <v>72</v>
      </c>
      <c r="E56" s="147">
        <v>11</v>
      </c>
      <c r="F56" s="9" t="s">
        <v>44</v>
      </c>
      <c r="G56" s="9" t="s">
        <v>73</v>
      </c>
      <c r="H56" s="12" t="s">
        <v>26</v>
      </c>
      <c r="I56" s="31">
        <f t="shared" si="8"/>
        <v>18.3</v>
      </c>
      <c r="J56" s="32">
        <v>18.3</v>
      </c>
      <c r="K56" s="32"/>
      <c r="L56" s="33">
        <v>0</v>
      </c>
      <c r="M56" s="31">
        <f t="shared" si="5"/>
        <v>20.7</v>
      </c>
      <c r="N56" s="32">
        <v>20.7</v>
      </c>
      <c r="O56" s="32"/>
      <c r="P56" s="33">
        <v>0</v>
      </c>
      <c r="Q56" s="31">
        <f t="shared" si="6"/>
        <v>19</v>
      </c>
      <c r="R56" s="32">
        <v>19</v>
      </c>
      <c r="S56" s="32">
        <v>0</v>
      </c>
      <c r="T56" s="33">
        <v>0</v>
      </c>
      <c r="U56" s="31">
        <f t="shared" si="7"/>
        <v>19</v>
      </c>
      <c r="V56" s="32">
        <v>19</v>
      </c>
      <c r="W56" s="32">
        <v>0</v>
      </c>
      <c r="X56" s="33">
        <v>0</v>
      </c>
    </row>
    <row r="57" spans="1:24" ht="16.5" customHeight="1" thickBot="1">
      <c r="A57" s="133"/>
      <c r="B57" s="134"/>
      <c r="C57" s="105"/>
      <c r="D57" s="95"/>
      <c r="E57" s="107"/>
      <c r="F57" s="98" t="s">
        <v>22</v>
      </c>
      <c r="G57" s="99"/>
      <c r="H57" s="100"/>
      <c r="I57" s="34">
        <f t="shared" si="8"/>
        <v>18.3</v>
      </c>
      <c r="J57" s="35">
        <f>SUM(J56)</f>
        <v>18.3</v>
      </c>
      <c r="K57" s="35">
        <f>SUM(K56)</f>
        <v>0</v>
      </c>
      <c r="L57" s="55">
        <f>SUM(L56)</f>
        <v>0</v>
      </c>
      <c r="M57" s="34">
        <f t="shared" si="5"/>
        <v>20.7</v>
      </c>
      <c r="N57" s="35">
        <f>SUM(N56)</f>
        <v>20.7</v>
      </c>
      <c r="O57" s="35">
        <f>SUM(O56)</f>
        <v>0</v>
      </c>
      <c r="P57" s="55">
        <f>SUM(P56)</f>
        <v>0</v>
      </c>
      <c r="Q57" s="34">
        <f t="shared" si="6"/>
        <v>19</v>
      </c>
      <c r="R57" s="35">
        <f>SUM(R56)</f>
        <v>19</v>
      </c>
      <c r="S57" s="35">
        <f>SUM(S56)</f>
        <v>0</v>
      </c>
      <c r="T57" s="55">
        <f>SUM(T56)</f>
        <v>0</v>
      </c>
      <c r="U57" s="42">
        <f t="shared" si="7"/>
        <v>19</v>
      </c>
      <c r="V57" s="36">
        <f>SUM(V56)</f>
        <v>19</v>
      </c>
      <c r="W57" s="36">
        <f>SUM(W56)</f>
        <v>0</v>
      </c>
      <c r="X57" s="55">
        <f>SUM(X56)</f>
        <v>0</v>
      </c>
    </row>
    <row r="58" spans="1:24" ht="27.75" customHeight="1" thickBot="1">
      <c r="A58" s="132">
        <v>1</v>
      </c>
      <c r="B58" s="139">
        <v>2</v>
      </c>
      <c r="C58" s="150">
        <v>12</v>
      </c>
      <c r="D58" s="94" t="s">
        <v>74</v>
      </c>
      <c r="E58" s="147">
        <v>11</v>
      </c>
      <c r="F58" s="9" t="s">
        <v>44</v>
      </c>
      <c r="G58" s="9" t="s">
        <v>75</v>
      </c>
      <c r="H58" s="12" t="s">
        <v>26</v>
      </c>
      <c r="I58" s="31">
        <f t="shared" si="8"/>
        <v>6.1</v>
      </c>
      <c r="J58" s="32">
        <v>6.1</v>
      </c>
      <c r="K58" s="32">
        <v>0</v>
      </c>
      <c r="L58" s="33">
        <v>0</v>
      </c>
      <c r="M58" s="31">
        <f t="shared" si="5"/>
        <v>6.3</v>
      </c>
      <c r="N58" s="32">
        <v>6.3</v>
      </c>
      <c r="O58" s="32">
        <v>0</v>
      </c>
      <c r="P58" s="33">
        <v>0</v>
      </c>
      <c r="Q58" s="31">
        <f t="shared" si="6"/>
        <v>6.3</v>
      </c>
      <c r="R58" s="32">
        <v>6.3</v>
      </c>
      <c r="S58" s="32">
        <v>0</v>
      </c>
      <c r="T58" s="33">
        <v>0</v>
      </c>
      <c r="U58" s="31">
        <f t="shared" si="7"/>
        <v>6.3</v>
      </c>
      <c r="V58" s="32">
        <v>6.3</v>
      </c>
      <c r="W58" s="32">
        <v>0</v>
      </c>
      <c r="X58" s="33">
        <v>0</v>
      </c>
    </row>
    <row r="59" spans="1:24" ht="27.75" customHeight="1" thickBot="1">
      <c r="A59" s="133"/>
      <c r="B59" s="134"/>
      <c r="C59" s="105"/>
      <c r="D59" s="95"/>
      <c r="E59" s="107"/>
      <c r="F59" s="98" t="s">
        <v>22</v>
      </c>
      <c r="G59" s="99"/>
      <c r="H59" s="100"/>
      <c r="I59" s="34">
        <f t="shared" si="8"/>
        <v>6.1</v>
      </c>
      <c r="J59" s="35">
        <f>SUM(J58)</f>
        <v>6.1</v>
      </c>
      <c r="K59" s="35">
        <f>SUM(K58)</f>
        <v>0</v>
      </c>
      <c r="L59" s="55">
        <f>SUM(L58)</f>
        <v>0</v>
      </c>
      <c r="M59" s="34">
        <f t="shared" si="5"/>
        <v>6.3</v>
      </c>
      <c r="N59" s="35">
        <f>SUM(N58)</f>
        <v>6.3</v>
      </c>
      <c r="O59" s="35">
        <f>SUM(O58)</f>
        <v>0</v>
      </c>
      <c r="P59" s="55">
        <f>SUM(P58)</f>
        <v>0</v>
      </c>
      <c r="Q59" s="34">
        <f t="shared" si="6"/>
        <v>6.3</v>
      </c>
      <c r="R59" s="35">
        <f>SUM(R58)</f>
        <v>6.3</v>
      </c>
      <c r="S59" s="35">
        <f>SUM(S58)</f>
        <v>0</v>
      </c>
      <c r="T59" s="55">
        <f>SUM(T58)</f>
        <v>0</v>
      </c>
      <c r="U59" s="42">
        <f t="shared" si="7"/>
        <v>6.3</v>
      </c>
      <c r="V59" s="36">
        <f>SUM(V58)</f>
        <v>6.3</v>
      </c>
      <c r="W59" s="36">
        <f>SUM(W58)</f>
        <v>0</v>
      </c>
      <c r="X59" s="55">
        <f>SUM(X58)</f>
        <v>0</v>
      </c>
    </row>
    <row r="60" spans="1:24" ht="17.25" customHeight="1">
      <c r="A60" s="132">
        <v>1</v>
      </c>
      <c r="B60" s="139">
        <v>2</v>
      </c>
      <c r="C60" s="150">
        <v>13</v>
      </c>
      <c r="D60" s="94" t="s">
        <v>76</v>
      </c>
      <c r="E60" s="147">
        <v>11</v>
      </c>
      <c r="F60" s="101" t="s">
        <v>44</v>
      </c>
      <c r="G60" s="101" t="s">
        <v>77</v>
      </c>
      <c r="H60" s="12" t="s">
        <v>21</v>
      </c>
      <c r="I60" s="31">
        <f t="shared" si="8"/>
        <v>59</v>
      </c>
      <c r="J60" s="32">
        <v>59</v>
      </c>
      <c r="K60" s="32">
        <v>0</v>
      </c>
      <c r="L60" s="33">
        <v>0</v>
      </c>
      <c r="M60" s="31">
        <f t="shared" si="5"/>
        <v>56.8</v>
      </c>
      <c r="N60" s="32">
        <v>56.8</v>
      </c>
      <c r="O60" s="32">
        <v>0</v>
      </c>
      <c r="P60" s="33">
        <v>0</v>
      </c>
      <c r="Q60" s="31">
        <f t="shared" si="6"/>
        <v>57</v>
      </c>
      <c r="R60" s="32">
        <v>57</v>
      </c>
      <c r="S60" s="32">
        <v>0</v>
      </c>
      <c r="T60" s="33">
        <v>0</v>
      </c>
      <c r="U60" s="31">
        <f t="shared" si="7"/>
        <v>57</v>
      </c>
      <c r="V60" s="32">
        <v>57</v>
      </c>
      <c r="W60" s="32">
        <v>0</v>
      </c>
      <c r="X60" s="33">
        <v>0</v>
      </c>
    </row>
    <row r="61" spans="1:24" ht="17.25" customHeight="1" thickBot="1">
      <c r="A61" s="133"/>
      <c r="B61" s="134"/>
      <c r="C61" s="105"/>
      <c r="D61" s="95"/>
      <c r="E61" s="107"/>
      <c r="F61" s="105"/>
      <c r="G61" s="105"/>
      <c r="H61" s="15" t="s">
        <v>26</v>
      </c>
      <c r="I61" s="43">
        <f t="shared" si="8"/>
        <v>6.9</v>
      </c>
      <c r="J61" s="44">
        <v>6.9</v>
      </c>
      <c r="K61" s="44">
        <v>0</v>
      </c>
      <c r="L61" s="41">
        <v>0</v>
      </c>
      <c r="M61" s="43">
        <f t="shared" si="5"/>
        <v>7</v>
      </c>
      <c r="N61" s="44">
        <v>7</v>
      </c>
      <c r="O61" s="44">
        <v>0</v>
      </c>
      <c r="P61" s="41">
        <v>0</v>
      </c>
      <c r="Q61" s="43">
        <f t="shared" si="6"/>
        <v>7</v>
      </c>
      <c r="R61" s="44">
        <v>7</v>
      </c>
      <c r="S61" s="44">
        <v>0</v>
      </c>
      <c r="T61" s="41">
        <v>0</v>
      </c>
      <c r="U61" s="43">
        <f t="shared" si="7"/>
        <v>7</v>
      </c>
      <c r="V61" s="44">
        <v>7</v>
      </c>
      <c r="W61" s="44">
        <v>0</v>
      </c>
      <c r="X61" s="41">
        <v>0</v>
      </c>
    </row>
    <row r="62" spans="1:24" ht="17.25" customHeight="1" thickBot="1">
      <c r="A62" s="133"/>
      <c r="B62" s="134"/>
      <c r="C62" s="105"/>
      <c r="D62" s="95"/>
      <c r="E62" s="107"/>
      <c r="F62" s="98" t="s">
        <v>22</v>
      </c>
      <c r="G62" s="99"/>
      <c r="H62" s="100"/>
      <c r="I62" s="34">
        <f aca="true" t="shared" si="9" ref="I62:I71">SUM(J62,L62)</f>
        <v>65.9</v>
      </c>
      <c r="J62" s="35">
        <f>SUM(J60:J61)</f>
        <v>65.9</v>
      </c>
      <c r="K62" s="35">
        <f>SUM(K60:K61)</f>
        <v>0</v>
      </c>
      <c r="L62" s="55">
        <f>SUM(L60:L61)</f>
        <v>0</v>
      </c>
      <c r="M62" s="34">
        <f>SUM(N62,P62)</f>
        <v>63.8</v>
      </c>
      <c r="N62" s="35">
        <f>SUM(N60:N61)</f>
        <v>63.8</v>
      </c>
      <c r="O62" s="35">
        <f>SUM(O60:O61)</f>
        <v>0</v>
      </c>
      <c r="P62" s="55">
        <f>SUM(P60:P61)</f>
        <v>0</v>
      </c>
      <c r="Q62" s="34">
        <f>SUM(R62,T62)</f>
        <v>64</v>
      </c>
      <c r="R62" s="35">
        <f>SUM(R60:R61)</f>
        <v>64</v>
      </c>
      <c r="S62" s="35">
        <f>SUM(S60:S61)</f>
        <v>0</v>
      </c>
      <c r="T62" s="55">
        <f>SUM(T60:T61)</f>
        <v>0</v>
      </c>
      <c r="U62" s="42">
        <f>SUM(V62,X62)</f>
        <v>64</v>
      </c>
      <c r="V62" s="35">
        <f>SUM(V60:V61)</f>
        <v>64</v>
      </c>
      <c r="W62" s="35">
        <f>SUM(W60:W61)</f>
        <v>0</v>
      </c>
      <c r="X62" s="55">
        <f>SUM(X60:X61)</f>
        <v>0</v>
      </c>
    </row>
    <row r="63" spans="1:24" ht="15" customHeight="1">
      <c r="A63" s="132">
        <v>1</v>
      </c>
      <c r="B63" s="139">
        <v>2</v>
      </c>
      <c r="C63" s="150">
        <v>14</v>
      </c>
      <c r="D63" s="94" t="s">
        <v>78</v>
      </c>
      <c r="E63" s="154" t="s">
        <v>43</v>
      </c>
      <c r="F63" s="101" t="s">
        <v>44</v>
      </c>
      <c r="G63" s="101" t="s">
        <v>79</v>
      </c>
      <c r="H63" s="12" t="s">
        <v>26</v>
      </c>
      <c r="I63" s="31">
        <f t="shared" si="9"/>
        <v>87.4</v>
      </c>
      <c r="J63" s="32">
        <v>87.4</v>
      </c>
      <c r="K63" s="32">
        <v>59.3</v>
      </c>
      <c r="L63" s="33">
        <v>0</v>
      </c>
      <c r="M63" s="31">
        <f t="shared" si="5"/>
        <v>99.2</v>
      </c>
      <c r="N63" s="32">
        <v>99.2</v>
      </c>
      <c r="O63" s="32">
        <v>67.6</v>
      </c>
      <c r="P63" s="33">
        <v>0</v>
      </c>
      <c r="Q63" s="31">
        <f t="shared" si="6"/>
        <v>102</v>
      </c>
      <c r="R63" s="32">
        <v>102</v>
      </c>
      <c r="S63" s="32">
        <v>0</v>
      </c>
      <c r="T63" s="33">
        <v>0</v>
      </c>
      <c r="U63" s="31">
        <f t="shared" si="7"/>
        <v>102</v>
      </c>
      <c r="V63" s="32">
        <v>102</v>
      </c>
      <c r="W63" s="32">
        <v>0</v>
      </c>
      <c r="X63" s="33">
        <v>0</v>
      </c>
    </row>
    <row r="64" spans="1:24" ht="15" customHeight="1" thickBot="1">
      <c r="A64" s="133"/>
      <c r="B64" s="134"/>
      <c r="C64" s="105"/>
      <c r="D64" s="95"/>
      <c r="E64" s="155"/>
      <c r="F64" s="105"/>
      <c r="G64" s="105"/>
      <c r="H64" s="15" t="s">
        <v>46</v>
      </c>
      <c r="I64" s="43">
        <f t="shared" si="9"/>
        <v>3</v>
      </c>
      <c r="J64" s="44">
        <v>3</v>
      </c>
      <c r="K64" s="44">
        <v>0</v>
      </c>
      <c r="L64" s="41">
        <v>0</v>
      </c>
      <c r="M64" s="43">
        <f t="shared" si="5"/>
        <v>3.5</v>
      </c>
      <c r="N64" s="44">
        <v>3.5</v>
      </c>
      <c r="O64" s="44"/>
      <c r="P64" s="41">
        <v>0</v>
      </c>
      <c r="Q64" s="43">
        <f t="shared" si="6"/>
        <v>4</v>
      </c>
      <c r="R64" s="44">
        <v>4</v>
      </c>
      <c r="S64" s="44">
        <v>0</v>
      </c>
      <c r="T64" s="41">
        <v>0</v>
      </c>
      <c r="U64" s="43">
        <f t="shared" si="7"/>
        <v>4</v>
      </c>
      <c r="V64" s="44">
        <v>4</v>
      </c>
      <c r="W64" s="44">
        <v>0</v>
      </c>
      <c r="X64" s="41">
        <v>0</v>
      </c>
    </row>
    <row r="65" spans="1:24" ht="20.25" customHeight="1" thickBot="1">
      <c r="A65" s="133"/>
      <c r="B65" s="134"/>
      <c r="C65" s="105"/>
      <c r="D65" s="95"/>
      <c r="E65" s="155"/>
      <c r="F65" s="98" t="s">
        <v>22</v>
      </c>
      <c r="G65" s="99"/>
      <c r="H65" s="100"/>
      <c r="I65" s="34">
        <f t="shared" si="9"/>
        <v>90.4</v>
      </c>
      <c r="J65" s="35">
        <f>SUM(J63:J64)</f>
        <v>90.4</v>
      </c>
      <c r="K65" s="35">
        <f>SUM(K63:K64)</f>
        <v>59.3</v>
      </c>
      <c r="L65" s="55">
        <f>SUM(L63:L64)</f>
        <v>0</v>
      </c>
      <c r="M65" s="34">
        <f>SUM(N65,P65)</f>
        <v>102.7</v>
      </c>
      <c r="N65" s="35">
        <f>SUM(N63:N64)</f>
        <v>102.7</v>
      </c>
      <c r="O65" s="35">
        <f>SUM(O63:O64)</f>
        <v>67.6</v>
      </c>
      <c r="P65" s="55">
        <f>SUM(P63:P64)</f>
        <v>0</v>
      </c>
      <c r="Q65" s="34">
        <f>SUM(R65,T65)</f>
        <v>106</v>
      </c>
      <c r="R65" s="35">
        <f>SUM(R63:R64)</f>
        <v>106</v>
      </c>
      <c r="S65" s="35">
        <f>SUM(S63:S64)</f>
        <v>0</v>
      </c>
      <c r="T65" s="55">
        <f>SUM(T63:T64)</f>
        <v>0</v>
      </c>
      <c r="U65" s="42">
        <f>SUM(V65,X65)</f>
        <v>106</v>
      </c>
      <c r="V65" s="35">
        <f>SUM(V63:V64)</f>
        <v>106</v>
      </c>
      <c r="W65" s="35">
        <f>SUM(W63:W64)</f>
        <v>0</v>
      </c>
      <c r="X65" s="55">
        <f>SUM(X63:X64)</f>
        <v>0</v>
      </c>
    </row>
    <row r="66" spans="1:24" ht="27" customHeight="1">
      <c r="A66" s="132">
        <v>1</v>
      </c>
      <c r="B66" s="139">
        <v>2</v>
      </c>
      <c r="C66" s="150">
        <v>15</v>
      </c>
      <c r="D66" s="94" t="s">
        <v>80</v>
      </c>
      <c r="E66" s="147" t="s">
        <v>81</v>
      </c>
      <c r="F66" s="101" t="s">
        <v>44</v>
      </c>
      <c r="G66" s="101" t="s">
        <v>82</v>
      </c>
      <c r="H66" s="23" t="s">
        <v>26</v>
      </c>
      <c r="I66" s="31">
        <f t="shared" si="9"/>
        <v>163.4</v>
      </c>
      <c r="J66" s="32">
        <v>123.4</v>
      </c>
      <c r="K66" s="32">
        <v>84.4</v>
      </c>
      <c r="L66" s="33">
        <v>40</v>
      </c>
      <c r="M66" s="31">
        <f t="shared" si="5"/>
        <v>148.8</v>
      </c>
      <c r="N66" s="32">
        <v>148.8</v>
      </c>
      <c r="O66" s="32">
        <v>105.1</v>
      </c>
      <c r="P66" s="33"/>
      <c r="Q66" s="31">
        <f t="shared" si="6"/>
        <v>150</v>
      </c>
      <c r="R66" s="32">
        <v>150</v>
      </c>
      <c r="S66" s="32">
        <v>0</v>
      </c>
      <c r="T66" s="33">
        <v>0</v>
      </c>
      <c r="U66" s="31">
        <f t="shared" si="7"/>
        <v>150</v>
      </c>
      <c r="V66" s="32">
        <v>150</v>
      </c>
      <c r="W66" s="32">
        <v>0</v>
      </c>
      <c r="X66" s="33">
        <v>0</v>
      </c>
    </row>
    <row r="67" spans="1:24" ht="27" customHeight="1" thickBot="1">
      <c r="A67" s="133"/>
      <c r="B67" s="134"/>
      <c r="C67" s="105"/>
      <c r="D67" s="95"/>
      <c r="E67" s="107"/>
      <c r="F67" s="102"/>
      <c r="G67" s="102"/>
      <c r="H67" s="22" t="s">
        <v>31</v>
      </c>
      <c r="I67" s="52">
        <f t="shared" si="9"/>
        <v>1.4</v>
      </c>
      <c r="J67" s="53">
        <v>1.4</v>
      </c>
      <c r="K67" s="53">
        <v>1.1</v>
      </c>
      <c r="L67" s="54">
        <v>0</v>
      </c>
      <c r="M67" s="52">
        <f>SUM(N67,P67)</f>
        <v>0</v>
      </c>
      <c r="N67" s="53"/>
      <c r="O67" s="53"/>
      <c r="P67" s="54"/>
      <c r="Q67" s="52">
        <f>SUM(R67,T67)</f>
        <v>0</v>
      </c>
      <c r="R67" s="53"/>
      <c r="S67" s="53">
        <v>0</v>
      </c>
      <c r="T67" s="54">
        <v>0</v>
      </c>
      <c r="U67" s="52">
        <f>SUM(V67,X67)</f>
        <v>0</v>
      </c>
      <c r="V67" s="53"/>
      <c r="W67" s="53">
        <v>0</v>
      </c>
      <c r="X67" s="54">
        <v>0</v>
      </c>
    </row>
    <row r="68" spans="1:24" ht="27" customHeight="1" thickBot="1">
      <c r="A68" s="148"/>
      <c r="B68" s="149"/>
      <c r="C68" s="152"/>
      <c r="D68" s="153"/>
      <c r="E68" s="151"/>
      <c r="F68" s="158" t="s">
        <v>22</v>
      </c>
      <c r="G68" s="159"/>
      <c r="H68" s="160"/>
      <c r="I68" s="34">
        <f t="shared" si="9"/>
        <v>164.8</v>
      </c>
      <c r="J68" s="35">
        <f>SUM(J66:J67)</f>
        <v>124.80000000000001</v>
      </c>
      <c r="K68" s="35">
        <f>SUM(K66:K67)</f>
        <v>85.5</v>
      </c>
      <c r="L68" s="55">
        <f>SUM(L66:L67)</f>
        <v>40</v>
      </c>
      <c r="M68" s="34">
        <f>SUM(N68,P68)</f>
        <v>148.8</v>
      </c>
      <c r="N68" s="35">
        <f>SUM(N66:N67)</f>
        <v>148.8</v>
      </c>
      <c r="O68" s="35">
        <f>SUM(O66:O67)</f>
        <v>105.1</v>
      </c>
      <c r="P68" s="55">
        <f>SUM(P66:P67)</f>
        <v>0</v>
      </c>
      <c r="Q68" s="34">
        <f>SUM(R68,T68)</f>
        <v>150</v>
      </c>
      <c r="R68" s="35">
        <f>SUM(R66:R67)</f>
        <v>150</v>
      </c>
      <c r="S68" s="35">
        <f>SUM(S66:S67)</f>
        <v>0</v>
      </c>
      <c r="T68" s="55">
        <f>SUM(T66:T67)</f>
        <v>0</v>
      </c>
      <c r="U68" s="42">
        <f>SUM(V68,X68)</f>
        <v>150</v>
      </c>
      <c r="V68" s="35">
        <f>SUM(V66:V67)</f>
        <v>150</v>
      </c>
      <c r="W68" s="35">
        <f>SUM(W66:W67)</f>
        <v>0</v>
      </c>
      <c r="X68" s="55">
        <f>SUM(X66:X67)</f>
        <v>0</v>
      </c>
    </row>
    <row r="69" spans="1:24" ht="27.75" customHeight="1" thickBot="1">
      <c r="A69" s="132">
        <v>1</v>
      </c>
      <c r="B69" s="139">
        <v>2</v>
      </c>
      <c r="C69" s="150">
        <v>16</v>
      </c>
      <c r="D69" s="94" t="s">
        <v>83</v>
      </c>
      <c r="E69" s="147">
        <v>11</v>
      </c>
      <c r="F69" s="91" t="s">
        <v>44</v>
      </c>
      <c r="G69" s="91" t="s">
        <v>102</v>
      </c>
      <c r="H69" s="208" t="s">
        <v>26</v>
      </c>
      <c r="I69" s="31">
        <f t="shared" si="9"/>
        <v>6.5</v>
      </c>
      <c r="J69" s="32">
        <v>6.5</v>
      </c>
      <c r="K69" s="32">
        <v>0</v>
      </c>
      <c r="L69" s="33">
        <v>0</v>
      </c>
      <c r="M69" s="31">
        <f t="shared" si="5"/>
        <v>13.9</v>
      </c>
      <c r="N69" s="32">
        <v>13.9</v>
      </c>
      <c r="O69" s="32">
        <v>0</v>
      </c>
      <c r="P69" s="33">
        <v>0</v>
      </c>
      <c r="Q69" s="31">
        <f t="shared" si="6"/>
        <v>13.9</v>
      </c>
      <c r="R69" s="32">
        <v>13.9</v>
      </c>
      <c r="S69" s="32">
        <v>0</v>
      </c>
      <c r="T69" s="33">
        <v>0</v>
      </c>
      <c r="U69" s="31">
        <f t="shared" si="7"/>
        <v>13.9</v>
      </c>
      <c r="V69" s="32">
        <v>13.9</v>
      </c>
      <c r="W69" s="32">
        <v>0</v>
      </c>
      <c r="X69" s="33">
        <v>0</v>
      </c>
    </row>
    <row r="70" spans="1:24" ht="27.75" customHeight="1" thickBot="1">
      <c r="A70" s="148"/>
      <c r="B70" s="149"/>
      <c r="C70" s="105"/>
      <c r="D70" s="95"/>
      <c r="E70" s="108"/>
      <c r="F70" s="98" t="s">
        <v>22</v>
      </c>
      <c r="G70" s="99"/>
      <c r="H70" s="100"/>
      <c r="I70" s="34">
        <f t="shared" si="9"/>
        <v>6.5</v>
      </c>
      <c r="J70" s="35">
        <f>SUM(J69)</f>
        <v>6.5</v>
      </c>
      <c r="K70" s="35">
        <f>SUM(K69)</f>
        <v>0</v>
      </c>
      <c r="L70" s="55">
        <f>SUM(L69)</f>
        <v>0</v>
      </c>
      <c r="M70" s="34">
        <f t="shared" si="5"/>
        <v>13.9</v>
      </c>
      <c r="N70" s="35">
        <f>SUM(N69)</f>
        <v>13.9</v>
      </c>
      <c r="O70" s="35">
        <f>SUM(O69)</f>
        <v>0</v>
      </c>
      <c r="P70" s="55">
        <f>SUM(P69)</f>
        <v>0</v>
      </c>
      <c r="Q70" s="34">
        <f t="shared" si="6"/>
        <v>13.9</v>
      </c>
      <c r="R70" s="35">
        <f>SUM(R69)</f>
        <v>13.9</v>
      </c>
      <c r="S70" s="35">
        <f>SUM(S69)</f>
        <v>0</v>
      </c>
      <c r="T70" s="55">
        <f>SUM(T69)</f>
        <v>0</v>
      </c>
      <c r="U70" s="42">
        <f t="shared" si="7"/>
        <v>13.9</v>
      </c>
      <c r="V70" s="36">
        <f>SUM(V69)</f>
        <v>13.9</v>
      </c>
      <c r="W70" s="36">
        <f>SUM(W69)</f>
        <v>0</v>
      </c>
      <c r="X70" s="55">
        <f>SUM(X69)</f>
        <v>0</v>
      </c>
    </row>
    <row r="71" spans="1:24" ht="13.5" customHeight="1" thickBot="1">
      <c r="A71" s="4">
        <v>1</v>
      </c>
      <c r="B71" s="19">
        <v>2</v>
      </c>
      <c r="C71" s="144" t="s">
        <v>40</v>
      </c>
      <c r="D71" s="145"/>
      <c r="E71" s="145"/>
      <c r="F71" s="145"/>
      <c r="G71" s="145"/>
      <c r="H71" s="146"/>
      <c r="I71" s="59">
        <f t="shared" si="9"/>
        <v>3741.7</v>
      </c>
      <c r="J71" s="60">
        <f>SUM(J65,J62,J59,J57,J55,J50,J48,J46,J44,J42,J39,J36,J32,J28,J68,J69)</f>
        <v>3629.7</v>
      </c>
      <c r="K71" s="60">
        <f>SUM(K65,K62,K59,K57,K55,K50,K48,K46,K44,K42,K39,K36,K32,K28,K68,K69)</f>
        <v>1309.7</v>
      </c>
      <c r="L71" s="61">
        <f>SUM(L65,L62,L59,L57,L55,L50,L48,L46,L44,L42,L39,L36,L32,L28,L68,L69)</f>
        <v>112</v>
      </c>
      <c r="M71" s="59">
        <f t="shared" si="5"/>
        <v>3705.8000000000006</v>
      </c>
      <c r="N71" s="60">
        <f>SUM(N65,N62,N59,N57,N55,N50,N48,N46,N44,N42,N39,N36,N32,N28,N68,N69)</f>
        <v>3696.4000000000005</v>
      </c>
      <c r="O71" s="60">
        <f>SUM(O65,O62,O59,O57,O55,O50,O48,O46,O44,O42,O39,O36,O32,O28,O68,O69)</f>
        <v>1446.2999999999997</v>
      </c>
      <c r="P71" s="61">
        <f>SUM(P65,P62,P59,P57,P55,P50,P48,P46,P44,P42,P39,P36,P32,P28,P68,P69)</f>
        <v>9.4</v>
      </c>
      <c r="Q71" s="59">
        <f t="shared" si="6"/>
        <v>3759.4</v>
      </c>
      <c r="R71" s="60">
        <f>SUM(R65,R62,R59,R57,R55,R50,R48,R46,R44,R42,R39,R36,R32,R28,R68,R69)</f>
        <v>3759.4</v>
      </c>
      <c r="S71" s="60">
        <f>SUM(S65,S62,S59,S57,S55,S50,S48,S46,S44,S42,S39,S36,S32,S28,S68,S69)</f>
        <v>0</v>
      </c>
      <c r="T71" s="61">
        <f>SUM(T65,T62,T59,T57,T55,T50,T48,T46,T44,T42,T39,T36,T32,T28,T68,T69)</f>
        <v>0</v>
      </c>
      <c r="U71" s="59">
        <f t="shared" si="7"/>
        <v>3737.4</v>
      </c>
      <c r="V71" s="60">
        <f>SUM(V65,V62,V59,V57,V55,V50,V48,V46,V44,V42,V39,V36,V32,V28,V68,V69)</f>
        <v>3737.4</v>
      </c>
      <c r="W71" s="60">
        <f>SUM(W65,W62,W59,W57,W55,W50,W48,W46,W44,W42,W39,W36,W32,W28,W68,W69)</f>
        <v>0</v>
      </c>
      <c r="X71" s="61">
        <f>SUM(X65,X62,X59,X57,X55,X50,X48,X46,X44,X42,X39,X36,X32,X28,X68,X69)</f>
        <v>0</v>
      </c>
    </row>
    <row r="72" spans="1:24" ht="13.5" customHeight="1" thickBot="1">
      <c r="A72" s="4">
        <v>1</v>
      </c>
      <c r="B72" s="19">
        <v>3</v>
      </c>
      <c r="C72" s="129" t="s">
        <v>84</v>
      </c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1"/>
    </row>
    <row r="73" spans="1:24" ht="12.75" customHeight="1">
      <c r="A73" s="132">
        <v>1</v>
      </c>
      <c r="B73" s="139">
        <v>3</v>
      </c>
      <c r="C73" s="101">
        <v>1</v>
      </c>
      <c r="D73" s="136" t="s">
        <v>85</v>
      </c>
      <c r="E73" s="140">
        <v>14</v>
      </c>
      <c r="F73" s="135" t="s">
        <v>105</v>
      </c>
      <c r="G73" s="103" t="s">
        <v>86</v>
      </c>
      <c r="H73" s="14" t="s">
        <v>26</v>
      </c>
      <c r="I73" s="31">
        <f aca="true" t="shared" si="10" ref="I73:I86">SUM(J73,L73)</f>
        <v>0</v>
      </c>
      <c r="J73" s="32"/>
      <c r="K73" s="32">
        <v>0</v>
      </c>
      <c r="L73" s="33"/>
      <c r="M73" s="31">
        <f>SUM(N73,P73)</f>
        <v>20</v>
      </c>
      <c r="N73" s="32">
        <v>20</v>
      </c>
      <c r="O73" s="32"/>
      <c r="P73" s="33"/>
      <c r="Q73" s="31">
        <f aca="true" t="shared" si="11" ref="Q73:Q86">SUM(R73,T73)</f>
        <v>6</v>
      </c>
      <c r="R73" s="32">
        <v>0</v>
      </c>
      <c r="S73" s="32">
        <v>0</v>
      </c>
      <c r="T73" s="33">
        <v>6</v>
      </c>
      <c r="U73" s="31">
        <f aca="true" t="shared" si="12" ref="U73:U86">SUM(V73,X73)</f>
        <v>6</v>
      </c>
      <c r="V73" s="32">
        <v>0</v>
      </c>
      <c r="W73" s="32">
        <v>0</v>
      </c>
      <c r="X73" s="33">
        <v>6</v>
      </c>
    </row>
    <row r="74" spans="1:24" ht="12.75">
      <c r="A74" s="133"/>
      <c r="B74" s="134"/>
      <c r="C74" s="105"/>
      <c r="D74" s="95"/>
      <c r="E74" s="141"/>
      <c r="F74" s="93"/>
      <c r="G74" s="143"/>
      <c r="H74" s="17" t="s">
        <v>46</v>
      </c>
      <c r="I74" s="49">
        <f t="shared" si="10"/>
        <v>8.1</v>
      </c>
      <c r="J74" s="50">
        <v>8.1</v>
      </c>
      <c r="K74" s="50">
        <v>0</v>
      </c>
      <c r="L74" s="51">
        <v>0</v>
      </c>
      <c r="M74" s="49">
        <f aca="true" t="shared" si="13" ref="M74:M86">SUM(N74,P74)</f>
        <v>20</v>
      </c>
      <c r="N74" s="50">
        <v>20</v>
      </c>
      <c r="O74" s="50"/>
      <c r="P74" s="51"/>
      <c r="Q74" s="49">
        <f t="shared" si="11"/>
        <v>37.7</v>
      </c>
      <c r="R74" s="50">
        <v>37.7</v>
      </c>
      <c r="S74" s="50">
        <v>0</v>
      </c>
      <c r="T74" s="51">
        <v>0</v>
      </c>
      <c r="U74" s="49">
        <f t="shared" si="12"/>
        <v>37.7</v>
      </c>
      <c r="V74" s="50">
        <v>37.7</v>
      </c>
      <c r="W74" s="50">
        <v>0</v>
      </c>
      <c r="X74" s="51">
        <v>0</v>
      </c>
    </row>
    <row r="75" spans="1:24" ht="12.75">
      <c r="A75" s="133"/>
      <c r="B75" s="134"/>
      <c r="C75" s="105"/>
      <c r="D75" s="95"/>
      <c r="E75" s="141"/>
      <c r="F75" s="93"/>
      <c r="G75" s="143"/>
      <c r="H75" s="17" t="s">
        <v>87</v>
      </c>
      <c r="I75" s="49">
        <f t="shared" si="10"/>
        <v>24.4</v>
      </c>
      <c r="J75" s="50">
        <v>24.4</v>
      </c>
      <c r="K75" s="50">
        <v>0</v>
      </c>
      <c r="L75" s="51">
        <v>0</v>
      </c>
      <c r="M75" s="49">
        <f t="shared" si="13"/>
        <v>4.1</v>
      </c>
      <c r="N75" s="50">
        <v>4.1</v>
      </c>
      <c r="O75" s="50"/>
      <c r="P75" s="51"/>
      <c r="Q75" s="49">
        <f t="shared" si="11"/>
        <v>0</v>
      </c>
      <c r="R75" s="50">
        <v>0</v>
      </c>
      <c r="S75" s="50">
        <v>0</v>
      </c>
      <c r="T75" s="51">
        <v>0</v>
      </c>
      <c r="U75" s="49">
        <f t="shared" si="12"/>
        <v>0</v>
      </c>
      <c r="V75" s="50">
        <v>0</v>
      </c>
      <c r="W75" s="50">
        <v>0</v>
      </c>
      <c r="X75" s="51">
        <v>0</v>
      </c>
    </row>
    <row r="76" spans="1:24" ht="13.5" thickBot="1">
      <c r="A76" s="133"/>
      <c r="B76" s="134"/>
      <c r="C76" s="105"/>
      <c r="D76" s="95"/>
      <c r="E76" s="141"/>
      <c r="F76" s="142"/>
      <c r="G76" s="104"/>
      <c r="H76" s="17" t="s">
        <v>39</v>
      </c>
      <c r="I76" s="43">
        <f t="shared" si="10"/>
        <v>0</v>
      </c>
      <c r="J76" s="44"/>
      <c r="K76" s="44">
        <v>0</v>
      </c>
      <c r="L76" s="41">
        <v>0</v>
      </c>
      <c r="M76" s="43">
        <f t="shared" si="13"/>
        <v>15</v>
      </c>
      <c r="N76" s="44">
        <v>15</v>
      </c>
      <c r="O76" s="44"/>
      <c r="P76" s="41"/>
      <c r="Q76" s="43">
        <f t="shared" si="11"/>
        <v>0</v>
      </c>
      <c r="R76" s="44">
        <v>0</v>
      </c>
      <c r="S76" s="44">
        <v>0</v>
      </c>
      <c r="T76" s="41">
        <v>0</v>
      </c>
      <c r="U76" s="43">
        <f t="shared" si="12"/>
        <v>0</v>
      </c>
      <c r="V76" s="44">
        <v>0</v>
      </c>
      <c r="W76" s="44">
        <v>0</v>
      </c>
      <c r="X76" s="41">
        <v>0</v>
      </c>
    </row>
    <row r="77" spans="1:24" ht="13.5" customHeight="1" thickBot="1">
      <c r="A77" s="133"/>
      <c r="B77" s="134"/>
      <c r="C77" s="105"/>
      <c r="D77" s="95"/>
      <c r="E77" s="141"/>
      <c r="F77" s="98" t="s">
        <v>22</v>
      </c>
      <c r="G77" s="99"/>
      <c r="H77" s="100"/>
      <c r="I77" s="34">
        <f t="shared" si="10"/>
        <v>32.5</v>
      </c>
      <c r="J77" s="35">
        <f>SUM(J73:J76)</f>
        <v>32.5</v>
      </c>
      <c r="K77" s="35">
        <f>SUM(K73:K76)</f>
        <v>0</v>
      </c>
      <c r="L77" s="35">
        <f>SUM(L73:L76)</f>
        <v>0</v>
      </c>
      <c r="M77" s="34">
        <f t="shared" si="13"/>
        <v>59.1</v>
      </c>
      <c r="N77" s="35">
        <f>SUM(N73:N76)</f>
        <v>59.1</v>
      </c>
      <c r="O77" s="35">
        <f>SUM(O73:O76)</f>
        <v>0</v>
      </c>
      <c r="P77" s="35">
        <f>SUM(P73:P76)</f>
        <v>0</v>
      </c>
      <c r="Q77" s="34">
        <f t="shared" si="11"/>
        <v>43.7</v>
      </c>
      <c r="R77" s="35">
        <f>SUM(R73:R76)</f>
        <v>37.7</v>
      </c>
      <c r="S77" s="35">
        <f>SUM(S73:S76)</f>
        <v>0</v>
      </c>
      <c r="T77" s="35">
        <f>SUM(T73:T76)</f>
        <v>6</v>
      </c>
      <c r="U77" s="34">
        <f t="shared" si="12"/>
        <v>43.7</v>
      </c>
      <c r="V77" s="35">
        <f>SUM(V73:V76)</f>
        <v>37.7</v>
      </c>
      <c r="W77" s="35">
        <f>SUM(W73:W76)</f>
        <v>0</v>
      </c>
      <c r="X77" s="55">
        <f>SUM(X73:X76)</f>
        <v>6</v>
      </c>
    </row>
    <row r="78" spans="1:24" ht="30" customHeight="1" thickBot="1">
      <c r="A78" s="132">
        <v>1</v>
      </c>
      <c r="B78" s="139">
        <v>3</v>
      </c>
      <c r="C78" s="92">
        <v>2</v>
      </c>
      <c r="D78" s="94" t="s">
        <v>106</v>
      </c>
      <c r="E78" s="96" t="s">
        <v>81</v>
      </c>
      <c r="F78" s="9" t="s">
        <v>44</v>
      </c>
      <c r="G78" s="7" t="s">
        <v>103</v>
      </c>
      <c r="H78" s="16" t="s">
        <v>26</v>
      </c>
      <c r="I78" s="62">
        <f t="shared" si="10"/>
        <v>14.5</v>
      </c>
      <c r="J78" s="63"/>
      <c r="K78" s="63">
        <v>0</v>
      </c>
      <c r="L78" s="63">
        <v>14.5</v>
      </c>
      <c r="M78" s="62">
        <f t="shared" si="13"/>
        <v>50</v>
      </c>
      <c r="N78" s="63"/>
      <c r="O78" s="63"/>
      <c r="P78" s="63">
        <v>50</v>
      </c>
      <c r="Q78" s="31">
        <v>250</v>
      </c>
      <c r="R78" s="32">
        <v>0</v>
      </c>
      <c r="S78" s="32">
        <v>0</v>
      </c>
      <c r="T78" s="33">
        <v>250</v>
      </c>
      <c r="U78" s="31">
        <f t="shared" si="12"/>
        <v>0</v>
      </c>
      <c r="V78" s="32">
        <v>0</v>
      </c>
      <c r="W78" s="32">
        <v>0</v>
      </c>
      <c r="X78" s="33">
        <v>0</v>
      </c>
    </row>
    <row r="79" spans="1:24" ht="30" customHeight="1" thickBot="1">
      <c r="A79" s="133"/>
      <c r="B79" s="134"/>
      <c r="C79" s="93"/>
      <c r="D79" s="95"/>
      <c r="E79" s="97"/>
      <c r="F79" s="98" t="s">
        <v>22</v>
      </c>
      <c r="G79" s="99"/>
      <c r="H79" s="100"/>
      <c r="I79" s="42">
        <f t="shared" si="10"/>
        <v>14.5</v>
      </c>
      <c r="J79" s="36">
        <f>SUM(J78)</f>
        <v>0</v>
      </c>
      <c r="K79" s="36">
        <f>SUM(K78)</f>
        <v>0</v>
      </c>
      <c r="L79" s="36">
        <f>SUM(L78)</f>
        <v>14.5</v>
      </c>
      <c r="M79" s="42">
        <f t="shared" si="13"/>
        <v>50</v>
      </c>
      <c r="N79" s="36">
        <f>SUM(N78)</f>
        <v>0</v>
      </c>
      <c r="O79" s="36">
        <f>SUM(O78)</f>
        <v>0</v>
      </c>
      <c r="P79" s="36">
        <f>SUM(P78)</f>
        <v>50</v>
      </c>
      <c r="Q79" s="34">
        <f t="shared" si="11"/>
        <v>250</v>
      </c>
      <c r="R79" s="35">
        <f>SUM(R78)</f>
        <v>0</v>
      </c>
      <c r="S79" s="36">
        <f>SUM(S78)</f>
        <v>0</v>
      </c>
      <c r="T79" s="36">
        <f>SUM(T78)</f>
        <v>250</v>
      </c>
      <c r="U79" s="34">
        <f t="shared" si="12"/>
        <v>0</v>
      </c>
      <c r="V79" s="36">
        <f>SUM(V78)</f>
        <v>0</v>
      </c>
      <c r="W79" s="36">
        <f>SUM(W78)</f>
        <v>0</v>
      </c>
      <c r="X79" s="55">
        <f>SUM(X78)</f>
        <v>0</v>
      </c>
    </row>
    <row r="80" spans="1:24" ht="21" customHeight="1">
      <c r="A80" s="132">
        <v>1</v>
      </c>
      <c r="B80" s="139">
        <v>3</v>
      </c>
      <c r="C80" s="92">
        <v>3</v>
      </c>
      <c r="D80" s="94" t="s">
        <v>115</v>
      </c>
      <c r="E80" s="96" t="s">
        <v>114</v>
      </c>
      <c r="F80" s="101" t="s">
        <v>105</v>
      </c>
      <c r="G80" s="103" t="s">
        <v>116</v>
      </c>
      <c r="H80" s="26" t="s">
        <v>26</v>
      </c>
      <c r="I80" s="31">
        <f>SUM(J80,L80)</f>
        <v>0</v>
      </c>
      <c r="J80" s="32"/>
      <c r="K80" s="32">
        <v>0</v>
      </c>
      <c r="L80" s="32"/>
      <c r="M80" s="31">
        <f>SUM(N80,P80)</f>
        <v>0</v>
      </c>
      <c r="N80" s="32"/>
      <c r="O80" s="32"/>
      <c r="P80" s="32"/>
      <c r="Q80" s="31">
        <v>89.9</v>
      </c>
      <c r="R80" s="32">
        <v>0</v>
      </c>
      <c r="S80" s="32">
        <v>0</v>
      </c>
      <c r="T80" s="33">
        <v>89.9</v>
      </c>
      <c r="U80" s="31">
        <f>SUM(V80,X80)</f>
        <v>0</v>
      </c>
      <c r="V80" s="32">
        <v>0</v>
      </c>
      <c r="W80" s="32">
        <v>0</v>
      </c>
      <c r="X80" s="33">
        <v>0</v>
      </c>
    </row>
    <row r="81" spans="1:24" ht="21" customHeight="1" thickBot="1">
      <c r="A81" s="133"/>
      <c r="B81" s="134"/>
      <c r="C81" s="93"/>
      <c r="D81" s="95"/>
      <c r="E81" s="97"/>
      <c r="F81" s="102"/>
      <c r="G81" s="104"/>
      <c r="H81" s="25" t="s">
        <v>110</v>
      </c>
      <c r="I81" s="64">
        <f>SUM(J81,L81)</f>
        <v>0</v>
      </c>
      <c r="J81" s="65"/>
      <c r="K81" s="65">
        <v>0</v>
      </c>
      <c r="L81" s="65"/>
      <c r="M81" s="64">
        <f>SUM(N81,P81)</f>
        <v>0</v>
      </c>
      <c r="N81" s="65"/>
      <c r="O81" s="65"/>
      <c r="P81" s="65"/>
      <c r="Q81" s="52">
        <v>509.4</v>
      </c>
      <c r="R81" s="53">
        <v>0</v>
      </c>
      <c r="S81" s="53">
        <v>0</v>
      </c>
      <c r="T81" s="54">
        <v>509.4</v>
      </c>
      <c r="U81" s="52">
        <f>SUM(V81,X81)</f>
        <v>0</v>
      </c>
      <c r="V81" s="53">
        <v>0</v>
      </c>
      <c r="W81" s="53">
        <v>0</v>
      </c>
      <c r="X81" s="54">
        <v>0</v>
      </c>
    </row>
    <row r="82" spans="1:24" ht="21" customHeight="1" thickBot="1">
      <c r="A82" s="133"/>
      <c r="B82" s="134"/>
      <c r="C82" s="93"/>
      <c r="D82" s="95"/>
      <c r="E82" s="97"/>
      <c r="F82" s="98" t="s">
        <v>22</v>
      </c>
      <c r="G82" s="99"/>
      <c r="H82" s="100"/>
      <c r="I82" s="42">
        <f>SUM(J82,L82)</f>
        <v>0</v>
      </c>
      <c r="J82" s="36">
        <f>SUM(J80,J81)</f>
        <v>0</v>
      </c>
      <c r="K82" s="36">
        <f>SUM(K80,K81)</f>
        <v>0</v>
      </c>
      <c r="L82" s="36">
        <f>SUM(L80,L81)</f>
        <v>0</v>
      </c>
      <c r="M82" s="42">
        <f>SUM(N82,P82)</f>
        <v>0</v>
      </c>
      <c r="N82" s="36">
        <f>SUM(N80,N81)</f>
        <v>0</v>
      </c>
      <c r="O82" s="36">
        <f>SUM(O80,O81)</f>
        <v>0</v>
      </c>
      <c r="P82" s="36">
        <f>SUM(P80,P81)</f>
        <v>0</v>
      </c>
      <c r="Q82" s="34">
        <f>SUM(R82,T82)</f>
        <v>599.3</v>
      </c>
      <c r="R82" s="36">
        <f>SUM(R80,R81)</f>
        <v>0</v>
      </c>
      <c r="S82" s="36">
        <f>SUM(S80,S81)</f>
        <v>0</v>
      </c>
      <c r="T82" s="36">
        <f>SUM(T80,T81)</f>
        <v>599.3</v>
      </c>
      <c r="U82" s="34">
        <f>SUM(V82,X82)</f>
        <v>0</v>
      </c>
      <c r="V82" s="36">
        <f>SUM(V80,V81)</f>
        <v>0</v>
      </c>
      <c r="W82" s="36">
        <f>SUM(W80,W81)</f>
        <v>0</v>
      </c>
      <c r="X82" s="55">
        <f>SUM(X80,X81)</f>
        <v>0</v>
      </c>
    </row>
    <row r="83" spans="1:24" ht="31.5" customHeight="1" thickBot="1">
      <c r="A83" s="132">
        <v>1</v>
      </c>
      <c r="B83" s="139">
        <v>3</v>
      </c>
      <c r="C83" s="92">
        <v>4</v>
      </c>
      <c r="D83" s="94" t="s">
        <v>117</v>
      </c>
      <c r="E83" s="202" t="s">
        <v>68</v>
      </c>
      <c r="F83" s="9" t="s">
        <v>105</v>
      </c>
      <c r="G83" s="7" t="s">
        <v>118</v>
      </c>
      <c r="H83" s="26" t="s">
        <v>26</v>
      </c>
      <c r="I83" s="31">
        <f>SUM(J83,L83)</f>
        <v>0</v>
      </c>
      <c r="J83" s="32"/>
      <c r="K83" s="32">
        <v>0</v>
      </c>
      <c r="L83" s="32"/>
      <c r="M83" s="31">
        <f>SUM(N83,P83)</f>
        <v>0</v>
      </c>
      <c r="N83" s="32"/>
      <c r="O83" s="32"/>
      <c r="P83" s="32"/>
      <c r="Q83" s="31">
        <v>161.2</v>
      </c>
      <c r="R83" s="32">
        <v>0</v>
      </c>
      <c r="S83" s="32">
        <v>0</v>
      </c>
      <c r="T83" s="33">
        <v>161.2</v>
      </c>
      <c r="U83" s="31">
        <f>SUM(V83,X83)</f>
        <v>173</v>
      </c>
      <c r="V83" s="32">
        <v>0</v>
      </c>
      <c r="W83" s="32">
        <v>0</v>
      </c>
      <c r="X83" s="33">
        <v>173</v>
      </c>
    </row>
    <row r="84" spans="1:24" ht="31.5" customHeight="1" thickBot="1">
      <c r="A84" s="133"/>
      <c r="B84" s="134"/>
      <c r="C84" s="93"/>
      <c r="D84" s="95"/>
      <c r="E84" s="97"/>
      <c r="F84" s="98" t="s">
        <v>22</v>
      </c>
      <c r="G84" s="99"/>
      <c r="H84" s="100"/>
      <c r="I84" s="42">
        <f>SUM(J84,L84)</f>
        <v>0</v>
      </c>
      <c r="J84" s="36">
        <f>SUM(J83)</f>
        <v>0</v>
      </c>
      <c r="K84" s="36">
        <f>SUM(K83)</f>
        <v>0</v>
      </c>
      <c r="L84" s="36">
        <f>SUM(L83)</f>
        <v>0</v>
      </c>
      <c r="M84" s="42">
        <f>SUM(N84,P84)</f>
        <v>0</v>
      </c>
      <c r="N84" s="36">
        <f>SUM(N83)</f>
        <v>0</v>
      </c>
      <c r="O84" s="36">
        <f>SUM(O83)</f>
        <v>0</v>
      </c>
      <c r="P84" s="36">
        <f>SUM(P83)</f>
        <v>0</v>
      </c>
      <c r="Q84" s="42">
        <f>SUM(R84,T84)</f>
        <v>161.2</v>
      </c>
      <c r="R84" s="36">
        <f>SUM(R83)</f>
        <v>0</v>
      </c>
      <c r="S84" s="36">
        <f>SUM(S83)</f>
        <v>0</v>
      </c>
      <c r="T84" s="36">
        <f>SUM(T83)</f>
        <v>161.2</v>
      </c>
      <c r="U84" s="42">
        <f>SUM(V84,X84)</f>
        <v>173</v>
      </c>
      <c r="V84" s="36">
        <f>SUM(V83)</f>
        <v>0</v>
      </c>
      <c r="W84" s="36">
        <f>SUM(W83)</f>
        <v>0</v>
      </c>
      <c r="X84" s="55">
        <f>SUM(X83)</f>
        <v>173</v>
      </c>
    </row>
    <row r="85" spans="1:24" ht="13.5" customHeight="1" thickBot="1">
      <c r="A85" s="3">
        <v>1</v>
      </c>
      <c r="B85" s="11">
        <v>3</v>
      </c>
      <c r="C85" s="123" t="s">
        <v>40</v>
      </c>
      <c r="D85" s="124"/>
      <c r="E85" s="124"/>
      <c r="F85" s="124"/>
      <c r="G85" s="124"/>
      <c r="H85" s="125"/>
      <c r="I85" s="66">
        <f>SUM(J85,K85,L85)</f>
        <v>47</v>
      </c>
      <c r="J85" s="46">
        <f>SUM(J77,J79,J82,J84)</f>
        <v>32.5</v>
      </c>
      <c r="K85" s="46">
        <f>SUM(K77,K79,K82,K84)</f>
        <v>0</v>
      </c>
      <c r="L85" s="46">
        <f>SUM(L77,L79,L82,L84)</f>
        <v>14.5</v>
      </c>
      <c r="M85" s="66">
        <f>SUM(N85,O85,P85)</f>
        <v>109.1</v>
      </c>
      <c r="N85" s="46">
        <f>SUM(N77,N79,N82,N84)</f>
        <v>59.1</v>
      </c>
      <c r="O85" s="46">
        <f>SUM(O77,O79,O82,O84)</f>
        <v>0</v>
      </c>
      <c r="P85" s="46">
        <f>SUM(P77,P79,P82,P84)</f>
        <v>50</v>
      </c>
      <c r="Q85" s="66">
        <f>SUM(R85,S85,T85)</f>
        <v>1054.2</v>
      </c>
      <c r="R85" s="46">
        <f>SUM(R77,R79,R82,R84)</f>
        <v>37.7</v>
      </c>
      <c r="S85" s="46">
        <f>SUM(S77,S79,S82,S84)</f>
        <v>0</v>
      </c>
      <c r="T85" s="46">
        <f>SUM(T77,T79,T82,T84)</f>
        <v>1016.5</v>
      </c>
      <c r="U85" s="66">
        <f>SUM(V85,W85,X85)</f>
        <v>216.7</v>
      </c>
      <c r="V85" s="46">
        <f>SUM(V77,V79,V82,V84)</f>
        <v>37.7</v>
      </c>
      <c r="W85" s="46">
        <f>SUM(W77,W79,W82,W84)</f>
        <v>0</v>
      </c>
      <c r="X85" s="47">
        <f>SUM(X77,X79,X82,X84)</f>
        <v>179</v>
      </c>
    </row>
    <row r="86" spans="1:24" ht="13.5" customHeight="1" thickBot="1">
      <c r="A86" s="18">
        <v>1</v>
      </c>
      <c r="B86" s="117" t="s">
        <v>88</v>
      </c>
      <c r="C86" s="118"/>
      <c r="D86" s="118"/>
      <c r="E86" s="118"/>
      <c r="F86" s="118"/>
      <c r="G86" s="118"/>
      <c r="H86" s="119"/>
      <c r="I86" s="67">
        <f t="shared" si="10"/>
        <v>10289.1</v>
      </c>
      <c r="J86" s="68">
        <f>J85+J71+J23</f>
        <v>10162.6</v>
      </c>
      <c r="K86" s="68">
        <f>K85+K71+K23</f>
        <v>1309.7</v>
      </c>
      <c r="L86" s="68">
        <f>L85+L71+L23</f>
        <v>126.5</v>
      </c>
      <c r="M86" s="67">
        <f t="shared" si="13"/>
        <v>10761.47</v>
      </c>
      <c r="N86" s="68">
        <f>N85+N71+N23</f>
        <v>10702.07</v>
      </c>
      <c r="O86" s="68">
        <f>O85+O71+O23</f>
        <v>1446.2999999999997</v>
      </c>
      <c r="P86" s="68">
        <f>P85+P71+P23</f>
        <v>59.4</v>
      </c>
      <c r="Q86" s="67">
        <f t="shared" si="11"/>
        <v>12237</v>
      </c>
      <c r="R86" s="68">
        <f>R85+R71+R23</f>
        <v>11220.5</v>
      </c>
      <c r="S86" s="68">
        <f>S85+S71+S23</f>
        <v>0</v>
      </c>
      <c r="T86" s="68">
        <f>T85+T71+T23</f>
        <v>1016.5</v>
      </c>
      <c r="U86" s="67">
        <f t="shared" si="12"/>
        <v>11365</v>
      </c>
      <c r="V86" s="68">
        <f>V85+V71+V23</f>
        <v>11186</v>
      </c>
      <c r="W86" s="68">
        <f>W85+W71+W23</f>
        <v>0</v>
      </c>
      <c r="X86" s="88">
        <f>X85+X71+X23</f>
        <v>179</v>
      </c>
    </row>
    <row r="87" spans="1:24" ht="13.5" customHeight="1" thickBot="1">
      <c r="A87" s="8">
        <v>2</v>
      </c>
      <c r="B87" s="126" t="s">
        <v>89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8"/>
    </row>
    <row r="88" spans="1:24" ht="13.5" customHeight="1" thickBot="1">
      <c r="A88" s="8">
        <v>2</v>
      </c>
      <c r="B88" s="206">
        <v>1</v>
      </c>
      <c r="C88" s="129" t="s">
        <v>90</v>
      </c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1"/>
    </row>
    <row r="89" spans="1:24" ht="12.75" customHeight="1">
      <c r="A89" s="132">
        <v>2</v>
      </c>
      <c r="B89" s="134">
        <v>1</v>
      </c>
      <c r="C89" s="135">
        <v>1</v>
      </c>
      <c r="D89" s="136" t="s">
        <v>91</v>
      </c>
      <c r="E89" s="137">
        <v>18</v>
      </c>
      <c r="F89" s="135" t="s">
        <v>92</v>
      </c>
      <c r="G89" s="135" t="s">
        <v>93</v>
      </c>
      <c r="H89" s="14" t="s">
        <v>39</v>
      </c>
      <c r="I89" s="31">
        <f>SUM(J89,L89)</f>
        <v>85.3</v>
      </c>
      <c r="J89" s="32">
        <v>85.3</v>
      </c>
      <c r="K89" s="32">
        <v>63.3</v>
      </c>
      <c r="L89" s="33">
        <v>0</v>
      </c>
      <c r="M89" s="31">
        <f>SUM(N89,P89)</f>
        <v>220</v>
      </c>
      <c r="N89" s="32">
        <v>220</v>
      </c>
      <c r="O89" s="32">
        <v>163.4</v>
      </c>
      <c r="P89" s="33">
        <v>0</v>
      </c>
      <c r="Q89" s="31">
        <f>SUM(R89,T89)</f>
        <v>220</v>
      </c>
      <c r="R89" s="32">
        <v>220</v>
      </c>
      <c r="S89" s="32">
        <v>0</v>
      </c>
      <c r="T89" s="33">
        <v>0</v>
      </c>
      <c r="U89" s="31">
        <f>SUM(V89,X89)</f>
        <v>220</v>
      </c>
      <c r="V89" s="32">
        <v>220</v>
      </c>
      <c r="W89" s="32">
        <v>0</v>
      </c>
      <c r="X89" s="33">
        <v>0</v>
      </c>
    </row>
    <row r="90" spans="1:24" ht="13.5" thickBot="1">
      <c r="A90" s="133"/>
      <c r="B90" s="134"/>
      <c r="C90" s="93"/>
      <c r="D90" s="95"/>
      <c r="E90" s="138"/>
      <c r="F90" s="93"/>
      <c r="G90" s="93"/>
      <c r="H90" s="17" t="s">
        <v>26</v>
      </c>
      <c r="I90" s="43">
        <f aca="true" t="shared" si="14" ref="I90:I103">SUM(J90,L90)</f>
        <v>4.1</v>
      </c>
      <c r="J90" s="44">
        <v>4.1</v>
      </c>
      <c r="K90" s="44">
        <v>3.2</v>
      </c>
      <c r="L90" s="41">
        <v>0</v>
      </c>
      <c r="M90" s="43">
        <f aca="true" t="shared" si="15" ref="M90:M103">SUM(N90,P90)</f>
        <v>4.8</v>
      </c>
      <c r="N90" s="44">
        <v>4.8</v>
      </c>
      <c r="O90" s="44">
        <v>3.7</v>
      </c>
      <c r="P90" s="41">
        <v>0</v>
      </c>
      <c r="Q90" s="43">
        <f aca="true" t="shared" si="16" ref="Q90:Q103">SUM(R90,T90)</f>
        <v>4.8</v>
      </c>
      <c r="R90" s="44">
        <v>4.8</v>
      </c>
      <c r="S90" s="44">
        <v>0</v>
      </c>
      <c r="T90" s="41">
        <v>0</v>
      </c>
      <c r="U90" s="43">
        <f aca="true" t="shared" si="17" ref="U90:U103">SUM(V90,X90)</f>
        <v>4.8</v>
      </c>
      <c r="V90" s="44">
        <v>4.8</v>
      </c>
      <c r="W90" s="44">
        <v>0</v>
      </c>
      <c r="X90" s="41">
        <v>0</v>
      </c>
    </row>
    <row r="91" spans="1:24" ht="13.5" customHeight="1" thickBot="1">
      <c r="A91" s="133"/>
      <c r="B91" s="134"/>
      <c r="C91" s="93"/>
      <c r="D91" s="95"/>
      <c r="E91" s="138"/>
      <c r="F91" s="98" t="s">
        <v>22</v>
      </c>
      <c r="G91" s="99"/>
      <c r="H91" s="100"/>
      <c r="I91" s="34">
        <f t="shared" si="14"/>
        <v>89.39999999999999</v>
      </c>
      <c r="J91" s="35">
        <f>SUM(J89:J90)</f>
        <v>89.39999999999999</v>
      </c>
      <c r="K91" s="35">
        <f>SUM(K89:K90)</f>
        <v>66.5</v>
      </c>
      <c r="L91" s="36">
        <f>SUM(L89:L90)</f>
        <v>0</v>
      </c>
      <c r="M91" s="34">
        <f t="shared" si="15"/>
        <v>224.8</v>
      </c>
      <c r="N91" s="35">
        <f>SUM(N89:N90)</f>
        <v>224.8</v>
      </c>
      <c r="O91" s="35">
        <f>SUM(O89:O90)</f>
        <v>167.1</v>
      </c>
      <c r="P91" s="36">
        <f>SUM(P89:P90)</f>
        <v>0</v>
      </c>
      <c r="Q91" s="34">
        <f t="shared" si="16"/>
        <v>224.8</v>
      </c>
      <c r="R91" s="36">
        <f>SUM(R89:R90)</f>
        <v>224.8</v>
      </c>
      <c r="S91" s="36">
        <f>SUM(S89:S90)</f>
        <v>0</v>
      </c>
      <c r="T91" s="36">
        <f>SUM(T89:T90)</f>
        <v>0</v>
      </c>
      <c r="U91" s="34">
        <f t="shared" si="17"/>
        <v>224.8</v>
      </c>
      <c r="V91" s="35">
        <f>SUM(V89:V90)</f>
        <v>224.8</v>
      </c>
      <c r="W91" s="35">
        <f>SUM(W89:W90)</f>
        <v>0</v>
      </c>
      <c r="X91" s="55">
        <f>SUM(X89:X90)</f>
        <v>0</v>
      </c>
    </row>
    <row r="92" spans="1:24" ht="13.5" customHeight="1" thickBot="1">
      <c r="A92" s="3">
        <v>2</v>
      </c>
      <c r="B92" s="11">
        <v>1</v>
      </c>
      <c r="C92" s="123" t="s">
        <v>40</v>
      </c>
      <c r="D92" s="124"/>
      <c r="E92" s="124"/>
      <c r="F92" s="124"/>
      <c r="G92" s="124"/>
      <c r="H92" s="125"/>
      <c r="I92" s="45">
        <f t="shared" si="14"/>
        <v>89.39999999999999</v>
      </c>
      <c r="J92" s="46">
        <f aca="true" t="shared" si="18" ref="J92:L93">J91</f>
        <v>89.39999999999999</v>
      </c>
      <c r="K92" s="46">
        <f t="shared" si="18"/>
        <v>66.5</v>
      </c>
      <c r="L92" s="47">
        <f t="shared" si="18"/>
        <v>0</v>
      </c>
      <c r="M92" s="45">
        <f t="shared" si="15"/>
        <v>224.8</v>
      </c>
      <c r="N92" s="46">
        <f aca="true" t="shared" si="19" ref="N92:P93">N91</f>
        <v>224.8</v>
      </c>
      <c r="O92" s="46">
        <f t="shared" si="19"/>
        <v>167.1</v>
      </c>
      <c r="P92" s="47">
        <f t="shared" si="19"/>
        <v>0</v>
      </c>
      <c r="Q92" s="45">
        <f t="shared" si="16"/>
        <v>224.8</v>
      </c>
      <c r="R92" s="46">
        <f aca="true" t="shared" si="20" ref="R92:T93">R91</f>
        <v>224.8</v>
      </c>
      <c r="S92" s="46">
        <f t="shared" si="20"/>
        <v>0</v>
      </c>
      <c r="T92" s="47">
        <f t="shared" si="20"/>
        <v>0</v>
      </c>
      <c r="U92" s="45">
        <f t="shared" si="17"/>
        <v>224.8</v>
      </c>
      <c r="V92" s="46">
        <f aca="true" t="shared" si="21" ref="V92:X93">V91</f>
        <v>224.8</v>
      </c>
      <c r="W92" s="46">
        <f t="shared" si="21"/>
        <v>0</v>
      </c>
      <c r="X92" s="47">
        <f t="shared" si="21"/>
        <v>0</v>
      </c>
    </row>
    <row r="93" spans="1:24" ht="13.5" customHeight="1" thickBot="1">
      <c r="A93" s="18">
        <v>2</v>
      </c>
      <c r="B93" s="117" t="s">
        <v>88</v>
      </c>
      <c r="C93" s="118"/>
      <c r="D93" s="118"/>
      <c r="E93" s="118"/>
      <c r="F93" s="118"/>
      <c r="G93" s="118"/>
      <c r="H93" s="119"/>
      <c r="I93" s="69">
        <f t="shared" si="14"/>
        <v>89.39999999999999</v>
      </c>
      <c r="J93" s="70">
        <f t="shared" si="18"/>
        <v>89.39999999999999</v>
      </c>
      <c r="K93" s="70">
        <f t="shared" si="18"/>
        <v>66.5</v>
      </c>
      <c r="L93" s="71">
        <f t="shared" si="18"/>
        <v>0</v>
      </c>
      <c r="M93" s="69">
        <f t="shared" si="15"/>
        <v>224.8</v>
      </c>
      <c r="N93" s="70">
        <f t="shared" si="19"/>
        <v>224.8</v>
      </c>
      <c r="O93" s="70">
        <f t="shared" si="19"/>
        <v>167.1</v>
      </c>
      <c r="P93" s="71">
        <f t="shared" si="19"/>
        <v>0</v>
      </c>
      <c r="Q93" s="69">
        <f t="shared" si="16"/>
        <v>224.8</v>
      </c>
      <c r="R93" s="70">
        <f t="shared" si="20"/>
        <v>224.8</v>
      </c>
      <c r="S93" s="70">
        <f t="shared" si="20"/>
        <v>0</v>
      </c>
      <c r="T93" s="71">
        <f t="shared" si="20"/>
        <v>0</v>
      </c>
      <c r="U93" s="69">
        <f t="shared" si="17"/>
        <v>224.8</v>
      </c>
      <c r="V93" s="70">
        <f t="shared" si="21"/>
        <v>224.8</v>
      </c>
      <c r="W93" s="70">
        <f t="shared" si="21"/>
        <v>0</v>
      </c>
      <c r="X93" s="71">
        <f t="shared" si="21"/>
        <v>0</v>
      </c>
    </row>
    <row r="94" spans="1:24" ht="13.5" customHeight="1" thickBot="1">
      <c r="A94" s="120" t="s">
        <v>94</v>
      </c>
      <c r="B94" s="121"/>
      <c r="C94" s="121"/>
      <c r="D94" s="121"/>
      <c r="E94" s="121"/>
      <c r="F94" s="121"/>
      <c r="G94" s="121"/>
      <c r="H94" s="122"/>
      <c r="I94" s="72">
        <f t="shared" si="14"/>
        <v>10378.5</v>
      </c>
      <c r="J94" s="73">
        <f>J93+J86</f>
        <v>10252</v>
      </c>
      <c r="K94" s="73">
        <f>K93+K86</f>
        <v>1376.2</v>
      </c>
      <c r="L94" s="74">
        <f>L93+L86</f>
        <v>126.5</v>
      </c>
      <c r="M94" s="72">
        <f t="shared" si="15"/>
        <v>10986.269999999999</v>
      </c>
      <c r="N94" s="73">
        <f>N93+N86</f>
        <v>10926.869999999999</v>
      </c>
      <c r="O94" s="73">
        <f>O93+O86</f>
        <v>1613.3999999999996</v>
      </c>
      <c r="P94" s="74">
        <f>P93+P86</f>
        <v>59.4</v>
      </c>
      <c r="Q94" s="72">
        <f t="shared" si="16"/>
        <v>12461.8</v>
      </c>
      <c r="R94" s="73">
        <f>R93+R86</f>
        <v>11445.3</v>
      </c>
      <c r="S94" s="73">
        <f>S93+S86</f>
        <v>0</v>
      </c>
      <c r="T94" s="74">
        <f>T93+T86</f>
        <v>1016.5</v>
      </c>
      <c r="U94" s="72">
        <f t="shared" si="17"/>
        <v>11589.8</v>
      </c>
      <c r="V94" s="73">
        <f>V93+V86</f>
        <v>11410.8</v>
      </c>
      <c r="W94" s="73">
        <f>W93+W86</f>
        <v>0</v>
      </c>
      <c r="X94" s="74">
        <f>X93+X86</f>
        <v>179</v>
      </c>
    </row>
    <row r="95" spans="1:24" ht="12.75" customHeight="1">
      <c r="A95" s="111" t="s">
        <v>95</v>
      </c>
      <c r="B95" s="112"/>
      <c r="C95" s="112"/>
      <c r="D95" s="112"/>
      <c r="E95" s="112"/>
      <c r="F95" s="112"/>
      <c r="G95" s="112"/>
      <c r="H95" s="113"/>
      <c r="I95" s="75">
        <f t="shared" si="14"/>
        <v>2507.7000000000003</v>
      </c>
      <c r="J95" s="76">
        <f>J13+J15+J21+J25+J29+J33+J38+J40+J43+J45+J47+J56+J58+J61+J63+J66+J69+J73+J78+J90+J53+J80+J83</f>
        <v>2398.9</v>
      </c>
      <c r="K95" s="76">
        <f>K13+K15+K21+K25+K29+K33+K38+K40+K43+K45+K47+K56+K58+K61+K63+K66+K69+K73+K78+K90+K53+K80+K83</f>
        <v>581.2</v>
      </c>
      <c r="L95" s="76">
        <f>L13+L15+L21+L25+L29+L33+L38+L40+L43+L45+L47+L56+L58+L61+L63+L66+L69+L73+L78+L90+L53+L80+L83</f>
        <v>108.8</v>
      </c>
      <c r="M95" s="75">
        <f t="shared" si="15"/>
        <v>2806.7000000000007</v>
      </c>
      <c r="N95" s="76">
        <f>N13+N15+N21+N25+N29+N33+N38+N40+N43+N45+N47+N56+N58+N61+N63+N66+N69+N73+N78+N90+N53+N80+N83</f>
        <v>2756.7000000000007</v>
      </c>
      <c r="O95" s="76">
        <f>O13+O15+O21+O25+O29+O33+O38+O40+O43+O45+O47+O56+O58+O61+O63+O66+O69+O73+O78+O90+O53+O80+O83</f>
        <v>692.7</v>
      </c>
      <c r="P95" s="76">
        <f>P13+P15+P21+P25+P29+P33+P38+P40+P43+P45+P47+P56+P58+P61+P63+P66+P69+P73+P78+P90+P53+P80+P83</f>
        <v>50</v>
      </c>
      <c r="Q95" s="75">
        <f t="shared" si="16"/>
        <v>4024.4</v>
      </c>
      <c r="R95" s="76">
        <f>R13+R15+R21+R25+R29+R33+R38+R40+R43+R45+R47+R56+R58+R61+R63+R66+R69+R73+R78+R90+R53+R80+R83</f>
        <v>3517.3</v>
      </c>
      <c r="S95" s="76">
        <f>S13+S15+S21+S25+S29+S33+S38+S40+S43+S45+S47+S56+S58+S61+S63+S66+S69+S73+S78+S90+S53+S80+S83</f>
        <v>0</v>
      </c>
      <c r="T95" s="76">
        <f>T13+T15+T21+T25+T29+T33+T38+T40+T43+T45+T47+T56+T58+T61+T63+T66+T69+T73+T78+T90+T53+T80+T83</f>
        <v>507.09999999999997</v>
      </c>
      <c r="U95" s="75">
        <f t="shared" si="17"/>
        <v>3696.3</v>
      </c>
      <c r="V95" s="76">
        <f>V13+V15+V21+V25+V29+V33+V38+V40+V43+V45+V47+V56+V58+V61+V63+V66+V69+V73+V78+V90+V53+V80+V83</f>
        <v>3517.3</v>
      </c>
      <c r="W95" s="76">
        <f>W13+W15+W21+W25+W29+W33+W38+W40+W43+W45+W47+W56+W58+W61+W63+W66+W69+W73+W78+W90+W53+W80+W83</f>
        <v>0</v>
      </c>
      <c r="X95" s="209">
        <f>X13+X15+X21+X25+X29+X33+X38+X40+X43+X45+X47+X56+X58+X61+X63+X66+X69+X73+X78+X90+X53+X80+X83</f>
        <v>179</v>
      </c>
    </row>
    <row r="96" spans="1:24" ht="12.75" customHeight="1">
      <c r="A96" s="111" t="s">
        <v>96</v>
      </c>
      <c r="B96" s="112"/>
      <c r="C96" s="112"/>
      <c r="D96" s="112"/>
      <c r="E96" s="112"/>
      <c r="F96" s="112"/>
      <c r="G96" s="112"/>
      <c r="H96" s="113"/>
      <c r="I96" s="77">
        <f t="shared" si="14"/>
        <v>5294.6</v>
      </c>
      <c r="J96" s="78">
        <f>SUM(J60,J41,J18,J11)</f>
        <v>5294.6</v>
      </c>
      <c r="K96" s="78">
        <f>SUM(K60,K41,K18,K11)</f>
        <v>0</v>
      </c>
      <c r="L96" s="79">
        <f>SUM(L60,L41,L18,L11)</f>
        <v>0</v>
      </c>
      <c r="M96" s="77">
        <f t="shared" si="15"/>
        <v>5466.669999999999</v>
      </c>
      <c r="N96" s="78">
        <f>SUM(N60,N41,N18,N11)</f>
        <v>5466.669999999999</v>
      </c>
      <c r="O96" s="78">
        <f>SUM(O60,O41,O18,O11)</f>
        <v>0</v>
      </c>
      <c r="P96" s="79">
        <f>SUM(P60,P41,P18,P11)</f>
        <v>0</v>
      </c>
      <c r="Q96" s="77">
        <f t="shared" si="16"/>
        <v>5209.8</v>
      </c>
      <c r="R96" s="78">
        <f>SUM(R60,R41,R18,R11)</f>
        <v>5209.8</v>
      </c>
      <c r="S96" s="78">
        <f>SUM(S60,S41,S18,S11)</f>
        <v>0</v>
      </c>
      <c r="T96" s="79">
        <f>SUM(T60,T41,T18,T11)</f>
        <v>0</v>
      </c>
      <c r="U96" s="77">
        <f t="shared" si="17"/>
        <v>5197.3</v>
      </c>
      <c r="V96" s="78">
        <f>SUM(V60,V41,V18,V11)</f>
        <v>5197.3</v>
      </c>
      <c r="W96" s="78">
        <f>SUM(W60,W41,W18,W11)</f>
        <v>0</v>
      </c>
      <c r="X96" s="79">
        <f>SUM(X60,X41,X18,X11)</f>
        <v>0</v>
      </c>
    </row>
    <row r="97" spans="1:24" ht="12.75" customHeight="1">
      <c r="A97" s="111" t="s">
        <v>97</v>
      </c>
      <c r="B97" s="112"/>
      <c r="C97" s="112"/>
      <c r="D97" s="112"/>
      <c r="E97" s="112"/>
      <c r="F97" s="112"/>
      <c r="G97" s="112"/>
      <c r="H97" s="113"/>
      <c r="I97" s="77">
        <f t="shared" si="14"/>
        <v>1295.5</v>
      </c>
      <c r="J97" s="78">
        <f>SUM(J89,J52,J49,J37,J20,J76)</f>
        <v>1284.2</v>
      </c>
      <c r="K97" s="78">
        <f>SUM(K89,K52,K49,K37,K20,K76)</f>
        <v>260.2</v>
      </c>
      <c r="L97" s="79">
        <f>SUM(L89,L52,L49,L37,L20,L76)</f>
        <v>11.3</v>
      </c>
      <c r="M97" s="77">
        <f t="shared" si="15"/>
        <v>1398.1000000000004</v>
      </c>
      <c r="N97" s="78">
        <f>SUM(N89,N52,N49,N37,N20,N76)</f>
        <v>1391.2000000000003</v>
      </c>
      <c r="O97" s="78">
        <f>SUM(O89,O52,O49,O37,O20,O76)</f>
        <v>393.4</v>
      </c>
      <c r="P97" s="79">
        <f>SUM(P89,P52,P49,P37,P20,P76)</f>
        <v>6.9</v>
      </c>
      <c r="Q97" s="77">
        <f t="shared" si="16"/>
        <v>1389.5</v>
      </c>
      <c r="R97" s="78">
        <f>SUM(R89,R52,R49,R37,R20,R76)</f>
        <v>1389.5</v>
      </c>
      <c r="S97" s="78">
        <f>SUM(S89,S52,S49,S37,S20,S76)</f>
        <v>0</v>
      </c>
      <c r="T97" s="78">
        <f>SUM(T89,T52,T49,T37,T20,T76)</f>
        <v>0</v>
      </c>
      <c r="U97" s="77">
        <f t="shared" si="17"/>
        <v>1367.5</v>
      </c>
      <c r="V97" s="78">
        <f>SUM(V89,V52,V49,V37,V20,V76)</f>
        <v>1367.5</v>
      </c>
      <c r="W97" s="78">
        <f>SUM(W89,W52,W49,W37,W20,W76)</f>
        <v>0</v>
      </c>
      <c r="X97" s="79">
        <f>SUM(X89,X52,X49,X37,X20,X76)</f>
        <v>0</v>
      </c>
    </row>
    <row r="98" spans="1:24" ht="12.75" customHeight="1">
      <c r="A98" s="111" t="s">
        <v>111</v>
      </c>
      <c r="B98" s="112"/>
      <c r="C98" s="112"/>
      <c r="D98" s="112"/>
      <c r="E98" s="112"/>
      <c r="F98" s="112"/>
      <c r="G98" s="112"/>
      <c r="H98" s="113"/>
      <c r="I98" s="77">
        <f t="shared" si="14"/>
        <v>0</v>
      </c>
      <c r="J98" s="78">
        <f>J81</f>
        <v>0</v>
      </c>
      <c r="K98" s="78">
        <f>K81</f>
        <v>0</v>
      </c>
      <c r="L98" s="78">
        <f>L81</f>
        <v>0</v>
      </c>
      <c r="M98" s="77">
        <f t="shared" si="15"/>
        <v>0</v>
      </c>
      <c r="N98" s="78">
        <f>N81</f>
        <v>0</v>
      </c>
      <c r="O98" s="78">
        <f>O81</f>
        <v>0</v>
      </c>
      <c r="P98" s="78">
        <f>P81</f>
        <v>0</v>
      </c>
      <c r="Q98" s="77">
        <f t="shared" si="16"/>
        <v>509.4</v>
      </c>
      <c r="R98" s="78">
        <f>R81</f>
        <v>0</v>
      </c>
      <c r="S98" s="78">
        <f>S81</f>
        <v>0</v>
      </c>
      <c r="T98" s="78">
        <f>T81</f>
        <v>509.4</v>
      </c>
      <c r="U98" s="77">
        <f t="shared" si="17"/>
        <v>0</v>
      </c>
      <c r="V98" s="78">
        <f>V81</f>
        <v>0</v>
      </c>
      <c r="W98" s="78">
        <f>W81</f>
        <v>0</v>
      </c>
      <c r="X98" s="79">
        <f>X81</f>
        <v>0</v>
      </c>
    </row>
    <row r="99" spans="1:24" ht="12.75" customHeight="1">
      <c r="A99" s="111" t="s">
        <v>98</v>
      </c>
      <c r="B99" s="112"/>
      <c r="C99" s="112"/>
      <c r="D99" s="112"/>
      <c r="E99" s="112"/>
      <c r="F99" s="112"/>
      <c r="G99" s="112"/>
      <c r="H99" s="113"/>
      <c r="I99" s="77">
        <f t="shared" si="14"/>
        <v>423.1</v>
      </c>
      <c r="J99" s="78">
        <f>J54</f>
        <v>423.1</v>
      </c>
      <c r="K99" s="78">
        <f>K54</f>
        <v>99.1</v>
      </c>
      <c r="L99" s="79">
        <f>L54</f>
        <v>0</v>
      </c>
      <c r="M99" s="77">
        <f t="shared" si="15"/>
        <v>487.4</v>
      </c>
      <c r="N99" s="78">
        <f>N54</f>
        <v>487.4</v>
      </c>
      <c r="O99" s="78">
        <f>O54</f>
        <v>111.3</v>
      </c>
      <c r="P99" s="79">
        <f>P54</f>
        <v>0</v>
      </c>
      <c r="Q99" s="77">
        <f t="shared" si="16"/>
        <v>487</v>
      </c>
      <c r="R99" s="78">
        <f>R54</f>
        <v>487</v>
      </c>
      <c r="S99" s="78">
        <f>S54</f>
        <v>0</v>
      </c>
      <c r="T99" s="79">
        <f>T54</f>
        <v>0</v>
      </c>
      <c r="U99" s="77">
        <f t="shared" si="17"/>
        <v>487</v>
      </c>
      <c r="V99" s="78">
        <f>V54</f>
        <v>487</v>
      </c>
      <c r="W99" s="78">
        <f>W54</f>
        <v>0</v>
      </c>
      <c r="X99" s="79">
        <f>X54</f>
        <v>0</v>
      </c>
    </row>
    <row r="100" spans="1:24" ht="12.75" customHeight="1">
      <c r="A100" s="111" t="s">
        <v>99</v>
      </c>
      <c r="B100" s="112"/>
      <c r="C100" s="112"/>
      <c r="D100" s="112"/>
      <c r="E100" s="112"/>
      <c r="F100" s="112"/>
      <c r="G100" s="112"/>
      <c r="H100" s="113"/>
      <c r="I100" s="77">
        <f t="shared" si="14"/>
        <v>9.1</v>
      </c>
      <c r="J100" s="78">
        <f>J16+J27+J31+J35+J67</f>
        <v>9.1</v>
      </c>
      <c r="K100" s="78">
        <f>K16+K27+K31+K35+K67</f>
        <v>2.4000000000000004</v>
      </c>
      <c r="L100" s="78">
        <f>L16+L27+L31+L35+L67</f>
        <v>0</v>
      </c>
      <c r="M100" s="77">
        <f t="shared" si="15"/>
        <v>0</v>
      </c>
      <c r="N100" s="78">
        <f>N16+N27+N31+N35+N67</f>
        <v>0</v>
      </c>
      <c r="O100" s="78">
        <f>O16+O27+O31+O35+O67</f>
        <v>0</v>
      </c>
      <c r="P100" s="78">
        <f>P16+P27+P31+P35+P67</f>
        <v>0</v>
      </c>
      <c r="Q100" s="77">
        <f t="shared" si="16"/>
        <v>0</v>
      </c>
      <c r="R100" s="78">
        <f>R16+R27+R31+R35+R67</f>
        <v>0</v>
      </c>
      <c r="S100" s="78">
        <f>S16+S27+S31+S35+S67</f>
        <v>0</v>
      </c>
      <c r="T100" s="78">
        <f>T16+T27+T31+T35+T67</f>
        <v>0</v>
      </c>
      <c r="U100" s="77">
        <f t="shared" si="17"/>
        <v>0</v>
      </c>
      <c r="V100" s="78">
        <f>V16+V27+V31+V35+V67</f>
        <v>0</v>
      </c>
      <c r="W100" s="78">
        <f>W16+W27+W31+W35+W67</f>
        <v>0</v>
      </c>
      <c r="X100" s="79">
        <f>X16+X27+X31+X35+X67</f>
        <v>0</v>
      </c>
    </row>
    <row r="101" spans="1:24" ht="12.75" customHeight="1">
      <c r="A101" s="111" t="s">
        <v>100</v>
      </c>
      <c r="B101" s="112"/>
      <c r="C101" s="112"/>
      <c r="D101" s="112"/>
      <c r="E101" s="112"/>
      <c r="F101" s="112"/>
      <c r="G101" s="112"/>
      <c r="H101" s="113"/>
      <c r="I101" s="77">
        <f t="shared" si="14"/>
        <v>824.1</v>
      </c>
      <c r="J101" s="78">
        <f>J26+J30+J34+J51+J64+J74</f>
        <v>817.7</v>
      </c>
      <c r="K101" s="78">
        <f>K26+K30+K34+K51+K64+K74</f>
        <v>433.3</v>
      </c>
      <c r="L101" s="79">
        <f>L26+L30+L34+L51+L64+L74</f>
        <v>6.4</v>
      </c>
      <c r="M101" s="77">
        <f t="shared" si="15"/>
        <v>823.3000000000001</v>
      </c>
      <c r="N101" s="78">
        <f>N26+N30+N34+N51+N64+N74</f>
        <v>820.8000000000001</v>
      </c>
      <c r="O101" s="78">
        <f>O26+O30+O34+O51+O64+O74</f>
        <v>416</v>
      </c>
      <c r="P101" s="79">
        <f>P26+P30+P34+P51+P64+P74</f>
        <v>2.5</v>
      </c>
      <c r="Q101" s="77">
        <f t="shared" si="16"/>
        <v>841.7</v>
      </c>
      <c r="R101" s="78">
        <f>R26+R30+R34+R51+R64+R74</f>
        <v>841.7</v>
      </c>
      <c r="S101" s="78">
        <f>S26+S30+S34+S51+S64+S74</f>
        <v>0</v>
      </c>
      <c r="T101" s="79">
        <f>T26+T30+T34+T51+T64+T74</f>
        <v>0</v>
      </c>
      <c r="U101" s="77">
        <f t="shared" si="17"/>
        <v>841.7</v>
      </c>
      <c r="V101" s="78">
        <f>V26+V30+V34+V51+V64+V74</f>
        <v>841.7</v>
      </c>
      <c r="W101" s="78">
        <f>W26+W30+W34+W51+W64+W74</f>
        <v>0</v>
      </c>
      <c r="X101" s="79">
        <f>X26+X30+X34+X51+X64+X74</f>
        <v>0</v>
      </c>
    </row>
    <row r="102" spans="1:24" ht="12.75" customHeight="1" thickBot="1">
      <c r="A102" s="111" t="s">
        <v>104</v>
      </c>
      <c r="B102" s="112"/>
      <c r="C102" s="112"/>
      <c r="D102" s="112"/>
      <c r="E102" s="112"/>
      <c r="F102" s="112"/>
      <c r="G102" s="112"/>
      <c r="H102" s="113"/>
      <c r="I102" s="80">
        <f t="shared" si="14"/>
        <v>24.4</v>
      </c>
      <c r="J102" s="81">
        <f>J75</f>
        <v>24.4</v>
      </c>
      <c r="K102" s="81">
        <f>K75</f>
        <v>0</v>
      </c>
      <c r="L102" s="82">
        <f>L75</f>
        <v>0</v>
      </c>
      <c r="M102" s="80">
        <f t="shared" si="15"/>
        <v>4.1</v>
      </c>
      <c r="N102" s="81">
        <f>N75</f>
        <v>4.1</v>
      </c>
      <c r="O102" s="81">
        <f>O75</f>
        <v>0</v>
      </c>
      <c r="P102" s="82">
        <f>P75</f>
        <v>0</v>
      </c>
      <c r="Q102" s="80">
        <f t="shared" si="16"/>
        <v>0</v>
      </c>
      <c r="R102" s="81"/>
      <c r="S102" s="81"/>
      <c r="T102" s="82"/>
      <c r="U102" s="80">
        <f t="shared" si="17"/>
        <v>0</v>
      </c>
      <c r="V102" s="81"/>
      <c r="W102" s="81"/>
      <c r="X102" s="82"/>
    </row>
    <row r="103" spans="1:24" ht="13.5" customHeight="1" thickBot="1">
      <c r="A103" s="114" t="s">
        <v>101</v>
      </c>
      <c r="B103" s="115"/>
      <c r="C103" s="115"/>
      <c r="D103" s="115"/>
      <c r="E103" s="115"/>
      <c r="F103" s="115"/>
      <c r="G103" s="115"/>
      <c r="H103" s="116"/>
      <c r="I103" s="83">
        <f t="shared" si="14"/>
        <v>10378.500000000002</v>
      </c>
      <c r="J103" s="84">
        <f>SUM(J95:J102)</f>
        <v>10252.000000000002</v>
      </c>
      <c r="K103" s="84">
        <f>SUM(K95:K102)</f>
        <v>1376.2</v>
      </c>
      <c r="L103" s="84">
        <f>SUM(L95:L102)</f>
        <v>126.5</v>
      </c>
      <c r="M103" s="83">
        <f t="shared" si="15"/>
        <v>10986.269999999999</v>
      </c>
      <c r="N103" s="84">
        <f>SUM(N95:N102)</f>
        <v>10926.869999999999</v>
      </c>
      <c r="O103" s="84">
        <f>SUM(O95:O102)</f>
        <v>1613.3999999999999</v>
      </c>
      <c r="P103" s="84">
        <f>SUM(P95:P102)</f>
        <v>59.4</v>
      </c>
      <c r="Q103" s="83">
        <f t="shared" si="16"/>
        <v>12461.800000000001</v>
      </c>
      <c r="R103" s="84">
        <f>SUM(R95:R102)</f>
        <v>11445.300000000001</v>
      </c>
      <c r="S103" s="84">
        <f>SUM(S95:S102)</f>
        <v>0</v>
      </c>
      <c r="T103" s="84">
        <f>SUM(T95:T102)</f>
        <v>1016.5</v>
      </c>
      <c r="U103" s="83">
        <f t="shared" si="17"/>
        <v>11589.800000000001</v>
      </c>
      <c r="V103" s="84">
        <f>SUM(V95:V102)</f>
        <v>11410.800000000001</v>
      </c>
      <c r="W103" s="84">
        <f>SUM(W95:W102)</f>
        <v>0</v>
      </c>
      <c r="X103" s="89">
        <f>SUM(X95:X102)</f>
        <v>179</v>
      </c>
    </row>
    <row r="105" spans="9:24" ht="12.75">
      <c r="I105" s="85">
        <f>I94-I103</f>
        <v>0</v>
      </c>
      <c r="J105" s="86">
        <f>J94-J103</f>
        <v>0</v>
      </c>
      <c r="K105" s="86">
        <f>K94-K103</f>
        <v>0</v>
      </c>
      <c r="L105" s="86">
        <f>L94-L103</f>
        <v>0</v>
      </c>
      <c r="M105" s="85">
        <f>M94-M103</f>
        <v>0</v>
      </c>
      <c r="N105" s="86">
        <f>N94-N103</f>
        <v>0</v>
      </c>
      <c r="O105" s="86">
        <f>O94-O103</f>
        <v>0</v>
      </c>
      <c r="P105" s="86">
        <f>P94-P103</f>
        <v>0</v>
      </c>
      <c r="Q105" s="85">
        <f>Q94-Q103</f>
        <v>0</v>
      </c>
      <c r="R105" s="86">
        <f>R94-R103</f>
        <v>0</v>
      </c>
      <c r="S105" s="86">
        <f>S94-S103</f>
        <v>0</v>
      </c>
      <c r="T105" s="86">
        <f>T94-T103</f>
        <v>0</v>
      </c>
      <c r="U105" s="85">
        <f>U94-U103</f>
        <v>0</v>
      </c>
      <c r="V105" s="86">
        <f>V94-V103</f>
        <v>0</v>
      </c>
      <c r="W105" s="86">
        <f>W94-W103</f>
        <v>0</v>
      </c>
      <c r="X105" s="86">
        <f>X94-X103</f>
        <v>0</v>
      </c>
    </row>
  </sheetData>
  <sheetProtection/>
  <mergeCells count="236">
    <mergeCell ref="A83:A84"/>
    <mergeCell ref="B83:B84"/>
    <mergeCell ref="C83:C84"/>
    <mergeCell ref="D83:D84"/>
    <mergeCell ref="E83:E84"/>
    <mergeCell ref="F84:H84"/>
    <mergeCell ref="M3:P3"/>
    <mergeCell ref="U4:U6"/>
    <mergeCell ref="V4:X4"/>
    <mergeCell ref="X5:X6"/>
    <mergeCell ref="T5:T6"/>
    <mergeCell ref="U3:X3"/>
    <mergeCell ref="Q4:Q6"/>
    <mergeCell ref="R4:T4"/>
    <mergeCell ref="N4:P4"/>
    <mergeCell ref="A1:X1"/>
    <mergeCell ref="A2:H2"/>
    <mergeCell ref="K2:L2"/>
    <mergeCell ref="O2:P2"/>
    <mergeCell ref="S2:T2"/>
    <mergeCell ref="W2:X2"/>
    <mergeCell ref="A3:A6"/>
    <mergeCell ref="B3:B6"/>
    <mergeCell ref="I4:I6"/>
    <mergeCell ref="J4:L4"/>
    <mergeCell ref="C3:C6"/>
    <mergeCell ref="D3:D6"/>
    <mergeCell ref="L5:L6"/>
    <mergeCell ref="I3:L3"/>
    <mergeCell ref="B9:X9"/>
    <mergeCell ref="E3:E6"/>
    <mergeCell ref="F3:F6"/>
    <mergeCell ref="G3:G6"/>
    <mergeCell ref="H3:H6"/>
    <mergeCell ref="M4:M6"/>
    <mergeCell ref="A7:X7"/>
    <mergeCell ref="A8:X8"/>
    <mergeCell ref="Q3:T3"/>
    <mergeCell ref="P5:P6"/>
    <mergeCell ref="C10:X10"/>
    <mergeCell ref="A11:A12"/>
    <mergeCell ref="B11:B12"/>
    <mergeCell ref="C11:C12"/>
    <mergeCell ref="D11:D12"/>
    <mergeCell ref="E11:E12"/>
    <mergeCell ref="F12:H12"/>
    <mergeCell ref="A15:A17"/>
    <mergeCell ref="B15:B17"/>
    <mergeCell ref="C15:C17"/>
    <mergeCell ref="D15:D17"/>
    <mergeCell ref="E13:E14"/>
    <mergeCell ref="F14:H14"/>
    <mergeCell ref="A13:A14"/>
    <mergeCell ref="B13:B14"/>
    <mergeCell ref="C13:C14"/>
    <mergeCell ref="D13:D14"/>
    <mergeCell ref="E18:E19"/>
    <mergeCell ref="F19:H19"/>
    <mergeCell ref="E15:E17"/>
    <mergeCell ref="G15:G16"/>
    <mergeCell ref="F17:H17"/>
    <mergeCell ref="E20:E22"/>
    <mergeCell ref="F20:F21"/>
    <mergeCell ref="A18:A19"/>
    <mergeCell ref="B18:B19"/>
    <mergeCell ref="C18:C19"/>
    <mergeCell ref="D18:D19"/>
    <mergeCell ref="F28:H28"/>
    <mergeCell ref="E25:E28"/>
    <mergeCell ref="A20:A22"/>
    <mergeCell ref="B20:B22"/>
    <mergeCell ref="G20:G21"/>
    <mergeCell ref="F22:H22"/>
    <mergeCell ref="D25:D28"/>
    <mergeCell ref="F32:H32"/>
    <mergeCell ref="C20:C22"/>
    <mergeCell ref="D20:D22"/>
    <mergeCell ref="C23:H23"/>
    <mergeCell ref="C24:X24"/>
    <mergeCell ref="D29:D32"/>
    <mergeCell ref="E29:E32"/>
    <mergeCell ref="A29:A32"/>
    <mergeCell ref="B29:B32"/>
    <mergeCell ref="C29:C32"/>
    <mergeCell ref="A25:A28"/>
    <mergeCell ref="B25:B28"/>
    <mergeCell ref="C25:C28"/>
    <mergeCell ref="F36:H36"/>
    <mergeCell ref="E37:E39"/>
    <mergeCell ref="G37:G38"/>
    <mergeCell ref="F39:H39"/>
    <mergeCell ref="E33:E36"/>
    <mergeCell ref="A33:A36"/>
    <mergeCell ref="B33:B36"/>
    <mergeCell ref="C33:C36"/>
    <mergeCell ref="D33:D36"/>
    <mergeCell ref="C43:C44"/>
    <mergeCell ref="D43:D44"/>
    <mergeCell ref="A37:A39"/>
    <mergeCell ref="B37:B39"/>
    <mergeCell ref="C37:C39"/>
    <mergeCell ref="D37:D39"/>
    <mergeCell ref="E43:E44"/>
    <mergeCell ref="F44:H44"/>
    <mergeCell ref="E40:E42"/>
    <mergeCell ref="F40:F41"/>
    <mergeCell ref="A40:A42"/>
    <mergeCell ref="B40:B42"/>
    <mergeCell ref="C40:C42"/>
    <mergeCell ref="D40:D42"/>
    <mergeCell ref="A43:A44"/>
    <mergeCell ref="B43:B44"/>
    <mergeCell ref="E45:E46"/>
    <mergeCell ref="F46:H46"/>
    <mergeCell ref="A45:A46"/>
    <mergeCell ref="B45:B46"/>
    <mergeCell ref="C45:C46"/>
    <mergeCell ref="D45:D46"/>
    <mergeCell ref="E47:E48"/>
    <mergeCell ref="F48:H48"/>
    <mergeCell ref="A47:A48"/>
    <mergeCell ref="B47:B48"/>
    <mergeCell ref="C47:C48"/>
    <mergeCell ref="D47:D48"/>
    <mergeCell ref="A49:A50"/>
    <mergeCell ref="B49:B50"/>
    <mergeCell ref="C49:C50"/>
    <mergeCell ref="D49:D50"/>
    <mergeCell ref="E49:E50"/>
    <mergeCell ref="F50:H50"/>
    <mergeCell ref="A56:A57"/>
    <mergeCell ref="B56:B57"/>
    <mergeCell ref="C56:C57"/>
    <mergeCell ref="D56:D57"/>
    <mergeCell ref="G51:G54"/>
    <mergeCell ref="F55:H55"/>
    <mergeCell ref="C51:C55"/>
    <mergeCell ref="D51:D55"/>
    <mergeCell ref="E51:E55"/>
    <mergeCell ref="F51:F54"/>
    <mergeCell ref="A51:A55"/>
    <mergeCell ref="B51:B55"/>
    <mergeCell ref="E58:E59"/>
    <mergeCell ref="F59:H59"/>
    <mergeCell ref="A58:A59"/>
    <mergeCell ref="B58:B59"/>
    <mergeCell ref="C58:C59"/>
    <mergeCell ref="D58:D59"/>
    <mergeCell ref="E56:E57"/>
    <mergeCell ref="F57:H57"/>
    <mergeCell ref="A60:A62"/>
    <mergeCell ref="B60:B62"/>
    <mergeCell ref="C60:C62"/>
    <mergeCell ref="D60:D62"/>
    <mergeCell ref="G60:G61"/>
    <mergeCell ref="F62:H62"/>
    <mergeCell ref="E60:E62"/>
    <mergeCell ref="F60:F61"/>
    <mergeCell ref="A63:A65"/>
    <mergeCell ref="B63:B65"/>
    <mergeCell ref="C63:C65"/>
    <mergeCell ref="D63:D65"/>
    <mergeCell ref="E63:E65"/>
    <mergeCell ref="F63:F64"/>
    <mergeCell ref="E66:E68"/>
    <mergeCell ref="F68:H68"/>
    <mergeCell ref="A66:A68"/>
    <mergeCell ref="B66:B68"/>
    <mergeCell ref="C66:C68"/>
    <mergeCell ref="D66:D68"/>
    <mergeCell ref="G66:G67"/>
    <mergeCell ref="F66:F67"/>
    <mergeCell ref="C71:H71"/>
    <mergeCell ref="C72:X72"/>
    <mergeCell ref="E69:E70"/>
    <mergeCell ref="F70:H70"/>
    <mergeCell ref="A69:A70"/>
    <mergeCell ref="B69:B70"/>
    <mergeCell ref="C69:C70"/>
    <mergeCell ref="D69:D70"/>
    <mergeCell ref="E73:E77"/>
    <mergeCell ref="F73:F76"/>
    <mergeCell ref="F77:H77"/>
    <mergeCell ref="G73:G76"/>
    <mergeCell ref="A73:A77"/>
    <mergeCell ref="B73:B77"/>
    <mergeCell ref="C73:C77"/>
    <mergeCell ref="D73:D77"/>
    <mergeCell ref="C85:H85"/>
    <mergeCell ref="B86:H86"/>
    <mergeCell ref="E78:E79"/>
    <mergeCell ref="F79:H79"/>
    <mergeCell ref="A78:A79"/>
    <mergeCell ref="B78:B79"/>
    <mergeCell ref="C78:C79"/>
    <mergeCell ref="D78:D79"/>
    <mergeCell ref="A80:A82"/>
    <mergeCell ref="B80:B82"/>
    <mergeCell ref="B87:X87"/>
    <mergeCell ref="C88:X88"/>
    <mergeCell ref="A89:A91"/>
    <mergeCell ref="B89:B91"/>
    <mergeCell ref="C89:C91"/>
    <mergeCell ref="D89:D91"/>
    <mergeCell ref="E89:E91"/>
    <mergeCell ref="F89:F90"/>
    <mergeCell ref="G89:G90"/>
    <mergeCell ref="B93:H93"/>
    <mergeCell ref="A94:H94"/>
    <mergeCell ref="A95:H95"/>
    <mergeCell ref="F91:H91"/>
    <mergeCell ref="C92:H92"/>
    <mergeCell ref="A97:H97"/>
    <mergeCell ref="A96:H96"/>
    <mergeCell ref="A98:H98"/>
    <mergeCell ref="A103:H103"/>
    <mergeCell ref="A99:H99"/>
    <mergeCell ref="A100:H100"/>
    <mergeCell ref="A101:H101"/>
    <mergeCell ref="A102:H102"/>
    <mergeCell ref="G63:G64"/>
    <mergeCell ref="F65:H65"/>
    <mergeCell ref="G25:G27"/>
    <mergeCell ref="F25:F27"/>
    <mergeCell ref="G33:G35"/>
    <mergeCell ref="F33:F35"/>
    <mergeCell ref="G29:G31"/>
    <mergeCell ref="F29:F31"/>
    <mergeCell ref="G40:G41"/>
    <mergeCell ref="F42:H42"/>
    <mergeCell ref="C80:C82"/>
    <mergeCell ref="D80:D82"/>
    <mergeCell ref="E80:E82"/>
    <mergeCell ref="F82:H82"/>
    <mergeCell ref="F80:F81"/>
    <mergeCell ref="G80:G81"/>
  </mergeCells>
  <printOptions/>
  <pageMargins left="0.32" right="0.29" top="0.35" bottom="0.21" header="0.17" footer="0"/>
  <pageSetup fitToHeight="4" horizontalDpi="600" verticalDpi="600" orientation="landscape" paperSize="9" scale="84" r:id="rId1"/>
  <headerFooter alignWithMargins="0">
    <oddHeader>&amp;C&amp;P&amp;R5 programa</oddHeader>
  </headerFooter>
  <rowBreaks count="2" manualBreakCount="2">
    <brk id="35" max="23" man="1"/>
    <brk id="6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mindaugas.satkus</dc:creator>
  <cp:keywords/>
  <dc:description/>
  <cp:lastModifiedBy>User</cp:lastModifiedBy>
  <cp:lastPrinted>2016-01-04T14:26:30Z</cp:lastPrinted>
  <dcterms:created xsi:type="dcterms:W3CDTF">2015-02-02T09:11:38Z</dcterms:created>
  <dcterms:modified xsi:type="dcterms:W3CDTF">2016-02-04T20:57:05Z</dcterms:modified>
  <cp:category/>
  <cp:version/>
  <cp:contentType/>
  <cp:contentStatus/>
</cp:coreProperties>
</file>