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italija.kazlauskiene\Documents\STRATEGINIS PLANAVIMAS\SVP tikslinimas_2019-08\Programos\"/>
    </mc:Choice>
  </mc:AlternateContent>
  <bookViews>
    <workbookView xWindow="0" yWindow="0" windowWidth="16815" windowHeight="7755"/>
  </bookViews>
  <sheets>
    <sheet name="2019" sheetId="6" r:id="rId1"/>
  </sheets>
  <definedNames>
    <definedName name="_xlnm.Print_Area" localSheetId="0">'2019'!$A$1:$X$582</definedName>
    <definedName name="_xlnm.Print_Titles" localSheetId="0">'2019'!$4:$7</definedName>
  </definedNames>
  <calcPr calcId="152511"/>
</workbook>
</file>

<file path=xl/calcChain.xml><?xml version="1.0" encoding="utf-8"?>
<calcChain xmlns="http://schemas.openxmlformats.org/spreadsheetml/2006/main">
  <c r="R567" i="6" l="1"/>
  <c r="R346" i="6"/>
  <c r="R571" i="6" l="1"/>
  <c r="R345" i="6"/>
  <c r="Q345" i="6"/>
  <c r="U344" i="6"/>
  <c r="Q344" i="6"/>
  <c r="M344" i="6"/>
  <c r="I344" i="6"/>
  <c r="X345" i="6"/>
  <c r="W345" i="6"/>
  <c r="V345" i="6"/>
  <c r="U345" i="6"/>
  <c r="T345" i="6"/>
  <c r="S345" i="6"/>
  <c r="P345" i="6"/>
  <c r="O345" i="6"/>
  <c r="N345" i="6"/>
  <c r="M345" i="6"/>
  <c r="L345" i="6"/>
  <c r="K345" i="6"/>
  <c r="J345" i="6"/>
  <c r="I345" i="6"/>
  <c r="U343" i="6"/>
  <c r="Q343" i="6"/>
  <c r="M343" i="6"/>
  <c r="I343" i="6"/>
  <c r="O262" i="6" l="1"/>
  <c r="N262" i="6"/>
  <c r="M262" i="6" s="1"/>
  <c r="M261" i="6"/>
  <c r="O578" i="6" l="1"/>
  <c r="P578" i="6"/>
  <c r="R578" i="6"/>
  <c r="S578" i="6"/>
  <c r="T578" i="6"/>
  <c r="V578" i="6"/>
  <c r="U578" i="6" s="1"/>
  <c r="W578" i="6"/>
  <c r="X578" i="6"/>
  <c r="N578" i="6"/>
  <c r="W515" i="6"/>
  <c r="X515" i="6"/>
  <c r="V515" i="6"/>
  <c r="S515" i="6"/>
  <c r="T515" i="6"/>
  <c r="R515" i="6"/>
  <c r="O515" i="6"/>
  <c r="P515" i="6"/>
  <c r="N515" i="6"/>
  <c r="U514" i="6"/>
  <c r="Q514" i="6"/>
  <c r="M514" i="6"/>
  <c r="I514" i="6"/>
  <c r="M578" i="6" l="1"/>
  <c r="Q578" i="6"/>
  <c r="O577" i="6"/>
  <c r="P577" i="6"/>
  <c r="R577" i="6"/>
  <c r="Q577" i="6" s="1"/>
  <c r="S577" i="6"/>
  <c r="T577" i="6"/>
  <c r="V577" i="6"/>
  <c r="W577" i="6"/>
  <c r="X577" i="6"/>
  <c r="U577" i="6" l="1"/>
  <c r="N577" i="6"/>
  <c r="V541" i="6"/>
  <c r="R541" i="6"/>
  <c r="U540" i="6"/>
  <c r="Q540" i="6"/>
  <c r="N541" i="6"/>
  <c r="M540" i="6"/>
  <c r="V355" i="6"/>
  <c r="R355" i="6"/>
  <c r="N355" i="6"/>
  <c r="U354" i="6"/>
  <c r="Q354" i="6"/>
  <c r="M354" i="6"/>
  <c r="Q349" i="6"/>
  <c r="U349" i="6"/>
  <c r="V350" i="6"/>
  <c r="R350" i="6"/>
  <c r="N350" i="6"/>
  <c r="M349" i="6"/>
  <c r="V267" i="6"/>
  <c r="R267" i="6"/>
  <c r="N267" i="6"/>
  <c r="U266" i="6"/>
  <c r="Q266" i="6"/>
  <c r="M266" i="6"/>
  <c r="M577" i="6" l="1"/>
  <c r="M70" i="6" l="1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U571" i="6" l="1"/>
  <c r="Q571" i="6"/>
  <c r="O571" i="6"/>
  <c r="N571" i="6"/>
  <c r="M571" i="6" s="1"/>
  <c r="Q94" i="6"/>
  <c r="M94" i="6"/>
  <c r="S95" i="6"/>
  <c r="R95" i="6"/>
  <c r="O95" i="6"/>
  <c r="N95" i="6"/>
  <c r="M129" i="6" l="1"/>
  <c r="M130" i="6"/>
  <c r="Q93" i="6" l="1"/>
  <c r="K260" i="6"/>
  <c r="J260" i="6"/>
  <c r="I260" i="6" s="1"/>
  <c r="I259" i="6"/>
  <c r="O260" i="6"/>
  <c r="N260" i="6"/>
  <c r="M260" i="6" s="1"/>
  <c r="M259" i="6"/>
  <c r="X492" i="6" l="1"/>
  <c r="U492" i="6" s="1"/>
  <c r="W492" i="6"/>
  <c r="V492" i="6"/>
  <c r="T492" i="6"/>
  <c r="Q492" i="6" s="1"/>
  <c r="S492" i="6"/>
  <c r="R492" i="6"/>
  <c r="P492" i="6"/>
  <c r="M492" i="6" s="1"/>
  <c r="O492" i="6"/>
  <c r="N492" i="6"/>
  <c r="L492" i="6"/>
  <c r="K492" i="6"/>
  <c r="J492" i="6"/>
  <c r="U491" i="6"/>
  <c r="Q491" i="6"/>
  <c r="I491" i="6"/>
  <c r="I492" i="6" l="1"/>
  <c r="W299" i="6"/>
  <c r="X299" i="6"/>
  <c r="V299" i="6"/>
  <c r="S299" i="6"/>
  <c r="T299" i="6"/>
  <c r="R299" i="6"/>
  <c r="U297" i="6"/>
  <c r="Q297" i="6"/>
  <c r="M93" i="6"/>
  <c r="M257" i="6" l="1"/>
  <c r="K573" i="6" l="1"/>
  <c r="L573" i="6"/>
  <c r="N573" i="6"/>
  <c r="O573" i="6"/>
  <c r="P573" i="6"/>
  <c r="R573" i="6"/>
  <c r="S573" i="6"/>
  <c r="T573" i="6"/>
  <c r="V573" i="6"/>
  <c r="W573" i="6"/>
  <c r="X573" i="6"/>
  <c r="J573" i="6"/>
  <c r="M573" i="6" l="1"/>
  <c r="U573" i="6"/>
  <c r="Q573" i="6"/>
  <c r="U34" i="6"/>
  <c r="Q34" i="6"/>
  <c r="I33" i="6"/>
  <c r="I34" i="6"/>
  <c r="M286" i="6" l="1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5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5" i="6"/>
  <c r="U142" i="6" l="1"/>
  <c r="Q142" i="6"/>
  <c r="W258" i="6"/>
  <c r="V258" i="6"/>
  <c r="U258" i="6" s="1"/>
  <c r="S258" i="6"/>
  <c r="R258" i="6"/>
  <c r="Q258" i="6" s="1"/>
  <c r="U257" i="6"/>
  <c r="Q257" i="6"/>
  <c r="I142" i="6" l="1"/>
  <c r="X536" i="6"/>
  <c r="W536" i="6"/>
  <c r="V536" i="6"/>
  <c r="T536" i="6"/>
  <c r="S536" i="6"/>
  <c r="R536" i="6"/>
  <c r="P536" i="6"/>
  <c r="O536" i="6"/>
  <c r="N536" i="6"/>
  <c r="L536" i="6"/>
  <c r="K536" i="6"/>
  <c r="J536" i="6"/>
  <c r="U535" i="6"/>
  <c r="Q535" i="6"/>
  <c r="M535" i="6"/>
  <c r="I535" i="6"/>
  <c r="K570" i="6"/>
  <c r="L570" i="6"/>
  <c r="N570" i="6"/>
  <c r="O570" i="6"/>
  <c r="P570" i="6"/>
  <c r="R570" i="6"/>
  <c r="S570" i="6"/>
  <c r="T570" i="6"/>
  <c r="V570" i="6"/>
  <c r="W570" i="6"/>
  <c r="X570" i="6"/>
  <c r="J570" i="6"/>
  <c r="K299" i="6"/>
  <c r="L299" i="6"/>
  <c r="J299" i="6"/>
  <c r="K574" i="6"/>
  <c r="L574" i="6"/>
  <c r="N574" i="6"/>
  <c r="O574" i="6"/>
  <c r="P574" i="6"/>
  <c r="R574" i="6"/>
  <c r="S574" i="6"/>
  <c r="T574" i="6"/>
  <c r="V574" i="6"/>
  <c r="W574" i="6"/>
  <c r="X574" i="6"/>
  <c r="J484" i="6"/>
  <c r="K579" i="6"/>
  <c r="L579" i="6"/>
  <c r="J579" i="6"/>
  <c r="I579" i="6" s="1"/>
  <c r="K258" i="6"/>
  <c r="J258" i="6"/>
  <c r="I258" i="6" s="1"/>
  <c r="I257" i="6"/>
  <c r="O580" i="6"/>
  <c r="P580" i="6"/>
  <c r="R580" i="6"/>
  <c r="S580" i="6"/>
  <c r="T580" i="6"/>
  <c r="V580" i="6"/>
  <c r="W580" i="6"/>
  <c r="X580" i="6"/>
  <c r="K580" i="6"/>
  <c r="J580" i="6"/>
  <c r="I580" i="6" s="1"/>
  <c r="K473" i="6"/>
  <c r="L473" i="6"/>
  <c r="J473" i="6"/>
  <c r="U580" i="6" l="1"/>
  <c r="U570" i="6"/>
  <c r="U536" i="6"/>
  <c r="Q536" i="6"/>
  <c r="Q580" i="6"/>
  <c r="Q574" i="6"/>
  <c r="M570" i="6"/>
  <c r="Q570" i="6"/>
  <c r="M574" i="6"/>
  <c r="U574" i="6"/>
  <c r="I536" i="6"/>
  <c r="M536" i="6"/>
  <c r="I489" i="6"/>
  <c r="I487" i="6"/>
  <c r="I485" i="6"/>
  <c r="I483" i="6"/>
  <c r="I482" i="6"/>
  <c r="I480" i="6"/>
  <c r="I478" i="6"/>
  <c r="I476" i="6"/>
  <c r="I472" i="6"/>
  <c r="I297" i="6"/>
  <c r="I93" i="6"/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5" i="6"/>
  <c r="N581" i="6" l="1"/>
  <c r="X490" i="6" l="1"/>
  <c r="W490" i="6"/>
  <c r="V490" i="6"/>
  <c r="T490" i="6"/>
  <c r="S490" i="6"/>
  <c r="R490" i="6"/>
  <c r="P490" i="6"/>
  <c r="O490" i="6"/>
  <c r="N490" i="6"/>
  <c r="L490" i="6"/>
  <c r="K490" i="6"/>
  <c r="J490" i="6"/>
  <c r="U489" i="6"/>
  <c r="Q489" i="6"/>
  <c r="X488" i="6"/>
  <c r="W488" i="6"/>
  <c r="V488" i="6"/>
  <c r="T488" i="6"/>
  <c r="S488" i="6"/>
  <c r="R488" i="6"/>
  <c r="P488" i="6"/>
  <c r="O488" i="6"/>
  <c r="N488" i="6"/>
  <c r="L488" i="6"/>
  <c r="K488" i="6"/>
  <c r="J488" i="6"/>
  <c r="U487" i="6"/>
  <c r="Q487" i="6"/>
  <c r="X486" i="6"/>
  <c r="W486" i="6"/>
  <c r="V486" i="6"/>
  <c r="T486" i="6"/>
  <c r="S486" i="6"/>
  <c r="R486" i="6"/>
  <c r="P486" i="6"/>
  <c r="O486" i="6"/>
  <c r="N486" i="6"/>
  <c r="L486" i="6"/>
  <c r="K486" i="6"/>
  <c r="J486" i="6"/>
  <c r="U485" i="6"/>
  <c r="Q485" i="6"/>
  <c r="U490" i="6" l="1"/>
  <c r="Q490" i="6"/>
  <c r="U486" i="6"/>
  <c r="M490" i="6"/>
  <c r="I488" i="6"/>
  <c r="Q488" i="6"/>
  <c r="Q486" i="6"/>
  <c r="I490" i="6"/>
  <c r="U488" i="6"/>
  <c r="I486" i="6"/>
  <c r="M486" i="6"/>
  <c r="M488" i="6"/>
  <c r="M14" i="6"/>
  <c r="N580" i="6" l="1"/>
  <c r="M580" i="6" s="1"/>
  <c r="M500" i="6"/>
  <c r="O258" i="6" l="1"/>
  <c r="N579" i="6" l="1"/>
  <c r="N258" i="6"/>
  <c r="M258" i="6" s="1"/>
  <c r="N484" i="6" l="1"/>
  <c r="X484" i="6"/>
  <c r="W484" i="6"/>
  <c r="V484" i="6"/>
  <c r="T484" i="6"/>
  <c r="S484" i="6"/>
  <c r="R484" i="6"/>
  <c r="P484" i="6"/>
  <c r="O484" i="6"/>
  <c r="L484" i="6"/>
  <c r="K484" i="6"/>
  <c r="U482" i="6"/>
  <c r="Q482" i="6"/>
  <c r="Q484" i="6" l="1"/>
  <c r="I484" i="6"/>
  <c r="U484" i="6"/>
  <c r="M484" i="6"/>
  <c r="X481" i="6"/>
  <c r="W481" i="6"/>
  <c r="V481" i="6"/>
  <c r="T481" i="6"/>
  <c r="S481" i="6"/>
  <c r="R481" i="6"/>
  <c r="P481" i="6"/>
  <c r="O481" i="6"/>
  <c r="N481" i="6"/>
  <c r="L481" i="6"/>
  <c r="K481" i="6"/>
  <c r="J481" i="6"/>
  <c r="U480" i="6"/>
  <c r="Q480" i="6"/>
  <c r="I481" i="6" l="1"/>
  <c r="U481" i="6"/>
  <c r="Q481" i="6"/>
  <c r="M481" i="6"/>
  <c r="N36" i="6"/>
  <c r="O146" i="6"/>
  <c r="X479" i="6" l="1"/>
  <c r="W479" i="6"/>
  <c r="V479" i="6"/>
  <c r="T479" i="6"/>
  <c r="S479" i="6"/>
  <c r="R479" i="6"/>
  <c r="P479" i="6"/>
  <c r="O479" i="6"/>
  <c r="N479" i="6"/>
  <c r="L479" i="6"/>
  <c r="K479" i="6"/>
  <c r="J479" i="6"/>
  <c r="U478" i="6"/>
  <c r="Q478" i="6"/>
  <c r="M478" i="6"/>
  <c r="Q479" i="6" l="1"/>
  <c r="M479" i="6"/>
  <c r="U479" i="6"/>
  <c r="I479" i="6"/>
  <c r="X99" i="6" l="1"/>
  <c r="W99" i="6"/>
  <c r="V99" i="6"/>
  <c r="T99" i="6"/>
  <c r="S99" i="6"/>
  <c r="R99" i="6"/>
  <c r="P99" i="6"/>
  <c r="O99" i="6"/>
  <c r="N99" i="6"/>
  <c r="L99" i="6"/>
  <c r="K99" i="6"/>
  <c r="J99" i="6"/>
  <c r="M98" i="6"/>
  <c r="I98" i="6"/>
  <c r="X340" i="6"/>
  <c r="W340" i="6"/>
  <c r="V340" i="6"/>
  <c r="T340" i="6"/>
  <c r="S340" i="6"/>
  <c r="R340" i="6"/>
  <c r="Q340" i="6" s="1"/>
  <c r="P340" i="6"/>
  <c r="O340" i="6"/>
  <c r="N340" i="6"/>
  <c r="L340" i="6"/>
  <c r="K340" i="6"/>
  <c r="J340" i="6"/>
  <c r="U339" i="6"/>
  <c r="Q339" i="6"/>
  <c r="M339" i="6"/>
  <c r="I339" i="6"/>
  <c r="M340" i="6" l="1"/>
  <c r="I340" i="6"/>
  <c r="U340" i="6"/>
  <c r="M99" i="6"/>
  <c r="Q99" i="6"/>
  <c r="I99" i="6"/>
  <c r="U99" i="6"/>
  <c r="X477" i="6"/>
  <c r="W477" i="6"/>
  <c r="V477" i="6"/>
  <c r="T477" i="6"/>
  <c r="S477" i="6"/>
  <c r="R477" i="6"/>
  <c r="P477" i="6"/>
  <c r="O477" i="6"/>
  <c r="N477" i="6"/>
  <c r="L477" i="6"/>
  <c r="K477" i="6"/>
  <c r="J477" i="6"/>
  <c r="U476" i="6"/>
  <c r="Q476" i="6"/>
  <c r="M476" i="6"/>
  <c r="I477" i="6" l="1"/>
  <c r="M477" i="6"/>
  <c r="U477" i="6"/>
  <c r="Q477" i="6"/>
  <c r="X97" i="6" l="1"/>
  <c r="W97" i="6"/>
  <c r="V97" i="6"/>
  <c r="T97" i="6"/>
  <c r="S97" i="6"/>
  <c r="R97" i="6"/>
  <c r="P97" i="6"/>
  <c r="O97" i="6"/>
  <c r="N97" i="6"/>
  <c r="L97" i="6"/>
  <c r="K97" i="6"/>
  <c r="J97" i="6"/>
  <c r="U96" i="6"/>
  <c r="Q96" i="6"/>
  <c r="M96" i="6"/>
  <c r="I97" i="6" l="1"/>
  <c r="U97" i="6"/>
  <c r="Q97" i="6"/>
  <c r="M97" i="6"/>
  <c r="J355" i="6"/>
  <c r="Q474" i="6" l="1"/>
  <c r="U474" i="6"/>
  <c r="X475" i="6"/>
  <c r="W475" i="6"/>
  <c r="V475" i="6"/>
  <c r="T475" i="6"/>
  <c r="S475" i="6"/>
  <c r="R475" i="6"/>
  <c r="P475" i="6"/>
  <c r="O475" i="6"/>
  <c r="N475" i="6"/>
  <c r="L475" i="6"/>
  <c r="K475" i="6"/>
  <c r="J475" i="6"/>
  <c r="M474" i="6"/>
  <c r="I475" i="6" l="1"/>
  <c r="U475" i="6"/>
  <c r="Q475" i="6"/>
  <c r="M475" i="6"/>
  <c r="O299" i="6" l="1"/>
  <c r="P299" i="6"/>
  <c r="N299" i="6"/>
  <c r="M297" i="6"/>
  <c r="O579" i="6" l="1"/>
  <c r="P579" i="6"/>
  <c r="M579" i="6" s="1"/>
  <c r="R579" i="6"/>
  <c r="Q579" i="6" s="1"/>
  <c r="S579" i="6"/>
  <c r="T579" i="6"/>
  <c r="V579" i="6"/>
  <c r="W579" i="6"/>
  <c r="X579" i="6"/>
  <c r="N473" i="6"/>
  <c r="M472" i="6"/>
  <c r="U579" i="6" l="1"/>
  <c r="X473" i="6"/>
  <c r="W473" i="6"/>
  <c r="V473" i="6"/>
  <c r="T473" i="6"/>
  <c r="S473" i="6"/>
  <c r="R473" i="6"/>
  <c r="P473" i="6"/>
  <c r="M473" i="6" s="1"/>
  <c r="O473" i="6"/>
  <c r="I473" i="6"/>
  <c r="M471" i="6"/>
  <c r="I471" i="6"/>
  <c r="U473" i="6" l="1"/>
  <c r="Q473" i="6"/>
  <c r="W207" i="6"/>
  <c r="V207" i="6"/>
  <c r="S207" i="6"/>
  <c r="R207" i="6"/>
  <c r="N54" i="6" l="1"/>
  <c r="O54" i="6"/>
  <c r="P54" i="6"/>
  <c r="K590" i="6" l="1"/>
  <c r="L590" i="6"/>
  <c r="N590" i="6"/>
  <c r="O590" i="6"/>
  <c r="P590" i="6"/>
  <c r="R590" i="6"/>
  <c r="S590" i="6"/>
  <c r="T590" i="6"/>
  <c r="V590" i="6"/>
  <c r="W590" i="6"/>
  <c r="X590" i="6"/>
  <c r="J590" i="6"/>
  <c r="O586" i="6"/>
  <c r="P586" i="6"/>
  <c r="R586" i="6"/>
  <c r="S586" i="6"/>
  <c r="T586" i="6"/>
  <c r="V586" i="6"/>
  <c r="W586" i="6"/>
  <c r="X586" i="6"/>
  <c r="N586" i="6"/>
  <c r="M304" i="6" l="1"/>
  <c r="X470" i="6" l="1"/>
  <c r="W470" i="6"/>
  <c r="V470" i="6"/>
  <c r="T470" i="6"/>
  <c r="S470" i="6"/>
  <c r="R470" i="6"/>
  <c r="P470" i="6"/>
  <c r="M470" i="6" s="1"/>
  <c r="O470" i="6"/>
  <c r="N470" i="6"/>
  <c r="L470" i="6"/>
  <c r="K470" i="6"/>
  <c r="J470" i="6"/>
  <c r="M469" i="6"/>
  <c r="I469" i="6"/>
  <c r="X468" i="6"/>
  <c r="U468" i="6" s="1"/>
  <c r="W468" i="6"/>
  <c r="V468" i="6"/>
  <c r="T468" i="6"/>
  <c r="S468" i="6"/>
  <c r="R468" i="6"/>
  <c r="P468" i="6"/>
  <c r="O468" i="6"/>
  <c r="N468" i="6"/>
  <c r="L468" i="6"/>
  <c r="K468" i="6"/>
  <c r="J468" i="6"/>
  <c r="M467" i="6"/>
  <c r="I467" i="6"/>
  <c r="M268" i="6"/>
  <c r="U129" i="6"/>
  <c r="Q129" i="6"/>
  <c r="I468" i="6" l="1"/>
  <c r="Q470" i="6"/>
  <c r="Q468" i="6"/>
  <c r="M468" i="6"/>
  <c r="U470" i="6"/>
  <c r="I470" i="6"/>
  <c r="U39" i="6" l="1"/>
  <c r="Q39" i="6"/>
  <c r="Q52" i="6" l="1"/>
  <c r="Q53" i="6"/>
  <c r="U52" i="6"/>
  <c r="U53" i="6"/>
  <c r="W501" i="6"/>
  <c r="X501" i="6"/>
  <c r="V501" i="6"/>
  <c r="S501" i="6"/>
  <c r="T501" i="6"/>
  <c r="R501" i="6"/>
  <c r="R153" i="6"/>
  <c r="L82" i="6"/>
  <c r="N82" i="6"/>
  <c r="O82" i="6"/>
  <c r="P82" i="6"/>
  <c r="R82" i="6"/>
  <c r="S82" i="6"/>
  <c r="T82" i="6"/>
  <c r="V82" i="6"/>
  <c r="W82" i="6"/>
  <c r="X82" i="6"/>
  <c r="L79" i="6"/>
  <c r="N79" i="6"/>
  <c r="O79" i="6"/>
  <c r="P79" i="6"/>
  <c r="R79" i="6"/>
  <c r="S79" i="6"/>
  <c r="T79" i="6"/>
  <c r="V79" i="6"/>
  <c r="W79" i="6"/>
  <c r="L75" i="6"/>
  <c r="N75" i="6"/>
  <c r="O75" i="6"/>
  <c r="P75" i="6"/>
  <c r="R75" i="6"/>
  <c r="S75" i="6"/>
  <c r="T75" i="6"/>
  <c r="V75" i="6"/>
  <c r="W75" i="6"/>
  <c r="X75" i="6"/>
  <c r="K72" i="6"/>
  <c r="L72" i="6"/>
  <c r="N72" i="6"/>
  <c r="O72" i="6"/>
  <c r="P72" i="6"/>
  <c r="R72" i="6"/>
  <c r="S72" i="6"/>
  <c r="T72" i="6"/>
  <c r="V72" i="6"/>
  <c r="W72" i="6"/>
  <c r="X72" i="6"/>
  <c r="K69" i="6"/>
  <c r="L69" i="6"/>
  <c r="N69" i="6"/>
  <c r="O69" i="6"/>
  <c r="P69" i="6"/>
  <c r="R69" i="6"/>
  <c r="S69" i="6"/>
  <c r="T69" i="6"/>
  <c r="V69" i="6"/>
  <c r="W69" i="6"/>
  <c r="X69" i="6"/>
  <c r="K65" i="6"/>
  <c r="L65" i="6"/>
  <c r="N65" i="6"/>
  <c r="O65" i="6"/>
  <c r="P65" i="6"/>
  <c r="R65" i="6"/>
  <c r="S65" i="6"/>
  <c r="T65" i="6"/>
  <c r="V65" i="6"/>
  <c r="W65" i="6"/>
  <c r="X65" i="6"/>
  <c r="K61" i="6"/>
  <c r="L61" i="6"/>
  <c r="N61" i="6"/>
  <c r="O61" i="6"/>
  <c r="P61" i="6"/>
  <c r="R61" i="6"/>
  <c r="S61" i="6"/>
  <c r="T61" i="6"/>
  <c r="V61" i="6"/>
  <c r="W61" i="6"/>
  <c r="X61" i="6"/>
  <c r="K58" i="6"/>
  <c r="L58" i="6"/>
  <c r="N58" i="6"/>
  <c r="O58" i="6"/>
  <c r="P58" i="6"/>
  <c r="R58" i="6"/>
  <c r="S58" i="6"/>
  <c r="T58" i="6"/>
  <c r="V58" i="6"/>
  <c r="W58" i="6"/>
  <c r="X58" i="6"/>
  <c r="K54" i="6"/>
  <c r="L54" i="6"/>
  <c r="R54" i="6"/>
  <c r="S54" i="6"/>
  <c r="T54" i="6"/>
  <c r="V54" i="6"/>
  <c r="W54" i="6"/>
  <c r="X54" i="6"/>
  <c r="K36" i="6"/>
  <c r="L36" i="6"/>
  <c r="O36" i="6"/>
  <c r="P36" i="6"/>
  <c r="R36" i="6"/>
  <c r="S36" i="6"/>
  <c r="T36" i="6"/>
  <c r="V36" i="6"/>
  <c r="W36" i="6"/>
  <c r="X36" i="6"/>
  <c r="K575" i="6"/>
  <c r="L575" i="6"/>
  <c r="N575" i="6"/>
  <c r="O575" i="6"/>
  <c r="P575" i="6"/>
  <c r="R575" i="6"/>
  <c r="S575" i="6"/>
  <c r="T575" i="6"/>
  <c r="V575" i="6"/>
  <c r="W575" i="6"/>
  <c r="X575" i="6"/>
  <c r="K576" i="6"/>
  <c r="L576" i="6"/>
  <c r="N576" i="6"/>
  <c r="O576" i="6"/>
  <c r="P576" i="6"/>
  <c r="R576" i="6"/>
  <c r="S576" i="6"/>
  <c r="T576" i="6"/>
  <c r="V576" i="6"/>
  <c r="W576" i="6"/>
  <c r="X576" i="6"/>
  <c r="K581" i="6"/>
  <c r="L581" i="6"/>
  <c r="O581" i="6"/>
  <c r="P581" i="6"/>
  <c r="M581" i="6" s="1"/>
  <c r="R581" i="6"/>
  <c r="S581" i="6"/>
  <c r="T581" i="6"/>
  <c r="V581" i="6"/>
  <c r="W581" i="6"/>
  <c r="X581" i="6"/>
  <c r="J61" i="6"/>
  <c r="K50" i="6"/>
  <c r="L50" i="6"/>
  <c r="N50" i="6"/>
  <c r="O50" i="6"/>
  <c r="P50" i="6"/>
  <c r="R50" i="6"/>
  <c r="S50" i="6"/>
  <c r="T50" i="6"/>
  <c r="V50" i="6"/>
  <c r="W50" i="6"/>
  <c r="X50" i="6"/>
  <c r="J50" i="6"/>
  <c r="K45" i="6"/>
  <c r="L45" i="6"/>
  <c r="N45" i="6"/>
  <c r="O45" i="6"/>
  <c r="P45" i="6"/>
  <c r="R45" i="6"/>
  <c r="S45" i="6"/>
  <c r="T45" i="6"/>
  <c r="V45" i="6"/>
  <c r="W45" i="6"/>
  <c r="X45" i="6"/>
  <c r="J45" i="6"/>
  <c r="K40" i="6"/>
  <c r="L40" i="6"/>
  <c r="N40" i="6"/>
  <c r="O40" i="6"/>
  <c r="P40" i="6"/>
  <c r="R40" i="6"/>
  <c r="S40" i="6"/>
  <c r="T40" i="6"/>
  <c r="V40" i="6"/>
  <c r="W40" i="6"/>
  <c r="X40" i="6"/>
  <c r="J40" i="6"/>
  <c r="M109" i="6"/>
  <c r="K108" i="6"/>
  <c r="L108" i="6"/>
  <c r="N108" i="6"/>
  <c r="M108" i="6" s="1"/>
  <c r="O108" i="6"/>
  <c r="P108" i="6"/>
  <c r="R108" i="6"/>
  <c r="S108" i="6"/>
  <c r="T108" i="6"/>
  <c r="V108" i="6"/>
  <c r="W108" i="6"/>
  <c r="X108" i="6"/>
  <c r="J108" i="6"/>
  <c r="K153" i="6"/>
  <c r="L153" i="6"/>
  <c r="N153" i="6"/>
  <c r="O153" i="6"/>
  <c r="P153" i="6"/>
  <c r="S153" i="6"/>
  <c r="T153" i="6"/>
  <c r="V153" i="6"/>
  <c r="W153" i="6"/>
  <c r="X153" i="6"/>
  <c r="J153" i="6"/>
  <c r="M144" i="6"/>
  <c r="M145" i="6"/>
  <c r="M147" i="6"/>
  <c r="Q143" i="6"/>
  <c r="Q144" i="6"/>
  <c r="Q145" i="6"/>
  <c r="Q147" i="6"/>
  <c r="U143" i="6"/>
  <c r="U144" i="6"/>
  <c r="U145" i="6"/>
  <c r="U147" i="6"/>
  <c r="K146" i="6"/>
  <c r="L146" i="6"/>
  <c r="N146" i="6"/>
  <c r="P146" i="6"/>
  <c r="R146" i="6"/>
  <c r="S146" i="6"/>
  <c r="T146" i="6"/>
  <c r="V146" i="6"/>
  <c r="W146" i="6"/>
  <c r="X146" i="6"/>
  <c r="J146" i="6"/>
  <c r="U140" i="6"/>
  <c r="U141" i="6"/>
  <c r="Q140" i="6"/>
  <c r="K139" i="6"/>
  <c r="L139" i="6"/>
  <c r="N139" i="6"/>
  <c r="O139" i="6"/>
  <c r="P139" i="6"/>
  <c r="R139" i="6"/>
  <c r="S139" i="6"/>
  <c r="T139" i="6"/>
  <c r="V139" i="6"/>
  <c r="W139" i="6"/>
  <c r="X139" i="6"/>
  <c r="J139" i="6"/>
  <c r="Q581" i="6" l="1"/>
  <c r="M575" i="6"/>
  <c r="U581" i="6"/>
  <c r="M576" i="6"/>
  <c r="Q575" i="6"/>
  <c r="Q576" i="6"/>
  <c r="U575" i="6"/>
  <c r="U576" i="6"/>
  <c r="U50" i="6"/>
  <c r="U153" i="6"/>
  <c r="M40" i="6"/>
  <c r="Q108" i="6"/>
  <c r="U108" i="6"/>
  <c r="Q40" i="6"/>
  <c r="Q50" i="6"/>
  <c r="Q45" i="6"/>
  <c r="Q153" i="6"/>
  <c r="M153" i="6"/>
  <c r="U40" i="6"/>
  <c r="U45" i="6"/>
  <c r="Q139" i="6"/>
  <c r="U139" i="6"/>
  <c r="M139" i="6"/>
  <c r="U146" i="6"/>
  <c r="M50" i="6"/>
  <c r="Q146" i="6"/>
  <c r="M146" i="6"/>
  <c r="U36" i="6"/>
  <c r="Q36" i="6"/>
  <c r="M36" i="6"/>
  <c r="K584" i="6"/>
  <c r="L584" i="6"/>
  <c r="N584" i="6"/>
  <c r="O584" i="6"/>
  <c r="P584" i="6"/>
  <c r="R584" i="6"/>
  <c r="S584" i="6"/>
  <c r="T584" i="6"/>
  <c r="V584" i="6"/>
  <c r="W584" i="6"/>
  <c r="X584" i="6"/>
  <c r="J584" i="6"/>
  <c r="K585" i="6"/>
  <c r="L585" i="6"/>
  <c r="N585" i="6"/>
  <c r="O585" i="6"/>
  <c r="P585" i="6"/>
  <c r="R585" i="6"/>
  <c r="S585" i="6"/>
  <c r="T585" i="6"/>
  <c r="V585" i="6"/>
  <c r="W585" i="6"/>
  <c r="X585" i="6"/>
  <c r="J585" i="6"/>
  <c r="K591" i="6"/>
  <c r="L591" i="6"/>
  <c r="N591" i="6"/>
  <c r="O591" i="6"/>
  <c r="P591" i="6"/>
  <c r="R591" i="6"/>
  <c r="S591" i="6"/>
  <c r="T591" i="6"/>
  <c r="V591" i="6"/>
  <c r="W591" i="6"/>
  <c r="X591" i="6"/>
  <c r="J591" i="6"/>
  <c r="K586" i="6"/>
  <c r="L586" i="6"/>
  <c r="J586" i="6"/>
  <c r="U280" i="6"/>
  <c r="Q280" i="6"/>
  <c r="M280" i="6"/>
  <c r="K501" i="6"/>
  <c r="L501" i="6"/>
  <c r="J501" i="6"/>
  <c r="I130" i="6"/>
  <c r="I60" i="6"/>
  <c r="I39" i="6"/>
  <c r="I294" i="6"/>
  <c r="J574" i="6"/>
  <c r="J581" i="6"/>
  <c r="I581" i="6" s="1"/>
  <c r="I518" i="6"/>
  <c r="M513" i="6"/>
  <c r="U500" i="6"/>
  <c r="Q500" i="6"/>
  <c r="I500" i="6"/>
  <c r="M465" i="6"/>
  <c r="M463" i="6"/>
  <c r="M461" i="6"/>
  <c r="M459" i="6"/>
  <c r="M457" i="6"/>
  <c r="M455" i="6"/>
  <c r="M453" i="6"/>
  <c r="M451" i="6"/>
  <c r="I465" i="6"/>
  <c r="I463" i="6"/>
  <c r="I461" i="6"/>
  <c r="I459" i="6"/>
  <c r="I457" i="6"/>
  <c r="I455" i="6"/>
  <c r="I453" i="6"/>
  <c r="I451" i="6"/>
  <c r="I449" i="6"/>
  <c r="Q308" i="6"/>
  <c r="M308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16" i="6"/>
  <c r="K207" i="6"/>
  <c r="J207" i="6"/>
  <c r="M128" i="6"/>
  <c r="I118" i="6"/>
  <c r="I107" i="6"/>
  <c r="M104" i="6"/>
  <c r="M74" i="6"/>
  <c r="M57" i="6"/>
  <c r="M53" i="6"/>
  <c r="I49" i="6"/>
  <c r="M49" i="6"/>
  <c r="I43" i="6"/>
  <c r="I44" i="6"/>
  <c r="M43" i="6"/>
  <c r="M44" i="6"/>
  <c r="M12" i="6"/>
  <c r="O238" i="6" l="1"/>
  <c r="X466" i="6" l="1"/>
  <c r="W466" i="6"/>
  <c r="V466" i="6"/>
  <c r="T466" i="6"/>
  <c r="S466" i="6"/>
  <c r="R466" i="6"/>
  <c r="P466" i="6"/>
  <c r="O466" i="6"/>
  <c r="N466" i="6"/>
  <c r="L466" i="6"/>
  <c r="K466" i="6"/>
  <c r="J466" i="6"/>
  <c r="I466" i="6" l="1"/>
  <c r="Q466" i="6"/>
  <c r="U466" i="6"/>
  <c r="M466" i="6"/>
  <c r="X464" i="6"/>
  <c r="W464" i="6"/>
  <c r="V464" i="6"/>
  <c r="T464" i="6"/>
  <c r="S464" i="6"/>
  <c r="R464" i="6"/>
  <c r="P464" i="6"/>
  <c r="O464" i="6"/>
  <c r="N464" i="6"/>
  <c r="L464" i="6"/>
  <c r="K464" i="6"/>
  <c r="J464" i="6"/>
  <c r="I464" i="6" l="1"/>
  <c r="Q464" i="6"/>
  <c r="U464" i="6"/>
  <c r="M464" i="6"/>
  <c r="N501" i="6" l="1"/>
  <c r="X462" i="6"/>
  <c r="W462" i="6"/>
  <c r="V462" i="6"/>
  <c r="T462" i="6"/>
  <c r="S462" i="6"/>
  <c r="R462" i="6"/>
  <c r="P462" i="6"/>
  <c r="O462" i="6"/>
  <c r="N462" i="6"/>
  <c r="L462" i="6"/>
  <c r="K462" i="6"/>
  <c r="J462" i="6"/>
  <c r="X460" i="6"/>
  <c r="W460" i="6"/>
  <c r="V460" i="6"/>
  <c r="T460" i="6"/>
  <c r="S460" i="6"/>
  <c r="R460" i="6"/>
  <c r="P460" i="6"/>
  <c r="O460" i="6"/>
  <c r="N460" i="6"/>
  <c r="L460" i="6"/>
  <c r="K460" i="6"/>
  <c r="J460" i="6"/>
  <c r="X458" i="6"/>
  <c r="W458" i="6"/>
  <c r="V458" i="6"/>
  <c r="T458" i="6"/>
  <c r="S458" i="6"/>
  <c r="R458" i="6"/>
  <c r="P458" i="6"/>
  <c r="O458" i="6"/>
  <c r="N458" i="6"/>
  <c r="L458" i="6"/>
  <c r="K458" i="6"/>
  <c r="J458" i="6"/>
  <c r="X456" i="6"/>
  <c r="W456" i="6"/>
  <c r="V456" i="6"/>
  <c r="T456" i="6"/>
  <c r="S456" i="6"/>
  <c r="R456" i="6"/>
  <c r="P456" i="6"/>
  <c r="O456" i="6"/>
  <c r="N456" i="6"/>
  <c r="L456" i="6"/>
  <c r="K456" i="6"/>
  <c r="J456" i="6"/>
  <c r="U456" i="6" l="1"/>
  <c r="Q458" i="6"/>
  <c r="M458" i="6"/>
  <c r="U460" i="6"/>
  <c r="M462" i="6"/>
  <c r="Q456" i="6"/>
  <c r="I458" i="6"/>
  <c r="Q460" i="6"/>
  <c r="I462" i="6"/>
  <c r="I456" i="6"/>
  <c r="I460" i="6"/>
  <c r="M460" i="6"/>
  <c r="U462" i="6"/>
  <c r="M456" i="6"/>
  <c r="U458" i="6"/>
  <c r="Q462" i="6"/>
  <c r="N238" i="6"/>
  <c r="M78" i="6" l="1"/>
  <c r="M60" i="6"/>
  <c r="J211" i="6"/>
  <c r="X454" i="6" l="1"/>
  <c r="W454" i="6"/>
  <c r="V454" i="6"/>
  <c r="T454" i="6"/>
  <c r="S454" i="6"/>
  <c r="R454" i="6"/>
  <c r="P454" i="6"/>
  <c r="O454" i="6"/>
  <c r="N454" i="6"/>
  <c r="L454" i="6"/>
  <c r="K454" i="6"/>
  <c r="J454" i="6"/>
  <c r="X452" i="6"/>
  <c r="W452" i="6"/>
  <c r="V452" i="6"/>
  <c r="T452" i="6"/>
  <c r="S452" i="6"/>
  <c r="R452" i="6"/>
  <c r="P452" i="6"/>
  <c r="O452" i="6"/>
  <c r="N452" i="6"/>
  <c r="L452" i="6"/>
  <c r="K452" i="6"/>
  <c r="J452" i="6"/>
  <c r="X450" i="6"/>
  <c r="W450" i="6"/>
  <c r="V450" i="6"/>
  <c r="T450" i="6"/>
  <c r="S450" i="6"/>
  <c r="R450" i="6"/>
  <c r="P450" i="6"/>
  <c r="O450" i="6"/>
  <c r="N450" i="6"/>
  <c r="L450" i="6"/>
  <c r="K450" i="6"/>
  <c r="J450" i="6"/>
  <c r="M449" i="6"/>
  <c r="J36" i="6"/>
  <c r="T95" i="6"/>
  <c r="P95" i="6"/>
  <c r="X95" i="6"/>
  <c r="W95" i="6"/>
  <c r="V95" i="6"/>
  <c r="L95" i="6"/>
  <c r="K95" i="6"/>
  <c r="J95" i="6"/>
  <c r="U95" i="6" l="1"/>
  <c r="Q452" i="6"/>
  <c r="Q454" i="6"/>
  <c r="Q95" i="6"/>
  <c r="I452" i="6"/>
  <c r="U452" i="6"/>
  <c r="U454" i="6"/>
  <c r="I450" i="6"/>
  <c r="M452" i="6"/>
  <c r="U450" i="6"/>
  <c r="I95" i="6"/>
  <c r="Q450" i="6"/>
  <c r="M454" i="6"/>
  <c r="M450" i="6"/>
  <c r="I454" i="6"/>
  <c r="M95" i="6"/>
  <c r="I574" i="6"/>
  <c r="X442" i="6"/>
  <c r="W442" i="6"/>
  <c r="V442" i="6"/>
  <c r="T442" i="6"/>
  <c r="S442" i="6"/>
  <c r="R442" i="6"/>
  <c r="P442" i="6"/>
  <c r="O442" i="6"/>
  <c r="N442" i="6"/>
  <c r="L442" i="6"/>
  <c r="K442" i="6"/>
  <c r="J442" i="6"/>
  <c r="J295" i="6" l="1"/>
  <c r="M39" i="6" l="1"/>
  <c r="U253" i="6" l="1"/>
  <c r="U252" i="6"/>
  <c r="U251" i="6"/>
  <c r="U250" i="6"/>
  <c r="U249" i="6"/>
  <c r="U248" i="6"/>
  <c r="U247" i="6"/>
  <c r="U246" i="6"/>
  <c r="U245" i="6"/>
  <c r="U244" i="6"/>
  <c r="U243" i="6"/>
  <c r="U242" i="6"/>
  <c r="Q253" i="6"/>
  <c r="Q252" i="6"/>
  <c r="Q251" i="6"/>
  <c r="Q250" i="6"/>
  <c r="Q249" i="6"/>
  <c r="Q248" i="6"/>
  <c r="Q247" i="6"/>
  <c r="Q246" i="6"/>
  <c r="Q245" i="6"/>
  <c r="Q244" i="6"/>
  <c r="Q243" i="6"/>
  <c r="Q242" i="6"/>
  <c r="I143" i="6"/>
  <c r="I145" i="6"/>
  <c r="I52" i="6" l="1"/>
  <c r="X448" i="6"/>
  <c r="W448" i="6"/>
  <c r="V448" i="6"/>
  <c r="T448" i="6"/>
  <c r="S448" i="6"/>
  <c r="R448" i="6"/>
  <c r="P448" i="6"/>
  <c r="O448" i="6"/>
  <c r="N448" i="6"/>
  <c r="L448" i="6"/>
  <c r="K448" i="6"/>
  <c r="J448" i="6"/>
  <c r="M447" i="6"/>
  <c r="I447" i="6"/>
  <c r="U107" i="6"/>
  <c r="Q107" i="6"/>
  <c r="M107" i="6"/>
  <c r="U523" i="6"/>
  <c r="Q523" i="6"/>
  <c r="I539" i="6"/>
  <c r="M523" i="6"/>
  <c r="I523" i="6"/>
  <c r="I38" i="6"/>
  <c r="Q448" i="6" l="1"/>
  <c r="M448" i="6"/>
  <c r="U448" i="6"/>
  <c r="I448" i="6"/>
  <c r="X444" i="6"/>
  <c r="W444" i="6"/>
  <c r="V444" i="6"/>
  <c r="T444" i="6"/>
  <c r="S444" i="6"/>
  <c r="R444" i="6"/>
  <c r="P444" i="6"/>
  <c r="O444" i="6"/>
  <c r="N444" i="6"/>
  <c r="L444" i="6"/>
  <c r="K444" i="6"/>
  <c r="J444" i="6"/>
  <c r="M443" i="6"/>
  <c r="I443" i="6"/>
  <c r="X446" i="6"/>
  <c r="W446" i="6"/>
  <c r="V446" i="6"/>
  <c r="T446" i="6"/>
  <c r="S446" i="6"/>
  <c r="R446" i="6"/>
  <c r="P446" i="6"/>
  <c r="O446" i="6"/>
  <c r="N446" i="6"/>
  <c r="L446" i="6"/>
  <c r="K446" i="6"/>
  <c r="J446" i="6"/>
  <c r="M445" i="6"/>
  <c r="I445" i="6"/>
  <c r="I446" i="6" l="1"/>
  <c r="I444" i="6"/>
  <c r="U444" i="6"/>
  <c r="Q444" i="6"/>
  <c r="M446" i="6"/>
  <c r="U446" i="6"/>
  <c r="M444" i="6"/>
  <c r="Q446" i="6"/>
  <c r="U442" i="6"/>
  <c r="Q442" i="6"/>
  <c r="M442" i="6"/>
  <c r="I442" i="6"/>
  <c r="M441" i="6"/>
  <c r="I441" i="6"/>
  <c r="X436" i="6" l="1"/>
  <c r="W436" i="6"/>
  <c r="V436" i="6"/>
  <c r="T436" i="6"/>
  <c r="S436" i="6"/>
  <c r="R436" i="6"/>
  <c r="P436" i="6"/>
  <c r="O436" i="6"/>
  <c r="N436" i="6"/>
  <c r="L436" i="6"/>
  <c r="K436" i="6"/>
  <c r="J436" i="6"/>
  <c r="M435" i="6"/>
  <c r="I435" i="6"/>
  <c r="X434" i="6"/>
  <c r="W434" i="6"/>
  <c r="V434" i="6"/>
  <c r="T434" i="6"/>
  <c r="S434" i="6"/>
  <c r="R434" i="6"/>
  <c r="P434" i="6"/>
  <c r="O434" i="6"/>
  <c r="N434" i="6"/>
  <c r="L434" i="6"/>
  <c r="K434" i="6"/>
  <c r="J434" i="6"/>
  <c r="M433" i="6"/>
  <c r="I433" i="6"/>
  <c r="X438" i="6"/>
  <c r="W438" i="6"/>
  <c r="V438" i="6"/>
  <c r="T438" i="6"/>
  <c r="S438" i="6"/>
  <c r="R438" i="6"/>
  <c r="P438" i="6"/>
  <c r="O438" i="6"/>
  <c r="N438" i="6"/>
  <c r="L438" i="6"/>
  <c r="K438" i="6"/>
  <c r="J438" i="6"/>
  <c r="M437" i="6"/>
  <c r="I437" i="6"/>
  <c r="X440" i="6"/>
  <c r="W440" i="6"/>
  <c r="V440" i="6"/>
  <c r="T440" i="6"/>
  <c r="S440" i="6"/>
  <c r="R440" i="6"/>
  <c r="P440" i="6"/>
  <c r="O440" i="6"/>
  <c r="N440" i="6"/>
  <c r="L440" i="6"/>
  <c r="K440" i="6"/>
  <c r="J440" i="6"/>
  <c r="M439" i="6"/>
  <c r="I439" i="6"/>
  <c r="X432" i="6"/>
  <c r="W432" i="6"/>
  <c r="V432" i="6"/>
  <c r="T432" i="6"/>
  <c r="S432" i="6"/>
  <c r="R432" i="6"/>
  <c r="P432" i="6"/>
  <c r="O432" i="6"/>
  <c r="N432" i="6"/>
  <c r="L432" i="6"/>
  <c r="K432" i="6"/>
  <c r="J432" i="6"/>
  <c r="M431" i="6"/>
  <c r="I431" i="6"/>
  <c r="X309" i="6"/>
  <c r="W309" i="6"/>
  <c r="V309" i="6"/>
  <c r="T309" i="6"/>
  <c r="S309" i="6"/>
  <c r="R309" i="6"/>
  <c r="P309" i="6"/>
  <c r="O309" i="6"/>
  <c r="N309" i="6"/>
  <c r="L309" i="6"/>
  <c r="K309" i="6"/>
  <c r="J309" i="6"/>
  <c r="U308" i="6"/>
  <c r="I308" i="6"/>
  <c r="X534" i="6"/>
  <c r="W534" i="6"/>
  <c r="V534" i="6"/>
  <c r="T534" i="6"/>
  <c r="S534" i="6"/>
  <c r="R534" i="6"/>
  <c r="P534" i="6"/>
  <c r="O534" i="6"/>
  <c r="N534" i="6"/>
  <c r="K534" i="6"/>
  <c r="L534" i="6"/>
  <c r="J534" i="6"/>
  <c r="U533" i="6"/>
  <c r="Q533" i="6"/>
  <c r="M533" i="6"/>
  <c r="I533" i="6"/>
  <c r="U432" i="6" l="1"/>
  <c r="U436" i="6"/>
  <c r="Q432" i="6"/>
  <c r="Q436" i="6"/>
  <c r="U309" i="6"/>
  <c r="U440" i="6"/>
  <c r="Q440" i="6"/>
  <c r="I434" i="6"/>
  <c r="M432" i="6"/>
  <c r="M440" i="6"/>
  <c r="U438" i="6"/>
  <c r="U434" i="6"/>
  <c r="M436" i="6"/>
  <c r="I309" i="6"/>
  <c r="Q309" i="6"/>
  <c r="I432" i="6"/>
  <c r="I440" i="6"/>
  <c r="Q438" i="6"/>
  <c r="Q434" i="6"/>
  <c r="I436" i="6"/>
  <c r="M434" i="6"/>
  <c r="I438" i="6"/>
  <c r="U534" i="6"/>
  <c r="M309" i="6"/>
  <c r="M534" i="6"/>
  <c r="M438" i="6"/>
  <c r="Q534" i="6"/>
  <c r="I534" i="6"/>
  <c r="X430" i="6" l="1"/>
  <c r="W430" i="6"/>
  <c r="V430" i="6"/>
  <c r="T430" i="6"/>
  <c r="S430" i="6"/>
  <c r="R430" i="6"/>
  <c r="P430" i="6"/>
  <c r="O430" i="6"/>
  <c r="N430" i="6"/>
  <c r="L430" i="6"/>
  <c r="K430" i="6"/>
  <c r="J430" i="6"/>
  <c r="M429" i="6"/>
  <c r="I429" i="6"/>
  <c r="I430" i="6" l="1"/>
  <c r="U430" i="6"/>
  <c r="Q430" i="6"/>
  <c r="M430" i="6"/>
  <c r="M143" i="6"/>
  <c r="X424" i="6" l="1"/>
  <c r="W424" i="6"/>
  <c r="V424" i="6"/>
  <c r="T424" i="6"/>
  <c r="S424" i="6"/>
  <c r="R424" i="6"/>
  <c r="P424" i="6"/>
  <c r="O424" i="6"/>
  <c r="L424" i="6"/>
  <c r="K424" i="6"/>
  <c r="J424" i="6"/>
  <c r="M423" i="6"/>
  <c r="I423" i="6"/>
  <c r="X422" i="6"/>
  <c r="W422" i="6"/>
  <c r="V422" i="6"/>
  <c r="T422" i="6"/>
  <c r="S422" i="6"/>
  <c r="R422" i="6"/>
  <c r="P422" i="6"/>
  <c r="O422" i="6"/>
  <c r="N422" i="6"/>
  <c r="L422" i="6"/>
  <c r="K422" i="6"/>
  <c r="J422" i="6"/>
  <c r="M421" i="6"/>
  <c r="I421" i="6"/>
  <c r="X428" i="6"/>
  <c r="W428" i="6"/>
  <c r="V428" i="6"/>
  <c r="T428" i="6"/>
  <c r="S428" i="6"/>
  <c r="R428" i="6"/>
  <c r="P428" i="6"/>
  <c r="O428" i="6"/>
  <c r="N428" i="6"/>
  <c r="L428" i="6"/>
  <c r="K428" i="6"/>
  <c r="J428" i="6"/>
  <c r="M427" i="6"/>
  <c r="I427" i="6"/>
  <c r="X426" i="6"/>
  <c r="W426" i="6"/>
  <c r="V426" i="6"/>
  <c r="T426" i="6"/>
  <c r="S426" i="6"/>
  <c r="R426" i="6"/>
  <c r="P426" i="6"/>
  <c r="O426" i="6"/>
  <c r="N426" i="6"/>
  <c r="L426" i="6"/>
  <c r="K426" i="6"/>
  <c r="J426" i="6"/>
  <c r="M425" i="6"/>
  <c r="I425" i="6"/>
  <c r="M428" i="6" l="1"/>
  <c r="I428" i="6"/>
  <c r="Q422" i="6"/>
  <c r="U428" i="6"/>
  <c r="M422" i="6"/>
  <c r="Q428" i="6"/>
  <c r="I422" i="6"/>
  <c r="U424" i="6"/>
  <c r="U426" i="6"/>
  <c r="U422" i="6"/>
  <c r="Q424" i="6"/>
  <c r="Q426" i="6"/>
  <c r="I426" i="6"/>
  <c r="I424" i="6"/>
  <c r="M424" i="6"/>
  <c r="M426" i="6"/>
  <c r="X420" i="6"/>
  <c r="W420" i="6"/>
  <c r="V420" i="6"/>
  <c r="T420" i="6"/>
  <c r="S420" i="6"/>
  <c r="R420" i="6"/>
  <c r="P420" i="6"/>
  <c r="O420" i="6"/>
  <c r="N420" i="6"/>
  <c r="L420" i="6"/>
  <c r="K420" i="6"/>
  <c r="J420" i="6"/>
  <c r="M419" i="6"/>
  <c r="I419" i="6"/>
  <c r="X414" i="6"/>
  <c r="W414" i="6"/>
  <c r="V414" i="6"/>
  <c r="T414" i="6"/>
  <c r="S414" i="6"/>
  <c r="R414" i="6"/>
  <c r="P414" i="6"/>
  <c r="O414" i="6"/>
  <c r="N414" i="6"/>
  <c r="L414" i="6"/>
  <c r="K414" i="6"/>
  <c r="J414" i="6"/>
  <c r="M413" i="6"/>
  <c r="I413" i="6"/>
  <c r="X416" i="6"/>
  <c r="W416" i="6"/>
  <c r="V416" i="6"/>
  <c r="T416" i="6"/>
  <c r="S416" i="6"/>
  <c r="R416" i="6"/>
  <c r="P416" i="6"/>
  <c r="O416" i="6"/>
  <c r="N416" i="6"/>
  <c r="L416" i="6"/>
  <c r="K416" i="6"/>
  <c r="J416" i="6"/>
  <c r="M415" i="6"/>
  <c r="I415" i="6"/>
  <c r="X418" i="6"/>
  <c r="W418" i="6"/>
  <c r="V418" i="6"/>
  <c r="T418" i="6"/>
  <c r="S418" i="6"/>
  <c r="R418" i="6"/>
  <c r="P418" i="6"/>
  <c r="O418" i="6"/>
  <c r="N418" i="6"/>
  <c r="L418" i="6"/>
  <c r="K418" i="6"/>
  <c r="J418" i="6"/>
  <c r="M417" i="6"/>
  <c r="I417" i="6"/>
  <c r="X412" i="6"/>
  <c r="W412" i="6"/>
  <c r="V412" i="6"/>
  <c r="T412" i="6"/>
  <c r="S412" i="6"/>
  <c r="R412" i="6"/>
  <c r="P412" i="6"/>
  <c r="O412" i="6"/>
  <c r="N412" i="6"/>
  <c r="L412" i="6"/>
  <c r="K412" i="6"/>
  <c r="J412" i="6"/>
  <c r="M411" i="6"/>
  <c r="I411" i="6"/>
  <c r="X330" i="6"/>
  <c r="W330" i="6"/>
  <c r="V330" i="6"/>
  <c r="T330" i="6"/>
  <c r="S330" i="6"/>
  <c r="R330" i="6"/>
  <c r="P330" i="6"/>
  <c r="O330" i="6"/>
  <c r="N330" i="6"/>
  <c r="K330" i="6"/>
  <c r="L330" i="6"/>
  <c r="J330" i="6"/>
  <c r="U329" i="6"/>
  <c r="Q329" i="6"/>
  <c r="M329" i="6"/>
  <c r="I329" i="6"/>
  <c r="U412" i="6" l="1"/>
  <c r="M418" i="6"/>
  <c r="M414" i="6"/>
  <c r="U420" i="6"/>
  <c r="Q414" i="6"/>
  <c r="Q412" i="6"/>
  <c r="I418" i="6"/>
  <c r="Q420" i="6"/>
  <c r="U414" i="6"/>
  <c r="M420" i="6"/>
  <c r="M412" i="6"/>
  <c r="U418" i="6"/>
  <c r="I412" i="6"/>
  <c r="Q418" i="6"/>
  <c r="Q416" i="6"/>
  <c r="I414" i="6"/>
  <c r="I420" i="6"/>
  <c r="U416" i="6"/>
  <c r="I416" i="6"/>
  <c r="M416" i="6"/>
  <c r="X404" i="6"/>
  <c r="W404" i="6"/>
  <c r="V404" i="6"/>
  <c r="T404" i="6"/>
  <c r="S404" i="6"/>
  <c r="R404" i="6"/>
  <c r="P404" i="6"/>
  <c r="O404" i="6"/>
  <c r="N404" i="6"/>
  <c r="L404" i="6"/>
  <c r="K404" i="6"/>
  <c r="J404" i="6"/>
  <c r="M403" i="6"/>
  <c r="I403" i="6"/>
  <c r="X406" i="6"/>
  <c r="W406" i="6"/>
  <c r="V406" i="6"/>
  <c r="T406" i="6"/>
  <c r="S406" i="6"/>
  <c r="R406" i="6"/>
  <c r="P406" i="6"/>
  <c r="O406" i="6"/>
  <c r="N406" i="6"/>
  <c r="L406" i="6"/>
  <c r="K406" i="6"/>
  <c r="J406" i="6"/>
  <c r="M405" i="6"/>
  <c r="I405" i="6"/>
  <c r="X408" i="6"/>
  <c r="W408" i="6"/>
  <c r="V408" i="6"/>
  <c r="T408" i="6"/>
  <c r="S408" i="6"/>
  <c r="R408" i="6"/>
  <c r="P408" i="6"/>
  <c r="O408" i="6"/>
  <c r="N408" i="6"/>
  <c r="L408" i="6"/>
  <c r="K408" i="6"/>
  <c r="J408" i="6"/>
  <c r="M407" i="6"/>
  <c r="I407" i="6"/>
  <c r="X410" i="6"/>
  <c r="W410" i="6"/>
  <c r="V410" i="6"/>
  <c r="T410" i="6"/>
  <c r="S410" i="6"/>
  <c r="R410" i="6"/>
  <c r="P410" i="6"/>
  <c r="O410" i="6"/>
  <c r="N410" i="6"/>
  <c r="L410" i="6"/>
  <c r="K410" i="6"/>
  <c r="J410" i="6"/>
  <c r="M409" i="6"/>
  <c r="I409" i="6"/>
  <c r="M52" i="6"/>
  <c r="X92" i="6"/>
  <c r="W92" i="6"/>
  <c r="V92" i="6"/>
  <c r="T92" i="6"/>
  <c r="S92" i="6"/>
  <c r="R92" i="6"/>
  <c r="P92" i="6"/>
  <c r="O92" i="6"/>
  <c r="N92" i="6"/>
  <c r="K92" i="6"/>
  <c r="L92" i="6"/>
  <c r="J92" i="6"/>
  <c r="I40" i="6"/>
  <c r="S255" i="6"/>
  <c r="S254" i="6"/>
  <c r="U38" i="6"/>
  <c r="Q38" i="6"/>
  <c r="K593" i="6"/>
  <c r="L593" i="6"/>
  <c r="J593" i="6"/>
  <c r="W593" i="6"/>
  <c r="X593" i="6"/>
  <c r="V593" i="6"/>
  <c r="S593" i="6"/>
  <c r="R593" i="6"/>
  <c r="O593" i="6"/>
  <c r="N593" i="6"/>
  <c r="M38" i="6"/>
  <c r="V605" i="6"/>
  <c r="R605" i="6"/>
  <c r="N605" i="6"/>
  <c r="V273" i="6"/>
  <c r="V271" i="6"/>
  <c r="V269" i="6"/>
  <c r="R273" i="6"/>
  <c r="R271" i="6"/>
  <c r="R269" i="6"/>
  <c r="O631" i="6"/>
  <c r="P631" i="6"/>
  <c r="N631" i="6"/>
  <c r="N630" i="6"/>
  <c r="O295" i="6"/>
  <c r="P295" i="6"/>
  <c r="P300" i="6" s="1"/>
  <c r="N295" i="6"/>
  <c r="M29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40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154" i="6"/>
  <c r="W512" i="6"/>
  <c r="V512" i="6"/>
  <c r="X511" i="6"/>
  <c r="U511" i="6" s="1"/>
  <c r="U512" i="6" s="1"/>
  <c r="X510" i="6"/>
  <c r="W510" i="6"/>
  <c r="V510" i="6"/>
  <c r="V508" i="6"/>
  <c r="X507" i="6"/>
  <c r="W507" i="6"/>
  <c r="X506" i="6"/>
  <c r="W506" i="6"/>
  <c r="W508" i="6" s="1"/>
  <c r="V505" i="6"/>
  <c r="X504" i="6"/>
  <c r="W504" i="6"/>
  <c r="V504" i="6"/>
  <c r="X499" i="6"/>
  <c r="U499" i="6" s="1"/>
  <c r="W499" i="6"/>
  <c r="V498" i="6"/>
  <c r="U498" i="6" s="1"/>
  <c r="S512" i="6"/>
  <c r="R512" i="6"/>
  <c r="T511" i="6"/>
  <c r="Q511" i="6" s="1"/>
  <c r="Q512" i="6" s="1"/>
  <c r="T510" i="6"/>
  <c r="S510" i="6"/>
  <c r="R510" i="6"/>
  <c r="R508" i="6"/>
  <c r="T507" i="6"/>
  <c r="S507" i="6"/>
  <c r="T506" i="6"/>
  <c r="Q506" i="6" s="1"/>
  <c r="S506" i="6"/>
  <c r="S508" i="6" s="1"/>
  <c r="R505" i="6"/>
  <c r="R507" i="6" s="1"/>
  <c r="T504" i="6"/>
  <c r="S504" i="6"/>
  <c r="R504" i="6"/>
  <c r="T499" i="6"/>
  <c r="S499" i="6"/>
  <c r="R498" i="6"/>
  <c r="Q498" i="6" s="1"/>
  <c r="X393" i="6"/>
  <c r="W393" i="6"/>
  <c r="V393" i="6"/>
  <c r="X391" i="6"/>
  <c r="W391" i="6"/>
  <c r="V391" i="6"/>
  <c r="X389" i="6"/>
  <c r="W389" i="6"/>
  <c r="V389" i="6"/>
  <c r="X387" i="6"/>
  <c r="W387" i="6"/>
  <c r="V387" i="6"/>
  <c r="X385" i="6"/>
  <c r="W385" i="6"/>
  <c r="V385" i="6"/>
  <c r="X383" i="6"/>
  <c r="W383" i="6"/>
  <c r="V383" i="6"/>
  <c r="X381" i="6"/>
  <c r="W381" i="6"/>
  <c r="V381" i="6"/>
  <c r="X379" i="6"/>
  <c r="W379" i="6"/>
  <c r="V379" i="6"/>
  <c r="X377" i="6"/>
  <c r="W377" i="6"/>
  <c r="V377" i="6"/>
  <c r="X375" i="6"/>
  <c r="W375" i="6"/>
  <c r="V375" i="6"/>
  <c r="X373" i="6"/>
  <c r="W373" i="6"/>
  <c r="V373" i="6"/>
  <c r="X371" i="6"/>
  <c r="W371" i="6"/>
  <c r="V371" i="6"/>
  <c r="X369" i="6"/>
  <c r="W369" i="6"/>
  <c r="V369" i="6"/>
  <c r="X367" i="6"/>
  <c r="W367" i="6"/>
  <c r="V367" i="6"/>
  <c r="X365" i="6"/>
  <c r="W365" i="6"/>
  <c r="V365" i="6"/>
  <c r="X363" i="6"/>
  <c r="W363" i="6"/>
  <c r="V363" i="6"/>
  <c r="X361" i="6"/>
  <c r="W361" i="6"/>
  <c r="V361" i="6"/>
  <c r="X612" i="6"/>
  <c r="X613" i="6" s="1"/>
  <c r="X359" i="6"/>
  <c r="W359" i="6"/>
  <c r="V359" i="6"/>
  <c r="X357" i="6"/>
  <c r="W357" i="6"/>
  <c r="V357" i="6"/>
  <c r="X355" i="6"/>
  <c r="W355" i="6"/>
  <c r="X352" i="6"/>
  <c r="X568" i="6" s="1"/>
  <c r="W352" i="6"/>
  <c r="V352" i="6"/>
  <c r="X350" i="6"/>
  <c r="W350" i="6"/>
  <c r="T393" i="6"/>
  <c r="S393" i="6"/>
  <c r="R393" i="6"/>
  <c r="T391" i="6"/>
  <c r="S391" i="6"/>
  <c r="R391" i="6"/>
  <c r="T389" i="6"/>
  <c r="S389" i="6"/>
  <c r="R389" i="6"/>
  <c r="T387" i="6"/>
  <c r="S387" i="6"/>
  <c r="R387" i="6"/>
  <c r="T385" i="6"/>
  <c r="S385" i="6"/>
  <c r="R385" i="6"/>
  <c r="T383" i="6"/>
  <c r="S383" i="6"/>
  <c r="R383" i="6"/>
  <c r="T381" i="6"/>
  <c r="S381" i="6"/>
  <c r="R381" i="6"/>
  <c r="T379" i="6"/>
  <c r="S379" i="6"/>
  <c r="R379" i="6"/>
  <c r="T377" i="6"/>
  <c r="S377" i="6"/>
  <c r="R377" i="6"/>
  <c r="T375" i="6"/>
  <c r="S375" i="6"/>
  <c r="R375" i="6"/>
  <c r="T373" i="6"/>
  <c r="S373" i="6"/>
  <c r="R373" i="6"/>
  <c r="T371" i="6"/>
  <c r="S371" i="6"/>
  <c r="R371" i="6"/>
  <c r="T369" i="6"/>
  <c r="S369" i="6"/>
  <c r="R369" i="6"/>
  <c r="T367" i="6"/>
  <c r="S367" i="6"/>
  <c r="R367" i="6"/>
  <c r="T365" i="6"/>
  <c r="S365" i="6"/>
  <c r="R365" i="6"/>
  <c r="T363" i="6"/>
  <c r="S363" i="6"/>
  <c r="R363" i="6"/>
  <c r="T361" i="6"/>
  <c r="S361" i="6"/>
  <c r="R361" i="6"/>
  <c r="S612" i="6"/>
  <c r="S613" i="6" s="1"/>
  <c r="T359" i="6"/>
  <c r="S359" i="6"/>
  <c r="R359" i="6"/>
  <c r="T357" i="6"/>
  <c r="S357" i="6"/>
  <c r="R357" i="6"/>
  <c r="T355" i="6"/>
  <c r="S355" i="6"/>
  <c r="T352" i="6"/>
  <c r="T568" i="6" s="1"/>
  <c r="S352" i="6"/>
  <c r="R352" i="6"/>
  <c r="T350" i="6"/>
  <c r="S350" i="6"/>
  <c r="V279" i="6"/>
  <c r="X278" i="6"/>
  <c r="W278" i="6"/>
  <c r="X277" i="6"/>
  <c r="U277" i="6" s="1"/>
  <c r="W277" i="6"/>
  <c r="W279" i="6" s="1"/>
  <c r="V276" i="6"/>
  <c r="X275" i="6"/>
  <c r="W275" i="6"/>
  <c r="V275" i="6"/>
  <c r="X273" i="6"/>
  <c r="W273" i="6"/>
  <c r="X271" i="6"/>
  <c r="W271" i="6"/>
  <c r="X269" i="6"/>
  <c r="W269" i="6"/>
  <c r="X267" i="6"/>
  <c r="W267" i="6"/>
  <c r="R279" i="6"/>
  <c r="T278" i="6"/>
  <c r="S278" i="6"/>
  <c r="T277" i="6"/>
  <c r="Q277" i="6" s="1"/>
  <c r="S277" i="6"/>
  <c r="S279" i="6" s="1"/>
  <c r="R276" i="6"/>
  <c r="T275" i="6"/>
  <c r="S275" i="6"/>
  <c r="R275" i="6"/>
  <c r="T273" i="6"/>
  <c r="S273" i="6"/>
  <c r="T271" i="6"/>
  <c r="S271" i="6"/>
  <c r="T269" i="6"/>
  <c r="S269" i="6"/>
  <c r="T267" i="6"/>
  <c r="S267" i="6"/>
  <c r="U207" i="6"/>
  <c r="U202" i="6"/>
  <c r="U197" i="6"/>
  <c r="U192" i="6"/>
  <c r="U187" i="6"/>
  <c r="U182" i="6"/>
  <c r="U177" i="6"/>
  <c r="U172" i="6"/>
  <c r="U167" i="6"/>
  <c r="U162" i="6"/>
  <c r="Q207" i="6"/>
  <c r="Q202" i="6"/>
  <c r="Q197" i="6"/>
  <c r="Q192" i="6"/>
  <c r="Q187" i="6"/>
  <c r="Q182" i="6"/>
  <c r="Q177" i="6"/>
  <c r="Q172" i="6"/>
  <c r="Q167" i="6"/>
  <c r="Q162" i="6"/>
  <c r="M396" i="6"/>
  <c r="M397" i="6"/>
  <c r="M398" i="6"/>
  <c r="M399" i="6"/>
  <c r="M400" i="6"/>
  <c r="M401" i="6"/>
  <c r="M402" i="6"/>
  <c r="Q396" i="6"/>
  <c r="Q397" i="6"/>
  <c r="Q398" i="6"/>
  <c r="Q399" i="6"/>
  <c r="Q400" i="6"/>
  <c r="Q401" i="6"/>
  <c r="Q402" i="6"/>
  <c r="U396" i="6"/>
  <c r="U397" i="6"/>
  <c r="U398" i="6"/>
  <c r="U399" i="6"/>
  <c r="U400" i="6"/>
  <c r="U401" i="6"/>
  <c r="U402" i="6"/>
  <c r="X395" i="6"/>
  <c r="W395" i="6"/>
  <c r="V395" i="6"/>
  <c r="T395" i="6"/>
  <c r="S395" i="6"/>
  <c r="R395" i="6"/>
  <c r="P395" i="6"/>
  <c r="O395" i="6"/>
  <c r="N395" i="6"/>
  <c r="L395" i="6"/>
  <c r="K395" i="6"/>
  <c r="J395" i="6"/>
  <c r="M394" i="6"/>
  <c r="I394" i="6"/>
  <c r="P393" i="6"/>
  <c r="O393" i="6"/>
  <c r="N393" i="6"/>
  <c r="L393" i="6"/>
  <c r="K393" i="6"/>
  <c r="J393" i="6"/>
  <c r="M392" i="6"/>
  <c r="I392" i="6"/>
  <c r="P391" i="6"/>
  <c r="O391" i="6"/>
  <c r="N391" i="6"/>
  <c r="L391" i="6"/>
  <c r="K391" i="6"/>
  <c r="J391" i="6"/>
  <c r="M390" i="6"/>
  <c r="I390" i="6"/>
  <c r="P389" i="6"/>
  <c r="O389" i="6"/>
  <c r="N389" i="6"/>
  <c r="L389" i="6"/>
  <c r="K389" i="6"/>
  <c r="J389" i="6"/>
  <c r="M388" i="6"/>
  <c r="I388" i="6"/>
  <c r="P387" i="6"/>
  <c r="O387" i="6"/>
  <c r="N387" i="6"/>
  <c r="L387" i="6"/>
  <c r="K387" i="6"/>
  <c r="J387" i="6"/>
  <c r="M386" i="6"/>
  <c r="I386" i="6"/>
  <c r="M628" i="6"/>
  <c r="Q628" i="6"/>
  <c r="U628" i="6"/>
  <c r="K629" i="6"/>
  <c r="L629" i="6"/>
  <c r="N629" i="6"/>
  <c r="O629" i="6"/>
  <c r="P629" i="6"/>
  <c r="R629" i="6"/>
  <c r="S629" i="6"/>
  <c r="T629" i="6"/>
  <c r="V629" i="6"/>
  <c r="W629" i="6"/>
  <c r="X629" i="6"/>
  <c r="J629" i="6"/>
  <c r="M91" i="6"/>
  <c r="Q91" i="6"/>
  <c r="U91" i="6"/>
  <c r="K628" i="6"/>
  <c r="M364" i="6"/>
  <c r="M366" i="6"/>
  <c r="M368" i="6"/>
  <c r="M370" i="6"/>
  <c r="M372" i="6"/>
  <c r="M374" i="6"/>
  <c r="M376" i="6"/>
  <c r="M378" i="6"/>
  <c r="M380" i="6"/>
  <c r="M382" i="6"/>
  <c r="M360" i="6"/>
  <c r="M362" i="6"/>
  <c r="M331" i="6"/>
  <c r="M333" i="6"/>
  <c r="M337" i="6"/>
  <c r="I270" i="6"/>
  <c r="I509" i="6"/>
  <c r="I503" i="6"/>
  <c r="I502" i="6"/>
  <c r="I513" i="6"/>
  <c r="K622" i="6"/>
  <c r="L622" i="6"/>
  <c r="N622" i="6"/>
  <c r="O622" i="6"/>
  <c r="P622" i="6"/>
  <c r="R622" i="6"/>
  <c r="S622" i="6"/>
  <c r="T622" i="6"/>
  <c r="V622" i="6"/>
  <c r="W622" i="6"/>
  <c r="X622" i="6"/>
  <c r="J622" i="6"/>
  <c r="U360" i="6"/>
  <c r="Q360" i="6"/>
  <c r="M208" i="6"/>
  <c r="M203" i="6"/>
  <c r="M198" i="6"/>
  <c r="M193" i="6"/>
  <c r="M188" i="6"/>
  <c r="M183" i="6"/>
  <c r="M178" i="6"/>
  <c r="M173" i="6"/>
  <c r="M168" i="6"/>
  <c r="M163" i="6"/>
  <c r="M158" i="6"/>
  <c r="M384" i="6"/>
  <c r="P385" i="6"/>
  <c r="O385" i="6"/>
  <c r="N385" i="6"/>
  <c r="L385" i="6"/>
  <c r="K385" i="6"/>
  <c r="J385" i="6"/>
  <c r="I384" i="6"/>
  <c r="P383" i="6"/>
  <c r="O383" i="6"/>
  <c r="N383" i="6"/>
  <c r="L383" i="6"/>
  <c r="K383" i="6"/>
  <c r="J383" i="6"/>
  <c r="I382" i="6"/>
  <c r="P381" i="6"/>
  <c r="O381" i="6"/>
  <c r="N381" i="6"/>
  <c r="L381" i="6"/>
  <c r="K381" i="6"/>
  <c r="J381" i="6"/>
  <c r="I380" i="6"/>
  <c r="P379" i="6"/>
  <c r="O379" i="6"/>
  <c r="N379" i="6"/>
  <c r="L379" i="6"/>
  <c r="K379" i="6"/>
  <c r="J379" i="6"/>
  <c r="I378" i="6"/>
  <c r="P377" i="6"/>
  <c r="O377" i="6"/>
  <c r="N377" i="6"/>
  <c r="L377" i="6"/>
  <c r="K377" i="6"/>
  <c r="J377" i="6"/>
  <c r="I376" i="6"/>
  <c r="I36" i="6"/>
  <c r="X79" i="6"/>
  <c r="K79" i="6"/>
  <c r="J79" i="6"/>
  <c r="K82" i="6"/>
  <c r="J82" i="6"/>
  <c r="K75" i="6"/>
  <c r="J75" i="6"/>
  <c r="J72" i="6"/>
  <c r="J65" i="6"/>
  <c r="J69" i="6"/>
  <c r="J54" i="6"/>
  <c r="J58" i="6"/>
  <c r="N13" i="6"/>
  <c r="O13" i="6"/>
  <c r="U81" i="6"/>
  <c r="Q81" i="6"/>
  <c r="M81" i="6"/>
  <c r="I81" i="6"/>
  <c r="U78" i="6"/>
  <c r="Q78" i="6"/>
  <c r="I78" i="6"/>
  <c r="U74" i="6"/>
  <c r="Q74" i="6"/>
  <c r="I74" i="6"/>
  <c r="U71" i="6"/>
  <c r="Q71" i="6"/>
  <c r="M71" i="6"/>
  <c r="M72" i="6" s="1"/>
  <c r="I71" i="6"/>
  <c r="U68" i="6"/>
  <c r="Q68" i="6"/>
  <c r="M68" i="6"/>
  <c r="I68" i="6"/>
  <c r="U64" i="6"/>
  <c r="Q64" i="6"/>
  <c r="M64" i="6"/>
  <c r="I64" i="6"/>
  <c r="U57" i="6"/>
  <c r="Q57" i="6"/>
  <c r="I57" i="6"/>
  <c r="I53" i="6"/>
  <c r="U48" i="6"/>
  <c r="Q48" i="6"/>
  <c r="M48" i="6"/>
  <c r="I48" i="6"/>
  <c r="U43" i="6"/>
  <c r="Q43" i="6"/>
  <c r="P504" i="6"/>
  <c r="O504" i="6"/>
  <c r="N504" i="6"/>
  <c r="K504" i="6"/>
  <c r="L504" i="6"/>
  <c r="J504" i="6"/>
  <c r="U503" i="6"/>
  <c r="Q503" i="6"/>
  <c r="M503" i="6"/>
  <c r="P375" i="6"/>
  <c r="O375" i="6"/>
  <c r="N375" i="6"/>
  <c r="L375" i="6"/>
  <c r="K375" i="6"/>
  <c r="J375" i="6"/>
  <c r="I374" i="6"/>
  <c r="P373" i="6"/>
  <c r="O373" i="6"/>
  <c r="N373" i="6"/>
  <c r="L373" i="6"/>
  <c r="K373" i="6"/>
  <c r="J373" i="6"/>
  <c r="I372" i="6"/>
  <c r="I144" i="6"/>
  <c r="P371" i="6"/>
  <c r="O371" i="6"/>
  <c r="N371" i="6"/>
  <c r="L371" i="6"/>
  <c r="K371" i="6"/>
  <c r="J371" i="6"/>
  <c r="I370" i="6"/>
  <c r="P369" i="6"/>
  <c r="O369" i="6"/>
  <c r="N369" i="6"/>
  <c r="L369" i="6"/>
  <c r="K369" i="6"/>
  <c r="J369" i="6"/>
  <c r="I368" i="6"/>
  <c r="P365" i="6"/>
  <c r="O365" i="6"/>
  <c r="N365" i="6"/>
  <c r="L365" i="6"/>
  <c r="K365" i="6"/>
  <c r="J365" i="6"/>
  <c r="I364" i="6"/>
  <c r="U42" i="6"/>
  <c r="Q42" i="6"/>
  <c r="M42" i="6"/>
  <c r="I42" i="6"/>
  <c r="P367" i="6"/>
  <c r="O367" i="6"/>
  <c r="N367" i="6"/>
  <c r="L367" i="6"/>
  <c r="K367" i="6"/>
  <c r="J367" i="6"/>
  <c r="I366" i="6"/>
  <c r="P90" i="6"/>
  <c r="K338" i="6"/>
  <c r="L338" i="6"/>
  <c r="X338" i="6"/>
  <c r="W338" i="6"/>
  <c r="V338" i="6"/>
  <c r="T338" i="6"/>
  <c r="S338" i="6"/>
  <c r="R338" i="6"/>
  <c r="P338" i="6"/>
  <c r="O338" i="6"/>
  <c r="N338" i="6"/>
  <c r="J338" i="6"/>
  <c r="I337" i="6"/>
  <c r="P363" i="6"/>
  <c r="O363" i="6"/>
  <c r="N363" i="6"/>
  <c r="L363" i="6"/>
  <c r="K363" i="6"/>
  <c r="J363" i="6"/>
  <c r="I362" i="6"/>
  <c r="N123" i="6"/>
  <c r="N86" i="6"/>
  <c r="O123" i="6"/>
  <c r="P361" i="6"/>
  <c r="O361" i="6"/>
  <c r="N361" i="6"/>
  <c r="L361" i="6"/>
  <c r="K361" i="6"/>
  <c r="J361" i="6"/>
  <c r="I360" i="6"/>
  <c r="N88" i="6"/>
  <c r="N90" i="6"/>
  <c r="N213" i="6"/>
  <c r="N237" i="6"/>
  <c r="N254" i="6"/>
  <c r="N281" i="6"/>
  <c r="N315" i="6"/>
  <c r="N334" i="6"/>
  <c r="N512" i="6"/>
  <c r="N532" i="6"/>
  <c r="N561" i="6"/>
  <c r="M561" i="6" s="1"/>
  <c r="I531" i="6"/>
  <c r="U518" i="6"/>
  <c r="M519" i="6"/>
  <c r="Q513" i="6"/>
  <c r="U513" i="6"/>
  <c r="M509" i="6"/>
  <c r="U509" i="6"/>
  <c r="Q509" i="6"/>
  <c r="I497" i="6"/>
  <c r="Q358" i="6"/>
  <c r="U358" i="6"/>
  <c r="I358" i="6"/>
  <c r="I356" i="6"/>
  <c r="I353" i="6"/>
  <c r="I348" i="6"/>
  <c r="I328" i="6"/>
  <c r="I326" i="6"/>
  <c r="I306" i="6"/>
  <c r="I304" i="6"/>
  <c r="U298" i="6"/>
  <c r="U296" i="6"/>
  <c r="Q298" i="6"/>
  <c r="Q296" i="6"/>
  <c r="I298" i="6"/>
  <c r="I296" i="6"/>
  <c r="U293" i="6"/>
  <c r="Q293" i="6"/>
  <c r="I293" i="6"/>
  <c r="I289" i="6"/>
  <c r="I288" i="6"/>
  <c r="I286" i="6"/>
  <c r="I274" i="6"/>
  <c r="I272" i="6"/>
  <c r="I268" i="6"/>
  <c r="I265" i="6"/>
  <c r="M243" i="6"/>
  <c r="M244" i="6"/>
  <c r="M245" i="6"/>
  <c r="M246" i="6"/>
  <c r="M247" i="6"/>
  <c r="M248" i="6"/>
  <c r="M249" i="6"/>
  <c r="M250" i="6"/>
  <c r="M251" i="6"/>
  <c r="M252" i="6"/>
  <c r="M253" i="6"/>
  <c r="M242" i="6"/>
  <c r="M236" i="6"/>
  <c r="M215" i="6"/>
  <c r="I148" i="6"/>
  <c r="I149" i="6"/>
  <c r="I150" i="6"/>
  <c r="I151" i="6"/>
  <c r="I152" i="6"/>
  <c r="I147" i="6"/>
  <c r="I141" i="6"/>
  <c r="I140" i="6"/>
  <c r="I135" i="6"/>
  <c r="I136" i="6"/>
  <c r="I137" i="6"/>
  <c r="I138" i="6"/>
  <c r="I127" i="6"/>
  <c r="I128" i="6"/>
  <c r="I131" i="6"/>
  <c r="I132" i="6"/>
  <c r="I133" i="6"/>
  <c r="I134" i="6"/>
  <c r="I126" i="6"/>
  <c r="I124" i="6"/>
  <c r="I122" i="6"/>
  <c r="I120" i="6"/>
  <c r="I116" i="6"/>
  <c r="I115" i="6"/>
  <c r="I113" i="6"/>
  <c r="I112" i="6"/>
  <c r="I110" i="6"/>
  <c r="I109" i="6"/>
  <c r="M106" i="6"/>
  <c r="I106" i="6"/>
  <c r="I104" i="6"/>
  <c r="I102" i="6"/>
  <c r="I91" i="6"/>
  <c r="I89" i="6"/>
  <c r="I87" i="6"/>
  <c r="I85" i="6"/>
  <c r="I80" i="6"/>
  <c r="I77" i="6"/>
  <c r="I76" i="6"/>
  <c r="I73" i="6"/>
  <c r="I70" i="6"/>
  <c r="I67" i="6"/>
  <c r="I66" i="6"/>
  <c r="I63" i="6"/>
  <c r="I62" i="6"/>
  <c r="I59" i="6"/>
  <c r="Q56" i="6"/>
  <c r="U56" i="6"/>
  <c r="I56" i="6"/>
  <c r="I55" i="6"/>
  <c r="I51" i="6"/>
  <c r="I47" i="6"/>
  <c r="I46" i="6"/>
  <c r="I41" i="6"/>
  <c r="I37" i="6"/>
  <c r="I12" i="6"/>
  <c r="O512" i="6"/>
  <c r="L512" i="6"/>
  <c r="L515" i="6" s="1"/>
  <c r="K512" i="6"/>
  <c r="K515" i="6" s="1"/>
  <c r="J512" i="6"/>
  <c r="J515" i="6" s="1"/>
  <c r="P511" i="6"/>
  <c r="M511" i="6" s="1"/>
  <c r="I511" i="6"/>
  <c r="I512" i="6" s="1"/>
  <c r="V532" i="6"/>
  <c r="R532" i="6"/>
  <c r="U531" i="6"/>
  <c r="Q531" i="6"/>
  <c r="M531" i="6"/>
  <c r="X530" i="6"/>
  <c r="U530" i="6" s="1"/>
  <c r="W530" i="6"/>
  <c r="W532" i="6" s="1"/>
  <c r="T530" i="6"/>
  <c r="Q530" i="6" s="1"/>
  <c r="S530" i="6"/>
  <c r="S532" i="6" s="1"/>
  <c r="P530" i="6"/>
  <c r="M530" i="6" s="1"/>
  <c r="O530" i="6"/>
  <c r="O532" i="6" s="1"/>
  <c r="L530" i="6"/>
  <c r="L532" i="6" s="1"/>
  <c r="K530" i="6"/>
  <c r="K532" i="6" s="1"/>
  <c r="J530" i="6"/>
  <c r="J532" i="6" s="1"/>
  <c r="V529" i="6"/>
  <c r="U529" i="6" s="1"/>
  <c r="R529" i="6"/>
  <c r="Q529" i="6" s="1"/>
  <c r="N529" i="6"/>
  <c r="M529" i="6" s="1"/>
  <c r="I529" i="6"/>
  <c r="I530" i="6" s="1"/>
  <c r="V90" i="6"/>
  <c r="R90" i="6"/>
  <c r="X90" i="6"/>
  <c r="W90" i="6"/>
  <c r="U89" i="6"/>
  <c r="T90" i="6"/>
  <c r="S90" i="6"/>
  <c r="Q89" i="6"/>
  <c r="O90" i="6"/>
  <c r="M89" i="6"/>
  <c r="L90" i="6"/>
  <c r="K90" i="6"/>
  <c r="J90" i="6"/>
  <c r="V88" i="6"/>
  <c r="R88" i="6"/>
  <c r="X88" i="6"/>
  <c r="W88" i="6"/>
  <c r="U87" i="6"/>
  <c r="T88" i="6"/>
  <c r="S88" i="6"/>
  <c r="Q87" i="6"/>
  <c r="P88" i="6"/>
  <c r="O88" i="6"/>
  <c r="L88" i="6"/>
  <c r="K88" i="6"/>
  <c r="J88" i="6"/>
  <c r="N528" i="6"/>
  <c r="N527" i="6"/>
  <c r="X526" i="6"/>
  <c r="X528" i="6" s="1"/>
  <c r="W526" i="6"/>
  <c r="W528" i="6" s="1"/>
  <c r="V526" i="6"/>
  <c r="V528" i="6" s="1"/>
  <c r="X527" i="6"/>
  <c r="W527" i="6"/>
  <c r="V527" i="6"/>
  <c r="U526" i="6"/>
  <c r="T526" i="6"/>
  <c r="T528" i="6" s="1"/>
  <c r="S526" i="6"/>
  <c r="S528" i="6" s="1"/>
  <c r="R526" i="6"/>
  <c r="R528" i="6" s="1"/>
  <c r="P526" i="6"/>
  <c r="P528" i="6" s="1"/>
  <c r="O526" i="6"/>
  <c r="O528" i="6" s="1"/>
  <c r="L526" i="6"/>
  <c r="L528" i="6" s="1"/>
  <c r="K526" i="6"/>
  <c r="K528" i="6" s="1"/>
  <c r="J526" i="6"/>
  <c r="J528" i="6" s="1"/>
  <c r="T527" i="6"/>
  <c r="S527" i="6"/>
  <c r="R527" i="6"/>
  <c r="P527" i="6"/>
  <c r="O527" i="6"/>
  <c r="L527" i="6"/>
  <c r="K527" i="6"/>
  <c r="J527" i="6"/>
  <c r="Q526" i="6"/>
  <c r="M526" i="6"/>
  <c r="I525" i="6"/>
  <c r="I526" i="6" s="1"/>
  <c r="P510" i="6"/>
  <c r="N510" i="6"/>
  <c r="L510" i="6"/>
  <c r="K510" i="6"/>
  <c r="J510" i="6"/>
  <c r="U519" i="6"/>
  <c r="M358" i="6"/>
  <c r="I558" i="6"/>
  <c r="I559" i="6" s="1"/>
  <c r="P558" i="6"/>
  <c r="M558" i="6" s="1"/>
  <c r="Q558" i="6"/>
  <c r="Q559" i="6" s="1"/>
  <c r="U558" i="6"/>
  <c r="U559" i="6" s="1"/>
  <c r="J559" i="6"/>
  <c r="K559" i="6"/>
  <c r="L559" i="6"/>
  <c r="N559" i="6"/>
  <c r="M559" i="6" s="1"/>
  <c r="O559" i="6"/>
  <c r="R559" i="6"/>
  <c r="R604" i="6" s="1"/>
  <c r="S559" i="6"/>
  <c r="T559" i="6"/>
  <c r="V559" i="6"/>
  <c r="W559" i="6"/>
  <c r="X559" i="6"/>
  <c r="T520" i="6"/>
  <c r="Q520" i="6" s="1"/>
  <c r="J277" i="6"/>
  <c r="J279" i="6" s="1"/>
  <c r="J547" i="6"/>
  <c r="J561" i="6"/>
  <c r="J315" i="6"/>
  <c r="J555" i="6"/>
  <c r="J557" i="6" s="1"/>
  <c r="J587" i="6"/>
  <c r="J588" i="6"/>
  <c r="J589" i="6"/>
  <c r="J357" i="6"/>
  <c r="J281" i="6"/>
  <c r="J283" i="6" s="1"/>
  <c r="J594" i="6"/>
  <c r="J595" i="6"/>
  <c r="J596" i="6"/>
  <c r="J103" i="6"/>
  <c r="J119" i="6"/>
  <c r="J241" i="6"/>
  <c r="J123" i="6"/>
  <c r="J633" i="6"/>
  <c r="J576" i="6"/>
  <c r="J545" i="6"/>
  <c r="J499" i="6"/>
  <c r="J506" i="6"/>
  <c r="J508" i="6" s="1"/>
  <c r="J551" i="6"/>
  <c r="J553" i="6" s="1"/>
  <c r="J608" i="6"/>
  <c r="J610" i="6" s="1"/>
  <c r="J521" i="6"/>
  <c r="J290" i="6"/>
  <c r="J317" i="6"/>
  <c r="J615" i="6" s="1"/>
  <c r="J616" i="6"/>
  <c r="J625" i="6"/>
  <c r="J626" i="6"/>
  <c r="J628" i="6"/>
  <c r="I628" i="6" s="1"/>
  <c r="J632" i="6"/>
  <c r="J209" i="6"/>
  <c r="J13" i="6"/>
  <c r="J86" i="6"/>
  <c r="J575" i="6"/>
  <c r="J350" i="6"/>
  <c r="J352" i="6"/>
  <c r="U156" i="6"/>
  <c r="U161" i="6"/>
  <c r="U166" i="6"/>
  <c r="U171" i="6"/>
  <c r="U176" i="6"/>
  <c r="U181" i="6"/>
  <c r="U186" i="6"/>
  <c r="U191" i="6"/>
  <c r="U196" i="6"/>
  <c r="U201" i="6"/>
  <c r="U206" i="6"/>
  <c r="Q156" i="6"/>
  <c r="Q161" i="6"/>
  <c r="Q166" i="6"/>
  <c r="Q171" i="6"/>
  <c r="Q176" i="6"/>
  <c r="Q181" i="6"/>
  <c r="Q186" i="6"/>
  <c r="Q191" i="6"/>
  <c r="Q196" i="6"/>
  <c r="Q201" i="6"/>
  <c r="Q206" i="6"/>
  <c r="M156" i="6"/>
  <c r="M161" i="6"/>
  <c r="M166" i="6"/>
  <c r="M171" i="6"/>
  <c r="M176" i="6"/>
  <c r="M181" i="6"/>
  <c r="M186" i="6"/>
  <c r="M191" i="6"/>
  <c r="M196" i="6"/>
  <c r="M201" i="6"/>
  <c r="M206" i="6"/>
  <c r="U609" i="6"/>
  <c r="U611" i="6"/>
  <c r="Q609" i="6"/>
  <c r="Q611" i="6"/>
  <c r="M609" i="6"/>
  <c r="M611" i="6"/>
  <c r="N589" i="6"/>
  <c r="O589" i="6"/>
  <c r="R589" i="6"/>
  <c r="S589" i="6"/>
  <c r="V589" i="6"/>
  <c r="W589" i="6"/>
  <c r="N588" i="6"/>
  <c r="R588" i="6"/>
  <c r="V588" i="6"/>
  <c r="N587" i="6"/>
  <c r="O587" i="6"/>
  <c r="R587" i="6"/>
  <c r="S587" i="6"/>
  <c r="V587" i="6"/>
  <c r="W587" i="6"/>
  <c r="N600" i="6"/>
  <c r="O600" i="6"/>
  <c r="R600" i="6"/>
  <c r="S600" i="6"/>
  <c r="V600" i="6"/>
  <c r="W600" i="6"/>
  <c r="N599" i="6"/>
  <c r="O599" i="6"/>
  <c r="R599" i="6"/>
  <c r="S599" i="6"/>
  <c r="V599" i="6"/>
  <c r="W599" i="6"/>
  <c r="N606" i="6"/>
  <c r="R606" i="6"/>
  <c r="V606" i="6"/>
  <c r="V623" i="6"/>
  <c r="R623" i="6"/>
  <c r="N623" i="6"/>
  <c r="N633" i="6"/>
  <c r="O633" i="6"/>
  <c r="R633" i="6"/>
  <c r="S633" i="6"/>
  <c r="V633" i="6"/>
  <c r="W633" i="6"/>
  <c r="N632" i="6"/>
  <c r="O632" i="6"/>
  <c r="R632" i="6"/>
  <c r="S632" i="6"/>
  <c r="V632" i="6"/>
  <c r="W632" i="6"/>
  <c r="P630" i="6"/>
  <c r="P596" i="6"/>
  <c r="N594" i="6"/>
  <c r="R594" i="6"/>
  <c r="V594" i="6"/>
  <c r="I609" i="6"/>
  <c r="I611" i="6"/>
  <c r="P560" i="6"/>
  <c r="M560" i="6" s="1"/>
  <c r="V554" i="6"/>
  <c r="R554" i="6"/>
  <c r="Q554" i="6" s="1"/>
  <c r="N554" i="6"/>
  <c r="V550" i="6"/>
  <c r="V552" i="6" s="1"/>
  <c r="R550" i="6"/>
  <c r="R552" i="6" s="1"/>
  <c r="N550" i="6"/>
  <c r="M550" i="6" s="1"/>
  <c r="V546" i="6"/>
  <c r="U546" i="6" s="1"/>
  <c r="R546" i="6"/>
  <c r="N546" i="6"/>
  <c r="M546" i="6" s="1"/>
  <c r="V544" i="6"/>
  <c r="U544" i="6" s="1"/>
  <c r="R544" i="6"/>
  <c r="N544" i="6"/>
  <c r="M544" i="6" s="1"/>
  <c r="M518" i="6"/>
  <c r="N505" i="6"/>
  <c r="N507" i="6" s="1"/>
  <c r="N498" i="6"/>
  <c r="M498" i="6" s="1"/>
  <c r="N276" i="6"/>
  <c r="O255" i="6"/>
  <c r="O237" i="6"/>
  <c r="M148" i="6"/>
  <c r="M149" i="6"/>
  <c r="M150" i="6"/>
  <c r="M151" i="6"/>
  <c r="M152" i="6"/>
  <c r="M140" i="6"/>
  <c r="M80" i="6"/>
  <c r="M82" i="6" s="1"/>
  <c r="M77" i="6"/>
  <c r="M76" i="6"/>
  <c r="M73" i="6"/>
  <c r="M75" i="6" s="1"/>
  <c r="M67" i="6"/>
  <c r="M63" i="6"/>
  <c r="M62" i="6"/>
  <c r="M59" i="6"/>
  <c r="M61" i="6" s="1"/>
  <c r="M55" i="6"/>
  <c r="M51" i="6"/>
  <c r="M46" i="6"/>
  <c r="M41" i="6"/>
  <c r="P593" i="6"/>
  <c r="P589" i="6"/>
  <c r="P587" i="6"/>
  <c r="L623" i="6"/>
  <c r="K623" i="6"/>
  <c r="P594" i="6"/>
  <c r="O594" i="6"/>
  <c r="P13" i="6"/>
  <c r="Q80" i="6"/>
  <c r="U14" i="6"/>
  <c r="Q14" i="6"/>
  <c r="O209" i="6"/>
  <c r="X634" i="6"/>
  <c r="W634" i="6"/>
  <c r="V634" i="6"/>
  <c r="T634" i="6"/>
  <c r="S634" i="6"/>
  <c r="R634" i="6"/>
  <c r="P634" i="6"/>
  <c r="P359" i="6"/>
  <c r="O634" i="6"/>
  <c r="N634" i="6"/>
  <c r="K634" i="6"/>
  <c r="U104" i="6"/>
  <c r="U109" i="6"/>
  <c r="U112" i="6"/>
  <c r="U115" i="6"/>
  <c r="U120" i="6"/>
  <c r="U124" i="6"/>
  <c r="X632" i="6"/>
  <c r="U128" i="6"/>
  <c r="U131" i="6"/>
  <c r="U132" i="6"/>
  <c r="U133" i="6"/>
  <c r="U135" i="6"/>
  <c r="U136" i="6"/>
  <c r="U137" i="6"/>
  <c r="U138" i="6"/>
  <c r="U134" i="6"/>
  <c r="X600" i="6"/>
  <c r="U150" i="6"/>
  <c r="U151" i="6"/>
  <c r="U152" i="6"/>
  <c r="U158" i="6"/>
  <c r="U163" i="6"/>
  <c r="U168" i="6"/>
  <c r="U173" i="6"/>
  <c r="U178" i="6"/>
  <c r="U183" i="6"/>
  <c r="U188" i="6"/>
  <c r="U193" i="6"/>
  <c r="U203" i="6"/>
  <c r="U208" i="6"/>
  <c r="U216" i="6"/>
  <c r="U218" i="6"/>
  <c r="U220" i="6"/>
  <c r="U222" i="6"/>
  <c r="U224" i="6"/>
  <c r="U226" i="6"/>
  <c r="U228" i="6"/>
  <c r="U230" i="6"/>
  <c r="U232" i="6"/>
  <c r="U234" i="6"/>
  <c r="U236" i="6"/>
  <c r="W119" i="6"/>
  <c r="W601" i="6"/>
  <c r="W238" i="6"/>
  <c r="W255" i="6"/>
  <c r="V601" i="6"/>
  <c r="V238" i="6"/>
  <c r="V255" i="6"/>
  <c r="V598" i="6" s="1"/>
  <c r="X209" i="6"/>
  <c r="W209" i="6"/>
  <c r="V209" i="6"/>
  <c r="Q104" i="6"/>
  <c r="Q109" i="6"/>
  <c r="Q112" i="6"/>
  <c r="Q115" i="6"/>
  <c r="Q120" i="6"/>
  <c r="Q124" i="6"/>
  <c r="T632" i="6"/>
  <c r="Q128" i="6"/>
  <c r="Q131" i="6"/>
  <c r="Q132" i="6"/>
  <c r="Q133" i="6"/>
  <c r="Q135" i="6"/>
  <c r="Q136" i="6"/>
  <c r="Q137" i="6"/>
  <c r="Q138" i="6"/>
  <c r="Q134" i="6"/>
  <c r="T600" i="6"/>
  <c r="Q150" i="6"/>
  <c r="Q151" i="6"/>
  <c r="Q152" i="6"/>
  <c r="T210" i="6"/>
  <c r="Q158" i="6"/>
  <c r="Q163" i="6"/>
  <c r="Q168" i="6"/>
  <c r="Q173" i="6"/>
  <c r="Q178" i="6"/>
  <c r="Q183" i="6"/>
  <c r="Q188" i="6"/>
  <c r="Q193" i="6"/>
  <c r="Q198" i="6"/>
  <c r="Q203" i="6"/>
  <c r="Q208" i="6"/>
  <c r="Q216" i="6"/>
  <c r="Q218" i="6"/>
  <c r="Q220" i="6"/>
  <c r="Q222" i="6"/>
  <c r="Q224" i="6"/>
  <c r="Q226" i="6"/>
  <c r="Q228" i="6"/>
  <c r="Q230" i="6"/>
  <c r="Q232" i="6"/>
  <c r="Q234" i="6"/>
  <c r="Q236" i="6"/>
  <c r="S601" i="6"/>
  <c r="S211" i="6"/>
  <c r="S238" i="6"/>
  <c r="R601" i="6"/>
  <c r="R211" i="6"/>
  <c r="R238" i="6"/>
  <c r="R255" i="6"/>
  <c r="R598" i="6" s="1"/>
  <c r="T209" i="6"/>
  <c r="S209" i="6"/>
  <c r="R209" i="6"/>
  <c r="M112" i="6"/>
  <c r="M115" i="6"/>
  <c r="M118" i="6"/>
  <c r="M120" i="6"/>
  <c r="M122" i="6"/>
  <c r="M124" i="6"/>
  <c r="M131" i="6"/>
  <c r="M132" i="6"/>
  <c r="M133" i="6"/>
  <c r="M135" i="6"/>
  <c r="M136" i="6"/>
  <c r="M137" i="6"/>
  <c r="M138" i="6"/>
  <c r="M134" i="6"/>
  <c r="P210" i="6"/>
  <c r="O119" i="6"/>
  <c r="O601" i="6"/>
  <c r="O207" i="6"/>
  <c r="O211" i="6"/>
  <c r="N601" i="6"/>
  <c r="M157" i="6"/>
  <c r="M162" i="6"/>
  <c r="M167" i="6"/>
  <c r="M172" i="6"/>
  <c r="M177" i="6"/>
  <c r="M182" i="6"/>
  <c r="M187" i="6"/>
  <c r="M192" i="6"/>
  <c r="M197" i="6"/>
  <c r="M202" i="6"/>
  <c r="N207" i="6"/>
  <c r="M207" i="6" s="1"/>
  <c r="N211" i="6"/>
  <c r="N255" i="6"/>
  <c r="P209" i="6"/>
  <c r="N209" i="6"/>
  <c r="K105" i="6"/>
  <c r="K119" i="6"/>
  <c r="K121" i="6"/>
  <c r="K125" i="6"/>
  <c r="K600" i="6"/>
  <c r="K210" i="6"/>
  <c r="L103" i="6"/>
  <c r="L105" i="6"/>
  <c r="L119" i="6"/>
  <c r="L121" i="6"/>
  <c r="L123" i="6"/>
  <c r="L125" i="6"/>
  <c r="L632" i="6"/>
  <c r="L600" i="6"/>
  <c r="L210" i="6"/>
  <c r="K630" i="6"/>
  <c r="O630" i="6"/>
  <c r="R630" i="6"/>
  <c r="S630" i="6"/>
  <c r="V630" i="6"/>
  <c r="L616" i="6"/>
  <c r="L317" i="6"/>
  <c r="L615" i="6" s="1"/>
  <c r="L521" i="6"/>
  <c r="L614" i="6" s="1"/>
  <c r="K317" i="6"/>
  <c r="K615" i="6" s="1"/>
  <c r="K521" i="6"/>
  <c r="K614" i="6" s="1"/>
  <c r="N317" i="6"/>
  <c r="N615" i="6" s="1"/>
  <c r="N616" i="6"/>
  <c r="P616" i="6"/>
  <c r="N521" i="6"/>
  <c r="P317" i="6"/>
  <c r="P615" i="6" s="1"/>
  <c r="P521" i="6"/>
  <c r="O317" i="6"/>
  <c r="O616" i="6"/>
  <c r="O521" i="6"/>
  <c r="O522" i="6" s="1"/>
  <c r="R317" i="6"/>
  <c r="R615" i="6" s="1"/>
  <c r="R616" i="6"/>
  <c r="R521" i="6"/>
  <c r="T317" i="6"/>
  <c r="T614" i="6"/>
  <c r="T616" i="6"/>
  <c r="S317" i="6"/>
  <c r="S615" i="6" s="1"/>
  <c r="S616" i="6"/>
  <c r="S521" i="6"/>
  <c r="S522" i="6" s="1"/>
  <c r="V317" i="6"/>
  <c r="V615" i="6" s="1"/>
  <c r="V616" i="6"/>
  <c r="V521" i="6"/>
  <c r="V522" i="6" s="1"/>
  <c r="X317" i="6"/>
  <c r="X616" i="6"/>
  <c r="X521" i="6"/>
  <c r="X522" i="6" s="1"/>
  <c r="W521" i="6"/>
  <c r="W522" i="6" s="1"/>
  <c r="W317" i="6"/>
  <c r="W615" i="6" s="1"/>
  <c r="W616" i="6"/>
  <c r="L608" i="6"/>
  <c r="L610" i="6" s="1"/>
  <c r="O608" i="6"/>
  <c r="O610" i="6" s="1"/>
  <c r="T608" i="6"/>
  <c r="T610" i="6" s="1"/>
  <c r="V608" i="6"/>
  <c r="V610" i="6" s="1"/>
  <c r="X608" i="6"/>
  <c r="X610" i="6" s="1"/>
  <c r="W608" i="6"/>
  <c r="W610" i="6" s="1"/>
  <c r="L594" i="6"/>
  <c r="L587" i="6"/>
  <c r="L589" i="6"/>
  <c r="K13" i="6"/>
  <c r="K594" i="6"/>
  <c r="K587" i="6"/>
  <c r="K589" i="6"/>
  <c r="K86" i="6"/>
  <c r="P86" i="6"/>
  <c r="R13" i="6"/>
  <c r="R86" i="6"/>
  <c r="T587" i="6"/>
  <c r="T589" i="6"/>
  <c r="T593" i="6"/>
  <c r="Q41" i="6"/>
  <c r="Q46" i="6"/>
  <c r="Q55" i="6"/>
  <c r="Q59" i="6"/>
  <c r="Q61" i="6" s="1"/>
  <c r="Q62" i="6"/>
  <c r="Q66" i="6"/>
  <c r="Q67" i="6"/>
  <c r="Q70" i="6"/>
  <c r="Q73" i="6"/>
  <c r="Q76" i="6"/>
  <c r="T86" i="6"/>
  <c r="S13" i="6"/>
  <c r="S594" i="6"/>
  <c r="V13" i="6"/>
  <c r="V86" i="6"/>
  <c r="X623" i="6"/>
  <c r="X587" i="6"/>
  <c r="X589" i="6"/>
  <c r="U41" i="6"/>
  <c r="U46" i="6"/>
  <c r="U47" i="6"/>
  <c r="U51" i="6"/>
  <c r="U54" i="6" s="1"/>
  <c r="U55" i="6"/>
  <c r="U59" i="6"/>
  <c r="U61" i="6" s="1"/>
  <c r="U62" i="6"/>
  <c r="U63" i="6"/>
  <c r="U66" i="6"/>
  <c r="U67" i="6"/>
  <c r="U70" i="6"/>
  <c r="U73" i="6"/>
  <c r="U76" i="6"/>
  <c r="U77" i="6"/>
  <c r="U80" i="6"/>
  <c r="W13" i="6"/>
  <c r="W594" i="6"/>
  <c r="W623" i="6"/>
  <c r="J105" i="6"/>
  <c r="J111" i="6"/>
  <c r="J114" i="6"/>
  <c r="J117" i="6"/>
  <c r="J121" i="6"/>
  <c r="J125" i="6"/>
  <c r="L241" i="6"/>
  <c r="K103" i="6"/>
  <c r="K123" i="6"/>
  <c r="K241" i="6"/>
  <c r="N212" i="6"/>
  <c r="N572" i="6" s="1"/>
  <c r="N103" i="6"/>
  <c r="N105" i="6"/>
  <c r="N111" i="6"/>
  <c r="M111" i="6" s="1"/>
  <c r="N114" i="6"/>
  <c r="N117" i="6"/>
  <c r="N119" i="6"/>
  <c r="N121" i="6"/>
  <c r="N125" i="6"/>
  <c r="N241" i="6"/>
  <c r="M154" i="6"/>
  <c r="M159" i="6"/>
  <c r="M164" i="6"/>
  <c r="M169" i="6"/>
  <c r="M174" i="6"/>
  <c r="M179" i="6"/>
  <c r="M184" i="6"/>
  <c r="M189" i="6"/>
  <c r="M194" i="6"/>
  <c r="M199" i="6"/>
  <c r="M204" i="6"/>
  <c r="M155" i="6"/>
  <c r="M160" i="6"/>
  <c r="M165" i="6"/>
  <c r="M170" i="6"/>
  <c r="M175" i="6"/>
  <c r="M180" i="6"/>
  <c r="M185" i="6"/>
  <c r="M190" i="6"/>
  <c r="M195" i="6"/>
  <c r="M200" i="6"/>
  <c r="M205" i="6"/>
  <c r="P103" i="6"/>
  <c r="P105" i="6"/>
  <c r="M113" i="6"/>
  <c r="P119" i="6"/>
  <c r="P121" i="6"/>
  <c r="P123" i="6"/>
  <c r="P125" i="6"/>
  <c r="P237" i="6"/>
  <c r="O212" i="6"/>
  <c r="O572" i="6" s="1"/>
  <c r="O254" i="6"/>
  <c r="O269" i="6"/>
  <c r="O277" i="6"/>
  <c r="O279" i="6" s="1"/>
  <c r="O305" i="6"/>
  <c r="O524" i="6"/>
  <c r="O547" i="6"/>
  <c r="O561" i="6"/>
  <c r="O267" i="6"/>
  <c r="O287" i="6"/>
  <c r="O315" i="6"/>
  <c r="O334" i="6"/>
  <c r="O355" i="6"/>
  <c r="O555" i="6"/>
  <c r="O557" i="6" s="1"/>
  <c r="O588" i="6"/>
  <c r="O357" i="6"/>
  <c r="O273" i="6"/>
  <c r="O281" i="6"/>
  <c r="O283" i="6" s="1"/>
  <c r="O327" i="6"/>
  <c r="O213" i="6"/>
  <c r="O596" i="6"/>
  <c r="O545" i="6"/>
  <c r="O499" i="6"/>
  <c r="O501" i="6" s="1"/>
  <c r="O506" i="6"/>
  <c r="O508" i="6" s="1"/>
  <c r="O551" i="6"/>
  <c r="O623" i="6"/>
  <c r="O332" i="6"/>
  <c r="O625" i="6" s="1"/>
  <c r="O626" i="6"/>
  <c r="O103" i="6"/>
  <c r="O105" i="6"/>
  <c r="O111" i="6"/>
  <c r="O114" i="6"/>
  <c r="O117" i="6"/>
  <c r="O121" i="6"/>
  <c r="O125" i="6"/>
  <c r="O241" i="6"/>
  <c r="R212" i="6"/>
  <c r="R572" i="6" s="1"/>
  <c r="R213" i="6"/>
  <c r="R237" i="6"/>
  <c r="R103" i="6"/>
  <c r="R105" i="6"/>
  <c r="R111" i="6"/>
  <c r="Q111" i="6" s="1"/>
  <c r="R114" i="6"/>
  <c r="R117" i="6"/>
  <c r="R119" i="6"/>
  <c r="R121" i="6"/>
  <c r="R123" i="6"/>
  <c r="R125" i="6"/>
  <c r="R241" i="6"/>
  <c r="R254" i="6"/>
  <c r="Q154" i="6"/>
  <c r="Q159" i="6"/>
  <c r="Q164" i="6"/>
  <c r="Q169" i="6"/>
  <c r="Q174" i="6"/>
  <c r="Q179" i="6"/>
  <c r="Q184" i="6"/>
  <c r="Q189" i="6"/>
  <c r="Q194" i="6"/>
  <c r="Q199" i="6"/>
  <c r="Q204" i="6"/>
  <c r="Q155" i="6"/>
  <c r="Q160" i="6"/>
  <c r="Q165" i="6"/>
  <c r="Q170" i="6"/>
  <c r="Q175" i="6"/>
  <c r="Q180" i="6"/>
  <c r="Q185" i="6"/>
  <c r="Q190" i="6"/>
  <c r="Q195" i="6"/>
  <c r="Q200" i="6"/>
  <c r="Q205" i="6"/>
  <c r="T105" i="6"/>
  <c r="Q113" i="6"/>
  <c r="Q116" i="6"/>
  <c r="T121" i="6"/>
  <c r="T125" i="6"/>
  <c r="Q148" i="6"/>
  <c r="Q149" i="6"/>
  <c r="Q215" i="6"/>
  <c r="Q217" i="6"/>
  <c r="Q219" i="6"/>
  <c r="Q221" i="6"/>
  <c r="Q223" i="6"/>
  <c r="Q225" i="6"/>
  <c r="Q227" i="6"/>
  <c r="Q229" i="6"/>
  <c r="Q231" i="6"/>
  <c r="Q233" i="6"/>
  <c r="Q235" i="6"/>
  <c r="S212" i="6"/>
  <c r="S572" i="6" s="1"/>
  <c r="S213" i="6"/>
  <c r="S103" i="6"/>
  <c r="S105" i="6"/>
  <c r="S111" i="6"/>
  <c r="S114" i="6"/>
  <c r="S117" i="6"/>
  <c r="S119" i="6"/>
  <c r="S121" i="6"/>
  <c r="S123" i="6"/>
  <c r="S125" i="6"/>
  <c r="S241" i="6"/>
  <c r="V212" i="6"/>
  <c r="V572" i="6" s="1"/>
  <c r="V213" i="6"/>
  <c r="V237" i="6"/>
  <c r="V103" i="6"/>
  <c r="V105" i="6"/>
  <c r="V111" i="6"/>
  <c r="U111" i="6" s="1"/>
  <c r="V114" i="6"/>
  <c r="V117" i="6"/>
  <c r="V119" i="6"/>
  <c r="V121" i="6"/>
  <c r="V123" i="6"/>
  <c r="V125" i="6"/>
  <c r="V241" i="6"/>
  <c r="V254" i="6"/>
  <c r="U154" i="6"/>
  <c r="U159" i="6"/>
  <c r="U164" i="6"/>
  <c r="U169" i="6"/>
  <c r="U174" i="6"/>
  <c r="U179" i="6"/>
  <c r="U184" i="6"/>
  <c r="U189" i="6"/>
  <c r="U194" i="6"/>
  <c r="U199" i="6"/>
  <c r="U204" i="6"/>
  <c r="U155" i="6"/>
  <c r="U160" i="6"/>
  <c r="U165" i="6"/>
  <c r="U170" i="6"/>
  <c r="U175" i="6"/>
  <c r="U180" i="6"/>
  <c r="U185" i="6"/>
  <c r="U190" i="6"/>
  <c r="U195" i="6"/>
  <c r="U200" i="6"/>
  <c r="U205" i="6"/>
  <c r="X105" i="6"/>
  <c r="U113" i="6"/>
  <c r="U116" i="6"/>
  <c r="X121" i="6"/>
  <c r="X125" i="6"/>
  <c r="U148" i="6"/>
  <c r="U149" i="6"/>
  <c r="U215" i="6"/>
  <c r="U217" i="6"/>
  <c r="U219" i="6"/>
  <c r="U221" i="6"/>
  <c r="U223" i="6"/>
  <c r="U225" i="6"/>
  <c r="U227" i="6"/>
  <c r="U229" i="6"/>
  <c r="U231" i="6"/>
  <c r="U233" i="6"/>
  <c r="W212" i="6"/>
  <c r="W572" i="6" s="1"/>
  <c r="W213" i="6"/>
  <c r="W103" i="6"/>
  <c r="W105" i="6"/>
  <c r="W111" i="6"/>
  <c r="W114" i="6"/>
  <c r="W117" i="6"/>
  <c r="W121" i="6"/>
  <c r="W123" i="6"/>
  <c r="W125" i="6"/>
  <c r="W241" i="6"/>
  <c r="W254" i="6"/>
  <c r="J507" i="6"/>
  <c r="J548" i="6"/>
  <c r="J552" i="6"/>
  <c r="J556" i="6"/>
  <c r="J562" i="6"/>
  <c r="L271" i="6"/>
  <c r="L273" i="6"/>
  <c r="L275" i="6"/>
  <c r="L277" i="6"/>
  <c r="L279" i="6" s="1"/>
  <c r="L281" i="6"/>
  <c r="L283" i="6" s="1"/>
  <c r="L315" i="6"/>
  <c r="L334" i="6"/>
  <c r="L355" i="6"/>
  <c r="L555" i="6"/>
  <c r="L557" i="6" s="1"/>
  <c r="L596" i="6"/>
  <c r="L307" i="6"/>
  <c r="L327" i="6"/>
  <c r="L357" i="6"/>
  <c r="L547" i="6"/>
  <c r="L561" i="6"/>
  <c r="L524" i="6"/>
  <c r="K588" i="6"/>
  <c r="K287" i="6"/>
  <c r="K315" i="6"/>
  <c r="K334" i="6"/>
  <c r="K555" i="6"/>
  <c r="K557" i="6" s="1"/>
  <c r="K269" i="6"/>
  <c r="K271" i="6"/>
  <c r="K277" i="6"/>
  <c r="K279" i="6" s="1"/>
  <c r="K281" i="6"/>
  <c r="K283" i="6" s="1"/>
  <c r="K596" i="6"/>
  <c r="K305" i="6"/>
  <c r="K307" i="6"/>
  <c r="K327" i="6"/>
  <c r="K350" i="6"/>
  <c r="K357" i="6"/>
  <c r="K547" i="6"/>
  <c r="K561" i="6"/>
  <c r="K524" i="6"/>
  <c r="N596" i="6"/>
  <c r="P277" i="6"/>
  <c r="P281" i="6"/>
  <c r="M306" i="6"/>
  <c r="P315" i="6"/>
  <c r="M326" i="6"/>
  <c r="P334" i="6"/>
  <c r="M348" i="6"/>
  <c r="M497" i="6"/>
  <c r="P547" i="6"/>
  <c r="M547" i="6" s="1"/>
  <c r="P555" i="6"/>
  <c r="M555" i="6" s="1"/>
  <c r="R281" i="6"/>
  <c r="R315" i="6"/>
  <c r="R334" i="6"/>
  <c r="R561" i="6"/>
  <c r="R524" i="6"/>
  <c r="Q268" i="6"/>
  <c r="Q272" i="6"/>
  <c r="T281" i="6"/>
  <c r="Q286" i="6"/>
  <c r="T595" i="6"/>
  <c r="T596" i="6"/>
  <c r="T315" i="6"/>
  <c r="T334" i="6"/>
  <c r="Q497" i="6"/>
  <c r="T555" i="6"/>
  <c r="Q555" i="6" s="1"/>
  <c r="T547" i="6"/>
  <c r="Q547" i="6" s="1"/>
  <c r="T561" i="6"/>
  <c r="S588" i="6"/>
  <c r="S281" i="6"/>
  <c r="S283" i="6" s="1"/>
  <c r="S315" i="6"/>
  <c r="S334" i="6"/>
  <c r="S555" i="6"/>
  <c r="S557" i="6" s="1"/>
  <c r="S327" i="6"/>
  <c r="S547" i="6"/>
  <c r="S561" i="6"/>
  <c r="S524" i="6"/>
  <c r="V281" i="6"/>
  <c r="V290" i="6"/>
  <c r="V595" i="6"/>
  <c r="V596" i="6"/>
  <c r="V315" i="6"/>
  <c r="V334" i="6"/>
  <c r="V561" i="6"/>
  <c r="V524" i="6"/>
  <c r="U270" i="6"/>
  <c r="U274" i="6"/>
  <c r="X281" i="6"/>
  <c r="X595" i="6"/>
  <c r="X596" i="6"/>
  <c r="U306" i="6"/>
  <c r="X315" i="6"/>
  <c r="X334" i="6"/>
  <c r="U497" i="6"/>
  <c r="X547" i="6"/>
  <c r="U547" i="6" s="1"/>
  <c r="X555" i="6"/>
  <c r="X557" i="6" s="1"/>
  <c r="X561" i="6"/>
  <c r="X524" i="6"/>
  <c r="W281" i="6"/>
  <c r="W287" i="6"/>
  <c r="W291" i="6" s="1"/>
  <c r="W595" i="6"/>
  <c r="W596" i="6"/>
  <c r="W305" i="6"/>
  <c r="W307" i="6"/>
  <c r="W315" i="6"/>
  <c r="W334" i="6"/>
  <c r="W555" i="6"/>
  <c r="W557" i="6" s="1"/>
  <c r="W547" i="6"/>
  <c r="W561" i="6"/>
  <c r="W524" i="6"/>
  <c r="K209" i="6"/>
  <c r="L209" i="6"/>
  <c r="J278" i="6"/>
  <c r="J282" i="6"/>
  <c r="J318" i="6"/>
  <c r="J320" i="6" s="1"/>
  <c r="J322" i="6" s="1"/>
  <c r="J335" i="6"/>
  <c r="K278" i="6"/>
  <c r="K282" i="6"/>
  <c r="K318" i="6"/>
  <c r="K320" i="6" s="1"/>
  <c r="K322" i="6" s="1"/>
  <c r="K335" i="6"/>
  <c r="K352" i="6"/>
  <c r="K507" i="6"/>
  <c r="K548" i="6"/>
  <c r="K552" i="6"/>
  <c r="K556" i="6"/>
  <c r="K562" i="6"/>
  <c r="L278" i="6"/>
  <c r="L282" i="6"/>
  <c r="L318" i="6"/>
  <c r="L320" i="6" s="1"/>
  <c r="L335" i="6"/>
  <c r="L352" i="6"/>
  <c r="L568" i="6" s="1"/>
  <c r="L507" i="6"/>
  <c r="L548" i="6"/>
  <c r="L552" i="6"/>
  <c r="L556" i="6"/>
  <c r="L562" i="6"/>
  <c r="N282" i="6"/>
  <c r="N318" i="6"/>
  <c r="N320" i="6" s="1"/>
  <c r="N322" i="6" s="1"/>
  <c r="N335" i="6"/>
  <c r="N346" i="6" s="1"/>
  <c r="N352" i="6"/>
  <c r="N562" i="6"/>
  <c r="P278" i="6"/>
  <c r="P282" i="6"/>
  <c r="P318" i="6"/>
  <c r="P320" i="6" s="1"/>
  <c r="P322" i="6" s="1"/>
  <c r="P335" i="6"/>
  <c r="P352" i="6"/>
  <c r="P568" i="6" s="1"/>
  <c r="P507" i="6"/>
  <c r="P548" i="6"/>
  <c r="P552" i="6"/>
  <c r="P556" i="6"/>
  <c r="O278" i="6"/>
  <c r="O282" i="6"/>
  <c r="O318" i="6"/>
  <c r="O320" i="6" s="1"/>
  <c r="O322" i="6" s="1"/>
  <c r="O335" i="6"/>
  <c r="O352" i="6"/>
  <c r="O507" i="6"/>
  <c r="O548" i="6"/>
  <c r="O552" i="6"/>
  <c r="O556" i="6"/>
  <c r="O562" i="6"/>
  <c r="R282" i="6"/>
  <c r="R318" i="6"/>
  <c r="R320" i="6" s="1"/>
  <c r="R322" i="6" s="1"/>
  <c r="R335" i="6"/>
  <c r="R562" i="6"/>
  <c r="T282" i="6"/>
  <c r="T318" i="6"/>
  <c r="T320" i="6" s="1"/>
  <c r="T335" i="6"/>
  <c r="T548" i="6"/>
  <c r="T552" i="6"/>
  <c r="T556" i="6"/>
  <c r="T562" i="6"/>
  <c r="S282" i="6"/>
  <c r="S318" i="6"/>
  <c r="S320" i="6" s="1"/>
  <c r="S322" i="6" s="1"/>
  <c r="S335" i="6"/>
  <c r="S548" i="6"/>
  <c r="S552" i="6"/>
  <c r="S556" i="6"/>
  <c r="S562" i="6"/>
  <c r="V282" i="6"/>
  <c r="V318" i="6"/>
  <c r="V320" i="6" s="1"/>
  <c r="V335" i="6"/>
  <c r="V562" i="6"/>
  <c r="X282" i="6"/>
  <c r="X318" i="6"/>
  <c r="X320" i="6" s="1"/>
  <c r="X322" i="6" s="1"/>
  <c r="X335" i="6"/>
  <c r="X548" i="6"/>
  <c r="X552" i="6"/>
  <c r="X556" i="6"/>
  <c r="X562" i="6"/>
  <c r="W282" i="6"/>
  <c r="W318" i="6"/>
  <c r="W320" i="6" s="1"/>
  <c r="W322" i="6" s="1"/>
  <c r="W335" i="6"/>
  <c r="W548" i="6"/>
  <c r="W552" i="6"/>
  <c r="W556" i="6"/>
  <c r="W562" i="6"/>
  <c r="J267" i="6"/>
  <c r="J269" i="6"/>
  <c r="J271" i="6"/>
  <c r="J273" i="6"/>
  <c r="J275" i="6"/>
  <c r="J287" i="6"/>
  <c r="J300" i="6"/>
  <c r="J305" i="6"/>
  <c r="J307" i="6"/>
  <c r="J327" i="6"/>
  <c r="J524" i="6"/>
  <c r="J541" i="6"/>
  <c r="J542" i="6" s="1"/>
  <c r="K267" i="6"/>
  <c r="K275" i="6"/>
  <c r="K332" i="6"/>
  <c r="K625" i="6" s="1"/>
  <c r="K626" i="6"/>
  <c r="K355" i="6"/>
  <c r="K359" i="6"/>
  <c r="K499" i="6"/>
  <c r="K506" i="6"/>
  <c r="K618" i="6"/>
  <c r="K619" i="6" s="1"/>
  <c r="K541" i="6"/>
  <c r="K542" i="6" s="1"/>
  <c r="K545" i="6"/>
  <c r="K551" i="6"/>
  <c r="K606" i="6" s="1"/>
  <c r="L269" i="6"/>
  <c r="L287" i="6"/>
  <c r="L305" i="6"/>
  <c r="L332" i="6"/>
  <c r="L625" i="6" s="1"/>
  <c r="L499" i="6"/>
  <c r="L506" i="6"/>
  <c r="L508" i="6" s="1"/>
  <c r="L618" i="6"/>
  <c r="L619" i="6" s="1"/>
  <c r="L588" i="6"/>
  <c r="L626" i="6"/>
  <c r="L545" i="6"/>
  <c r="L551" i="6"/>
  <c r="L606" i="6" s="1"/>
  <c r="N269" i="6"/>
  <c r="N271" i="6"/>
  <c r="N273" i="6"/>
  <c r="N275" i="6"/>
  <c r="N279" i="6"/>
  <c r="N287" i="6"/>
  <c r="N305" i="6"/>
  <c r="N307" i="6"/>
  <c r="N327" i="6"/>
  <c r="M330" i="6"/>
  <c r="N332" i="6"/>
  <c r="N625" i="6" s="1"/>
  <c r="N357" i="6"/>
  <c r="N508" i="6"/>
  <c r="N618" i="6"/>
  <c r="N619" i="6" s="1"/>
  <c r="N524" i="6"/>
  <c r="N542" i="6"/>
  <c r="N626" i="6"/>
  <c r="N549" i="6"/>
  <c r="N553" i="6"/>
  <c r="N557" i="6"/>
  <c r="P307" i="6"/>
  <c r="P327" i="6"/>
  <c r="P332" i="6"/>
  <c r="P625" i="6" s="1"/>
  <c r="P626" i="6"/>
  <c r="P350" i="6"/>
  <c r="P499" i="6"/>
  <c r="M499" i="6" s="1"/>
  <c r="P506" i="6"/>
  <c r="P508" i="6" s="1"/>
  <c r="P618" i="6"/>
  <c r="P524" i="6"/>
  <c r="P588" i="6"/>
  <c r="P545" i="6"/>
  <c r="P551" i="6"/>
  <c r="P606" i="6" s="1"/>
  <c r="M606" i="6" s="1"/>
  <c r="P563" i="6"/>
  <c r="O271" i="6"/>
  <c r="O275" i="6"/>
  <c r="O307" i="6"/>
  <c r="O350" i="6"/>
  <c r="O541" i="6"/>
  <c r="O542" i="6" s="1"/>
  <c r="R287" i="6"/>
  <c r="R291" i="6" s="1"/>
  <c r="T287" i="6"/>
  <c r="R305" i="6"/>
  <c r="R307" i="6"/>
  <c r="R327" i="6"/>
  <c r="R332" i="6"/>
  <c r="R625" i="6" s="1"/>
  <c r="R618" i="6"/>
  <c r="R626" i="6"/>
  <c r="R549" i="6"/>
  <c r="R553" i="6"/>
  <c r="R557" i="6"/>
  <c r="T295" i="6"/>
  <c r="T332" i="6"/>
  <c r="T625" i="6" s="1"/>
  <c r="Q502" i="6"/>
  <c r="T618" i="6"/>
  <c r="T619" i="6" s="1"/>
  <c r="T522" i="6"/>
  <c r="T524" i="6"/>
  <c r="T588" i="6"/>
  <c r="T545" i="6"/>
  <c r="T551" i="6"/>
  <c r="Q551" i="6" s="1"/>
  <c r="S287" i="6"/>
  <c r="S291" i="6" s="1"/>
  <c r="S305" i="6"/>
  <c r="S307" i="6"/>
  <c r="S332" i="6"/>
  <c r="S625" i="6" s="1"/>
  <c r="S626" i="6"/>
  <c r="S618" i="6"/>
  <c r="S619" i="6" s="1"/>
  <c r="S541" i="6"/>
  <c r="S542" i="6" s="1"/>
  <c r="S545" i="6"/>
  <c r="S551" i="6"/>
  <c r="S553" i="6" s="1"/>
  <c r="V287" i="6"/>
  <c r="V291" i="6" s="1"/>
  <c r="V295" i="6"/>
  <c r="V305" i="6"/>
  <c r="V307" i="6"/>
  <c r="V327" i="6"/>
  <c r="V332" i="6"/>
  <c r="V625" i="6" s="1"/>
  <c r="V618" i="6"/>
  <c r="V619" i="6" s="1"/>
  <c r="V626" i="6"/>
  <c r="V549" i="6"/>
  <c r="V553" i="6"/>
  <c r="V557" i="6"/>
  <c r="X295" i="6"/>
  <c r="X307" i="6"/>
  <c r="X332" i="6"/>
  <c r="X625" i="6" s="1"/>
  <c r="U502" i="6"/>
  <c r="X588" i="6"/>
  <c r="X626" i="6"/>
  <c r="X545" i="6"/>
  <c r="U545" i="6" s="1"/>
  <c r="X551" i="6"/>
  <c r="W295" i="6"/>
  <c r="W327" i="6"/>
  <c r="W332" i="6"/>
  <c r="W625" i="6" s="1"/>
  <c r="W626" i="6"/>
  <c r="W618" i="6"/>
  <c r="W619" i="6" s="1"/>
  <c r="W545" i="6"/>
  <c r="W551" i="6"/>
  <c r="W553" i="6" s="1"/>
  <c r="W290" i="6"/>
  <c r="U560" i="6"/>
  <c r="U561" i="6" s="1"/>
  <c r="Q560" i="6"/>
  <c r="Q561" i="6" s="1"/>
  <c r="I560" i="6"/>
  <c r="I561" i="6" s="1"/>
  <c r="I554" i="6"/>
  <c r="I555" i="6" s="1"/>
  <c r="I550" i="6"/>
  <c r="I551" i="6" s="1"/>
  <c r="I546" i="6"/>
  <c r="I547" i="6" s="1"/>
  <c r="I544" i="6"/>
  <c r="I545" i="6" s="1"/>
  <c r="U520" i="6"/>
  <c r="U521" i="6" s="1"/>
  <c r="M521" i="6"/>
  <c r="I521" i="6"/>
  <c r="I505" i="6"/>
  <c r="I506" i="6" s="1"/>
  <c r="I498" i="6"/>
  <c r="I499" i="6" s="1"/>
  <c r="U351" i="6"/>
  <c r="Q351" i="6"/>
  <c r="M351" i="6"/>
  <c r="I351" i="6"/>
  <c r="U334" i="6"/>
  <c r="Q334" i="6"/>
  <c r="M85" i="6"/>
  <c r="I333" i="6"/>
  <c r="U332" i="6"/>
  <c r="Q332" i="6"/>
  <c r="I331" i="6"/>
  <c r="U317" i="6"/>
  <c r="Q316" i="6"/>
  <c r="Q317" i="6" s="1"/>
  <c r="M316" i="6"/>
  <c r="M317" i="6" s="1"/>
  <c r="I316" i="6"/>
  <c r="I317" i="6" s="1"/>
  <c r="U315" i="6"/>
  <c r="Q314" i="6"/>
  <c r="Q315" i="6" s="1"/>
  <c r="M314" i="6"/>
  <c r="M315" i="6" s="1"/>
  <c r="I314" i="6"/>
  <c r="I315" i="6" s="1"/>
  <c r="I280" i="6"/>
  <c r="I281" i="6" s="1"/>
  <c r="I276" i="6"/>
  <c r="I277" i="6" s="1"/>
  <c r="U110" i="6"/>
  <c r="Q110" i="6"/>
  <c r="M110" i="6"/>
  <c r="K254" i="6"/>
  <c r="K238" i="6"/>
  <c r="K212" i="6"/>
  <c r="K572" i="6" s="1"/>
  <c r="M116" i="6"/>
  <c r="N595" i="6"/>
  <c r="M293" i="6"/>
  <c r="U12" i="6"/>
  <c r="Q77" i="6"/>
  <c r="Q51" i="6"/>
  <c r="Q54" i="6" s="1"/>
  <c r="Q12" i="6"/>
  <c r="T13" i="6"/>
  <c r="X254" i="6"/>
  <c r="X594" i="6"/>
  <c r="Q63" i="6"/>
  <c r="Q47" i="6"/>
  <c r="T594" i="6"/>
  <c r="P541" i="6"/>
  <c r="P542" i="6" s="1"/>
  <c r="M296" i="6"/>
  <c r="T237" i="6"/>
  <c r="T117" i="6"/>
  <c r="T114" i="6"/>
  <c r="P114" i="6"/>
  <c r="W211" i="6"/>
  <c r="X86" i="6"/>
  <c r="X13" i="6"/>
  <c r="M102" i="6"/>
  <c r="L13" i="6"/>
  <c r="Q518" i="6"/>
  <c r="U265" i="6"/>
  <c r="U198" i="6"/>
  <c r="V211" i="6"/>
  <c r="T623" i="6"/>
  <c r="P623" i="6"/>
  <c r="M623" i="6" s="1"/>
  <c r="Q353" i="6"/>
  <c r="X212" i="6"/>
  <c r="X572" i="6" s="1"/>
  <c r="T212" i="6"/>
  <c r="T572" i="6" s="1"/>
  <c r="T213" i="6"/>
  <c r="P212" i="6"/>
  <c r="P572" i="6" s="1"/>
  <c r="U37" i="6"/>
  <c r="Q37" i="6"/>
  <c r="L601" i="6"/>
  <c r="K601" i="6"/>
  <c r="P211" i="6"/>
  <c r="M141" i="6"/>
  <c r="M127" i="6"/>
  <c r="M126" i="6"/>
  <c r="T211" i="6"/>
  <c r="Q127" i="6"/>
  <c r="Q126" i="6"/>
  <c r="X211" i="6"/>
  <c r="X599" i="6"/>
  <c r="S623" i="6"/>
  <c r="X213" i="6"/>
  <c r="P213" i="6"/>
  <c r="P599" i="6"/>
  <c r="T599" i="6"/>
  <c r="Q599" i="6" s="1"/>
  <c r="M298" i="6"/>
  <c r="J238" i="6"/>
  <c r="K211" i="6"/>
  <c r="J237" i="6"/>
  <c r="K213" i="6"/>
  <c r="J213" i="6"/>
  <c r="J254" i="6"/>
  <c r="J255" i="6"/>
  <c r="J598" i="6" s="1"/>
  <c r="J601" i="6"/>
  <c r="J599" i="6"/>
  <c r="M539" i="6"/>
  <c r="J634" i="6"/>
  <c r="J359" i="6"/>
  <c r="J623" i="6"/>
  <c r="M56" i="6"/>
  <c r="X601" i="6"/>
  <c r="N359" i="6"/>
  <c r="O359" i="6"/>
  <c r="J630" i="6"/>
  <c r="J618" i="6"/>
  <c r="T255" i="6"/>
  <c r="T598" i="6" s="1"/>
  <c r="O510" i="6"/>
  <c r="O86" i="6"/>
  <c r="S86" i="6"/>
  <c r="Q85" i="6"/>
  <c r="L86" i="6"/>
  <c r="W86" i="6"/>
  <c r="U85" i="6"/>
  <c r="J212" i="6"/>
  <c r="J572" i="6" s="1"/>
  <c r="L541" i="6"/>
  <c r="L542" i="6" s="1"/>
  <c r="Q539" i="6"/>
  <c r="U539" i="6"/>
  <c r="X541" i="6"/>
  <c r="X542" i="6" s="1"/>
  <c r="N290" i="6"/>
  <c r="X618" i="6"/>
  <c r="X619" i="6" s="1"/>
  <c r="U353" i="6"/>
  <c r="P305" i="6"/>
  <c r="M270" i="6"/>
  <c r="P271" i="6"/>
  <c r="P267" i="6"/>
  <c r="M265" i="6"/>
  <c r="K273" i="6"/>
  <c r="L350" i="6"/>
  <c r="L267" i="6"/>
  <c r="U235" i="6"/>
  <c r="X237" i="6"/>
  <c r="T254" i="6"/>
  <c r="R612" i="6"/>
  <c r="R613" i="6" s="1"/>
  <c r="M502" i="6"/>
  <c r="S608" i="6"/>
  <c r="S610" i="6" s="1"/>
  <c r="R608" i="6"/>
  <c r="R610" i="6" s="1"/>
  <c r="Q519" i="6"/>
  <c r="K608" i="6"/>
  <c r="K610" i="6" s="1"/>
  <c r="P290" i="6"/>
  <c r="X630" i="6"/>
  <c r="T290" i="6"/>
  <c r="O290" i="6"/>
  <c r="K255" i="6"/>
  <c r="J336" i="6"/>
  <c r="P238" i="6"/>
  <c r="M238" i="6" s="1"/>
  <c r="L595" i="6"/>
  <c r="L295" i="6"/>
  <c r="O595" i="6"/>
  <c r="K290" i="6"/>
  <c r="U348" i="6"/>
  <c r="U328" i="6"/>
  <c r="U330" i="6"/>
  <c r="U304" i="6"/>
  <c r="X305" i="6"/>
  <c r="U286" i="6"/>
  <c r="X287" i="6"/>
  <c r="X291" i="6" s="1"/>
  <c r="U272" i="6"/>
  <c r="U268" i="6"/>
  <c r="S596" i="6"/>
  <c r="Q274" i="6"/>
  <c r="Q270" i="6"/>
  <c r="Q265" i="6"/>
  <c r="R595" i="6"/>
  <c r="R295" i="6"/>
  <c r="M353" i="6"/>
  <c r="P355" i="6"/>
  <c r="M328" i="6"/>
  <c r="M274" i="6"/>
  <c r="P275" i="6"/>
  <c r="T633" i="6"/>
  <c r="Q122" i="6"/>
  <c r="T123" i="6"/>
  <c r="Q118" i="6"/>
  <c r="T119" i="6"/>
  <c r="X290" i="6"/>
  <c r="S290" i="6"/>
  <c r="R290" i="6"/>
  <c r="L290" i="6"/>
  <c r="O618" i="6"/>
  <c r="O619" i="6" s="1"/>
  <c r="L630" i="6"/>
  <c r="L633" i="6"/>
  <c r="K633" i="6"/>
  <c r="M240" i="6"/>
  <c r="P241" i="6"/>
  <c r="P600" i="6"/>
  <c r="P632" i="6"/>
  <c r="U240" i="6"/>
  <c r="X241" i="6"/>
  <c r="X633" i="6"/>
  <c r="U106" i="6"/>
  <c r="U102" i="6"/>
  <c r="X103" i="6"/>
  <c r="W588" i="6"/>
  <c r="W541" i="6"/>
  <c r="W542" i="6" s="1"/>
  <c r="U356" i="6"/>
  <c r="U326" i="6"/>
  <c r="X327" i="6"/>
  <c r="S595" i="6"/>
  <c r="S295" i="6"/>
  <c r="Q348" i="6"/>
  <c r="Q328" i="6"/>
  <c r="Q304" i="6"/>
  <c r="T305" i="6"/>
  <c r="R596" i="6"/>
  <c r="K114" i="6"/>
  <c r="L114" i="6"/>
  <c r="P254" i="6"/>
  <c r="P255" i="6"/>
  <c r="M356" i="6"/>
  <c r="P357" i="6"/>
  <c r="P595" i="6"/>
  <c r="P287" i="6"/>
  <c r="M272" i="6"/>
  <c r="P273" i="6"/>
  <c r="P269" i="6"/>
  <c r="K595" i="6"/>
  <c r="K295" i="6"/>
  <c r="P608" i="6"/>
  <c r="P610" i="6" s="1"/>
  <c r="K616" i="6"/>
  <c r="K632" i="6"/>
  <c r="P633" i="6"/>
  <c r="Q240" i="6"/>
  <c r="T241" i="6"/>
  <c r="Q106" i="6"/>
  <c r="Q102" i="6"/>
  <c r="T103" i="6"/>
  <c r="M47" i="6"/>
  <c r="M66" i="6"/>
  <c r="Q356" i="6"/>
  <c r="Q326" i="6"/>
  <c r="T327" i="6"/>
  <c r="Q306" i="6"/>
  <c r="T307" i="6"/>
  <c r="U122" i="6"/>
  <c r="X123" i="6"/>
  <c r="U118" i="6"/>
  <c r="X119" i="6"/>
  <c r="L634" i="6"/>
  <c r="L359" i="6"/>
  <c r="J612" i="6"/>
  <c r="J613" i="6" s="1"/>
  <c r="J600" i="6"/>
  <c r="L117" i="6"/>
  <c r="K117" i="6"/>
  <c r="K111" i="6"/>
  <c r="L111" i="6"/>
  <c r="Q141" i="6"/>
  <c r="T601" i="6"/>
  <c r="T238" i="6"/>
  <c r="X238" i="6"/>
  <c r="T541" i="6"/>
  <c r="T542" i="6" s="1"/>
  <c r="X117" i="6"/>
  <c r="L599" i="6"/>
  <c r="U127" i="6"/>
  <c r="M87" i="6"/>
  <c r="W630" i="6"/>
  <c r="T630" i="6"/>
  <c r="X114" i="6"/>
  <c r="S237" i="6"/>
  <c r="K237" i="6"/>
  <c r="L212" i="6"/>
  <c r="L572" i="6" s="1"/>
  <c r="L211" i="6"/>
  <c r="I211" i="6" s="1"/>
  <c r="N608" i="6"/>
  <c r="N610" i="6" s="1"/>
  <c r="P117" i="6"/>
  <c r="W237" i="6"/>
  <c r="L254" i="6"/>
  <c r="L237" i="6"/>
  <c r="L213" i="6"/>
  <c r="L238" i="6"/>
  <c r="X255" i="6"/>
  <c r="L255" i="6"/>
  <c r="L598" i="6" s="1"/>
  <c r="K599" i="6"/>
  <c r="U126" i="6"/>
  <c r="M37" i="6"/>
  <c r="J210" i="6"/>
  <c r="T626" i="6"/>
  <c r="I570" i="6"/>
  <c r="X210" i="6"/>
  <c r="N612" i="6"/>
  <c r="N613" i="6" s="1"/>
  <c r="W612" i="6"/>
  <c r="W613" i="6" s="1"/>
  <c r="K612" i="6"/>
  <c r="K613" i="6" s="1"/>
  <c r="Q616" i="6"/>
  <c r="Q330" i="6"/>
  <c r="P612" i="6"/>
  <c r="P613" i="6" s="1"/>
  <c r="T612" i="6"/>
  <c r="T613" i="6" s="1"/>
  <c r="I330" i="6"/>
  <c r="Q546" i="6"/>
  <c r="V612" i="6"/>
  <c r="O612" i="6"/>
  <c r="O613" i="6" s="1"/>
  <c r="L612" i="6"/>
  <c r="O567" i="6" l="1"/>
  <c r="T569" i="6"/>
  <c r="V346" i="6"/>
  <c r="J346" i="6"/>
  <c r="U632" i="6"/>
  <c r="P567" i="6"/>
  <c r="N567" i="6"/>
  <c r="L493" i="6"/>
  <c r="N569" i="6"/>
  <c r="O569" i="6"/>
  <c r="K493" i="6"/>
  <c r="V569" i="6"/>
  <c r="K569" i="6"/>
  <c r="Q82" i="6"/>
  <c r="J569" i="6"/>
  <c r="T100" i="6"/>
  <c r="S100" i="6"/>
  <c r="X569" i="6"/>
  <c r="X100" i="6"/>
  <c r="P493" i="6"/>
  <c r="P569" i="6"/>
  <c r="I103" i="6"/>
  <c r="L569" i="6"/>
  <c r="K100" i="6"/>
  <c r="W100" i="6"/>
  <c r="P100" i="6"/>
  <c r="N100" i="6"/>
  <c r="X493" i="6"/>
  <c r="L100" i="6"/>
  <c r="I269" i="6"/>
  <c r="J493" i="6"/>
  <c r="M123" i="6"/>
  <c r="T493" i="6"/>
  <c r="Q572" i="6"/>
  <c r="M572" i="6"/>
  <c r="U572" i="6"/>
  <c r="R569" i="6"/>
  <c r="J100" i="6"/>
  <c r="W598" i="6"/>
  <c r="W569" i="6"/>
  <c r="S598" i="6"/>
  <c r="S569" i="6"/>
  <c r="V100" i="6"/>
  <c r="R100" i="6"/>
  <c r="W493" i="6"/>
  <c r="W568" i="6"/>
  <c r="S568" i="6"/>
  <c r="S493" i="6"/>
  <c r="O568" i="6"/>
  <c r="O493" i="6"/>
  <c r="K568" i="6"/>
  <c r="O100" i="6"/>
  <c r="V568" i="6"/>
  <c r="U568" i="6" s="1"/>
  <c r="V493" i="6"/>
  <c r="R493" i="6"/>
  <c r="R568" i="6"/>
  <c r="Q568" i="6" s="1"/>
  <c r="N568" i="6"/>
  <c r="M568" i="6" s="1"/>
  <c r="N493" i="6"/>
  <c r="J568" i="6"/>
  <c r="I568" i="6" s="1"/>
  <c r="U72" i="6"/>
  <c r="W284" i="6"/>
  <c r="O284" i="6"/>
  <c r="S346" i="6"/>
  <c r="Q75" i="6"/>
  <c r="I355" i="6"/>
  <c r="U82" i="6"/>
  <c r="M54" i="6"/>
  <c r="U281" i="6"/>
  <c r="I633" i="6"/>
  <c r="Q515" i="6"/>
  <c r="O346" i="6"/>
  <c r="J605" i="6"/>
  <c r="P284" i="6"/>
  <c r="R284" i="6"/>
  <c r="V284" i="6"/>
  <c r="I209" i="6"/>
  <c r="T346" i="6"/>
  <c r="K284" i="6"/>
  <c r="L284" i="6"/>
  <c r="R278" i="6"/>
  <c r="Q278" i="6" s="1"/>
  <c r="Q276" i="6"/>
  <c r="X284" i="6"/>
  <c r="X346" i="6"/>
  <c r="P346" i="6"/>
  <c r="P279" i="6"/>
  <c r="M279" i="6" s="1"/>
  <c r="M277" i="6"/>
  <c r="N278" i="6"/>
  <c r="M278" i="6" s="1"/>
  <c r="M276" i="6"/>
  <c r="M281" i="6"/>
  <c r="V278" i="6"/>
  <c r="U278" i="6" s="1"/>
  <c r="U276" i="6"/>
  <c r="W346" i="6"/>
  <c r="Q281" i="6"/>
  <c r="I593" i="6"/>
  <c r="Q58" i="6"/>
  <c r="L592" i="6"/>
  <c r="Q69" i="6"/>
  <c r="J284" i="6"/>
  <c r="J592" i="6"/>
  <c r="Q79" i="6"/>
  <c r="U58" i="6"/>
  <c r="P592" i="6"/>
  <c r="P597" i="6" s="1"/>
  <c r="M590" i="6"/>
  <c r="Q613" i="6"/>
  <c r="U590" i="6"/>
  <c r="Q590" i="6"/>
  <c r="U586" i="6"/>
  <c r="U75" i="6"/>
  <c r="Q72" i="6"/>
  <c r="Q587" i="6"/>
  <c r="Q586" i="6"/>
  <c r="S284" i="6"/>
  <c r="T284" i="6"/>
  <c r="U585" i="6"/>
  <c r="Q585" i="6"/>
  <c r="M282" i="6"/>
  <c r="Q591" i="6"/>
  <c r="R620" i="6"/>
  <c r="R621" i="6" s="1"/>
  <c r="U282" i="6"/>
  <c r="W620" i="6"/>
  <c r="W621" i="6" s="1"/>
  <c r="M586" i="6"/>
  <c r="K592" i="6"/>
  <c r="M69" i="6"/>
  <c r="M591" i="6"/>
  <c r="U591" i="6"/>
  <c r="Q282" i="6"/>
  <c r="M585" i="6"/>
  <c r="N284" i="6"/>
  <c r="P598" i="6"/>
  <c r="N598" i="6"/>
  <c r="O598" i="6"/>
  <c r="X239" i="6"/>
  <c r="X592" i="6"/>
  <c r="V592" i="6"/>
  <c r="W592" i="6"/>
  <c r="S592" i="6"/>
  <c r="T592" i="6"/>
  <c r="R592" i="6"/>
  <c r="R597" i="6" s="1"/>
  <c r="O592" i="6"/>
  <c r="O597" i="6" s="1"/>
  <c r="N592" i="6"/>
  <c r="N597" i="6" s="1"/>
  <c r="U584" i="6"/>
  <c r="U79" i="6"/>
  <c r="U69" i="6"/>
  <c r="Q65" i="6"/>
  <c r="M58" i="6"/>
  <c r="U65" i="6"/>
  <c r="Q584" i="6"/>
  <c r="M79" i="6"/>
  <c r="M65" i="6"/>
  <c r="M45" i="6"/>
  <c r="M584" i="6"/>
  <c r="I105" i="6"/>
  <c r="Q588" i="6"/>
  <c r="I625" i="6"/>
  <c r="P601" i="6"/>
  <c r="M601" i="6" s="1"/>
  <c r="I92" i="6"/>
  <c r="M634" i="6"/>
  <c r="M395" i="6"/>
  <c r="Q371" i="6"/>
  <c r="V256" i="6"/>
  <c r="S319" i="6"/>
  <c r="S321" i="6" s="1"/>
  <c r="S323" i="6" s="1"/>
  <c r="W283" i="6"/>
  <c r="T279" i="6"/>
  <c r="Q279" i="6" s="1"/>
  <c r="I299" i="6"/>
  <c r="U619" i="6"/>
  <c r="I327" i="6"/>
  <c r="Q600" i="6"/>
  <c r="K522" i="6"/>
  <c r="K537" i="6" s="1"/>
  <c r="I254" i="6"/>
  <c r="U241" i="6"/>
  <c r="P310" i="6"/>
  <c r="M290" i="6"/>
  <c r="S549" i="6"/>
  <c r="O563" i="6"/>
  <c r="R624" i="6"/>
  <c r="Q88" i="6"/>
  <c r="W604" i="6"/>
  <c r="X624" i="6"/>
  <c r="W549" i="6"/>
  <c r="I153" i="6"/>
  <c r="I75" i="6"/>
  <c r="M383" i="6"/>
  <c r="I391" i="6"/>
  <c r="I395" i="6"/>
  <c r="Q395" i="6"/>
  <c r="U373" i="6"/>
  <c r="M506" i="6"/>
  <c r="N548" i="6"/>
  <c r="M548" i="6" s="1"/>
  <c r="K553" i="6"/>
  <c r="O300" i="6"/>
  <c r="M332" i="6"/>
  <c r="P501" i="6"/>
  <c r="M501" i="6" s="1"/>
  <c r="V604" i="6"/>
  <c r="V607" i="6" s="1"/>
  <c r="S624" i="6"/>
  <c r="U618" i="6"/>
  <c r="U327" i="6"/>
  <c r="I290" i="6"/>
  <c r="U299" i="6"/>
  <c r="T256" i="6"/>
  <c r="U626" i="6"/>
  <c r="V300" i="6"/>
  <c r="T300" i="6"/>
  <c r="M626" i="6"/>
  <c r="J291" i="6"/>
  <c r="M334" i="6"/>
  <c r="L336" i="6"/>
  <c r="I336" i="6" s="1"/>
  <c r="U623" i="6"/>
  <c r="I515" i="6"/>
  <c r="N256" i="6"/>
  <c r="M363" i="6"/>
  <c r="Q361" i="6"/>
  <c r="M105" i="6"/>
  <c r="Q254" i="6"/>
  <c r="J606" i="6"/>
  <c r="I606" i="6" s="1"/>
  <c r="Q550" i="6"/>
  <c r="I600" i="6"/>
  <c r="Q307" i="6"/>
  <c r="V563" i="6"/>
  <c r="N624" i="6"/>
  <c r="J563" i="6"/>
  <c r="T508" i="6"/>
  <c r="Q508" i="6" s="1"/>
  <c r="N336" i="6"/>
  <c r="R556" i="6"/>
  <c r="Q556" i="6" s="1"/>
  <c r="I630" i="6"/>
  <c r="J604" i="6"/>
  <c r="I90" i="6"/>
  <c r="U90" i="6"/>
  <c r="U338" i="6"/>
  <c r="I369" i="6"/>
  <c r="M371" i="6"/>
  <c r="I379" i="6"/>
  <c r="M381" i="6"/>
  <c r="I629" i="6"/>
  <c r="U395" i="6"/>
  <c r="V210" i="6"/>
  <c r="Q363" i="6"/>
  <c r="Q367" i="6"/>
  <c r="Q375" i="6"/>
  <c r="Q379" i="6"/>
  <c r="Q383" i="6"/>
  <c r="Q387" i="6"/>
  <c r="Q391" i="6"/>
  <c r="U357" i="6"/>
  <c r="U363" i="6"/>
  <c r="U367" i="6"/>
  <c r="U383" i="6"/>
  <c r="Q504" i="6"/>
  <c r="U510" i="6"/>
  <c r="U92" i="6"/>
  <c r="U501" i="6"/>
  <c r="X532" i="6"/>
  <c r="M254" i="6"/>
  <c r="W563" i="6"/>
  <c r="I615" i="6"/>
  <c r="J627" i="6"/>
  <c r="T605" i="6"/>
  <c r="Q605" i="6" s="1"/>
  <c r="I595" i="6"/>
  <c r="K604" i="6"/>
  <c r="Q593" i="6"/>
  <c r="Q528" i="6"/>
  <c r="I88" i="6"/>
  <c r="M88" i="6"/>
  <c r="I532" i="6"/>
  <c r="M361" i="6"/>
  <c r="I365" i="6"/>
  <c r="M369" i="6"/>
  <c r="I373" i="6"/>
  <c r="I58" i="6"/>
  <c r="I69" i="6"/>
  <c r="Q271" i="6"/>
  <c r="Q373" i="6"/>
  <c r="U355" i="6"/>
  <c r="U365" i="6"/>
  <c r="U377" i="6"/>
  <c r="U381" i="6"/>
  <c r="U389" i="6"/>
  <c r="Q92" i="6"/>
  <c r="L522" i="6"/>
  <c r="L537" i="6" s="1"/>
  <c r="P532" i="6"/>
  <c r="M532" i="6" s="1"/>
  <c r="U616" i="6"/>
  <c r="I108" i="6"/>
  <c r="Q633" i="6"/>
  <c r="I350" i="6"/>
  <c r="I123" i="6"/>
  <c r="S604" i="6"/>
  <c r="M90" i="6"/>
  <c r="U271" i="6"/>
  <c r="S516" i="6"/>
  <c r="X605" i="6"/>
  <c r="U605" i="6" s="1"/>
  <c r="M631" i="6"/>
  <c r="R607" i="6"/>
  <c r="K624" i="6"/>
  <c r="U287" i="6"/>
  <c r="V319" i="6"/>
  <c r="V321" i="6" s="1"/>
  <c r="V323" i="6" s="1"/>
  <c r="L300" i="6"/>
  <c r="I300" i="6" s="1"/>
  <c r="Q86" i="6"/>
  <c r="I623" i="6"/>
  <c r="N300" i="6"/>
  <c r="M300" i="6" s="1"/>
  <c r="X300" i="6"/>
  <c r="T606" i="6"/>
  <c r="Q606" i="6" s="1"/>
  <c r="T557" i="6"/>
  <c r="Q557" i="6" s="1"/>
  <c r="S606" i="6"/>
  <c r="U506" i="6"/>
  <c r="M610" i="6"/>
  <c r="I111" i="6"/>
  <c r="O336" i="6"/>
  <c r="P336" i="6"/>
  <c r="K291" i="6"/>
  <c r="U105" i="6"/>
  <c r="I50" i="6"/>
  <c r="I381" i="6"/>
  <c r="Q389" i="6"/>
  <c r="M512" i="6"/>
  <c r="M551" i="6"/>
  <c r="X508" i="6"/>
  <c r="U508" i="6" s="1"/>
  <c r="R283" i="6"/>
  <c r="I187" i="6"/>
  <c r="M632" i="6"/>
  <c r="X310" i="6"/>
  <c r="X311" i="6" s="1"/>
  <c r="I86" i="6"/>
  <c r="U515" i="6"/>
  <c r="U86" i="6"/>
  <c r="U295" i="6"/>
  <c r="I548" i="6"/>
  <c r="W319" i="6"/>
  <c r="W321" i="6" s="1"/>
  <c r="W323" i="6" s="1"/>
  <c r="X563" i="6"/>
  <c r="Q125" i="6"/>
  <c r="M117" i="6"/>
  <c r="Q589" i="6"/>
  <c r="T319" i="6"/>
  <c r="T321" i="6" s="1"/>
  <c r="T323" i="6" s="1"/>
  <c r="M594" i="6"/>
  <c r="I608" i="6"/>
  <c r="U157" i="6"/>
  <c r="S614" i="6"/>
  <c r="S617" i="6" s="1"/>
  <c r="P553" i="6"/>
  <c r="M553" i="6" s="1"/>
  <c r="S605" i="6"/>
  <c r="T283" i="6"/>
  <c r="Q295" i="6"/>
  <c r="Q623" i="6"/>
  <c r="M588" i="6"/>
  <c r="I305" i="6"/>
  <c r="I610" i="6"/>
  <c r="I616" i="6"/>
  <c r="U634" i="6"/>
  <c r="M338" i="6"/>
  <c r="M373" i="6"/>
  <c r="I375" i="6"/>
  <c r="I383" i="6"/>
  <c r="Q275" i="6"/>
  <c r="U375" i="6"/>
  <c r="R319" i="6"/>
  <c r="R321" i="6" s="1"/>
  <c r="R323" i="6" s="1"/>
  <c r="U612" i="6"/>
  <c r="S627" i="6"/>
  <c r="T553" i="6"/>
  <c r="Q553" i="6" s="1"/>
  <c r="V283" i="6"/>
  <c r="W516" i="6"/>
  <c r="I501" i="6"/>
  <c r="U114" i="6"/>
  <c r="U123" i="6"/>
  <c r="Q327" i="6"/>
  <c r="P256" i="6"/>
  <c r="M241" i="6"/>
  <c r="M299" i="6"/>
  <c r="N283" i="6"/>
  <c r="U254" i="6"/>
  <c r="U625" i="6"/>
  <c r="Q105" i="6"/>
  <c r="Q90" i="6"/>
  <c r="V516" i="6"/>
  <c r="Q267" i="6"/>
  <c r="S256" i="6"/>
  <c r="P624" i="6"/>
  <c r="V548" i="6"/>
  <c r="U548" i="6" s="1"/>
  <c r="O256" i="6"/>
  <c r="N319" i="6"/>
  <c r="N321" i="6" s="1"/>
  <c r="N323" i="6" s="1"/>
  <c r="N563" i="6"/>
  <c r="M563" i="6" s="1"/>
  <c r="M608" i="6"/>
  <c r="M505" i="6"/>
  <c r="Q255" i="6"/>
  <c r="T532" i="6"/>
  <c r="Q532" i="6" s="1"/>
  <c r="Q505" i="6"/>
  <c r="O614" i="6"/>
  <c r="R300" i="6"/>
  <c r="Q595" i="6"/>
  <c r="I541" i="6"/>
  <c r="M350" i="6"/>
  <c r="K549" i="6"/>
  <c r="I357" i="6"/>
  <c r="I596" i="6"/>
  <c r="U121" i="6"/>
  <c r="R256" i="6"/>
  <c r="W624" i="6"/>
  <c r="M587" i="6"/>
  <c r="U594" i="6"/>
  <c r="U588" i="6"/>
  <c r="J549" i="6"/>
  <c r="M367" i="6"/>
  <c r="M92" i="6"/>
  <c r="I601" i="6"/>
  <c r="N604" i="6"/>
  <c r="N607" i="6" s="1"/>
  <c r="W605" i="6"/>
  <c r="W606" i="6"/>
  <c r="N552" i="6"/>
  <c r="M552" i="6" s="1"/>
  <c r="W614" i="6"/>
  <c r="W617" i="6" s="1"/>
  <c r="V614" i="6"/>
  <c r="V617" i="6" s="1"/>
  <c r="I634" i="6"/>
  <c r="Q290" i="6"/>
  <c r="I588" i="6"/>
  <c r="L346" i="6"/>
  <c r="P319" i="6"/>
  <c r="P321" i="6" s="1"/>
  <c r="P323" i="6" s="1"/>
  <c r="M596" i="6"/>
  <c r="I125" i="6"/>
  <c r="O210" i="6"/>
  <c r="O602" i="6" s="1"/>
  <c r="U275" i="6"/>
  <c r="I598" i="6"/>
  <c r="M103" i="6"/>
  <c r="X283" i="6"/>
  <c r="P291" i="6"/>
  <c r="I139" i="6"/>
  <c r="U557" i="6"/>
  <c r="M327" i="6"/>
  <c r="M524" i="6"/>
  <c r="M287" i="6"/>
  <c r="L310" i="6"/>
  <c r="L311" i="6" s="1"/>
  <c r="I307" i="6"/>
  <c r="I267" i="6"/>
  <c r="X336" i="6"/>
  <c r="U524" i="6"/>
  <c r="R336" i="6"/>
  <c r="X256" i="6"/>
  <c r="T615" i="6"/>
  <c r="T617" i="6" s="1"/>
  <c r="P557" i="6"/>
  <c r="M557" i="6" s="1"/>
  <c r="P605" i="6"/>
  <c r="M605" i="6" s="1"/>
  <c r="N210" i="6"/>
  <c r="I117" i="6"/>
  <c r="U630" i="6"/>
  <c r="M271" i="6"/>
  <c r="P627" i="6"/>
  <c r="N627" i="6"/>
  <c r="W336" i="6"/>
  <c r="U596" i="6"/>
  <c r="S537" i="6"/>
  <c r="Q273" i="6"/>
  <c r="M589" i="6"/>
  <c r="U88" i="6"/>
  <c r="I371" i="6"/>
  <c r="M13" i="6"/>
  <c r="I586" i="6"/>
  <c r="U593" i="6"/>
  <c r="U305" i="6"/>
  <c r="L553" i="6"/>
  <c r="I553" i="6" s="1"/>
  <c r="L617" i="6"/>
  <c r="M613" i="6"/>
  <c r="L256" i="6"/>
  <c r="Q596" i="6"/>
  <c r="S300" i="6"/>
  <c r="U595" i="6"/>
  <c r="S563" i="6"/>
  <c r="S336" i="6"/>
  <c r="K336" i="6"/>
  <c r="U125" i="6"/>
  <c r="U117" i="6"/>
  <c r="Q114" i="6"/>
  <c r="M125" i="6"/>
  <c r="M114" i="6"/>
  <c r="U589" i="6"/>
  <c r="U610" i="6"/>
  <c r="K563" i="6"/>
  <c r="Q608" i="6"/>
  <c r="M357" i="6"/>
  <c r="N291" i="6"/>
  <c r="Q117" i="6"/>
  <c r="M307" i="6"/>
  <c r="M275" i="6"/>
  <c r="M267" i="6"/>
  <c r="L627" i="6"/>
  <c r="T336" i="6"/>
  <c r="I271" i="6"/>
  <c r="L319" i="6"/>
  <c r="L321" i="6" s="1"/>
  <c r="L323" i="6" s="1"/>
  <c r="I121" i="6"/>
  <c r="U550" i="6"/>
  <c r="R563" i="6"/>
  <c r="I591" i="6"/>
  <c r="M273" i="6"/>
  <c r="P283" i="6"/>
  <c r="Q241" i="6"/>
  <c r="O291" i="6"/>
  <c r="N614" i="6"/>
  <c r="N617" i="6" s="1"/>
  <c r="N522" i="6"/>
  <c r="N537" i="6" s="1"/>
  <c r="U103" i="6"/>
  <c r="P562" i="6"/>
  <c r="M562" i="6" s="1"/>
  <c r="M612" i="6"/>
  <c r="X549" i="6"/>
  <c r="U549" i="6" s="1"/>
  <c r="U608" i="6"/>
  <c r="L605" i="6"/>
  <c r="I626" i="6"/>
  <c r="O627" i="6"/>
  <c r="O605" i="6"/>
  <c r="I599" i="6"/>
  <c r="M595" i="6"/>
  <c r="O319" i="6"/>
  <c r="O321" i="6" s="1"/>
  <c r="O323" i="6" s="1"/>
  <c r="Q499" i="6"/>
  <c r="V507" i="6"/>
  <c r="U507" i="6" s="1"/>
  <c r="U505" i="6"/>
  <c r="I255" i="6"/>
  <c r="X627" i="6"/>
  <c r="L516" i="6"/>
  <c r="Q612" i="6"/>
  <c r="W627" i="6"/>
  <c r="U555" i="6"/>
  <c r="R542" i="6"/>
  <c r="Q542" i="6" s="1"/>
  <c r="Q541" i="6"/>
  <c r="U554" i="6"/>
  <c r="V556" i="6"/>
  <c r="M633" i="6"/>
  <c r="I587" i="6"/>
  <c r="X279" i="6"/>
  <c r="U279" i="6" s="1"/>
  <c r="U13" i="6"/>
  <c r="Q594" i="6"/>
  <c r="O615" i="6"/>
  <c r="Q610" i="6"/>
  <c r="U601" i="6"/>
  <c r="M359" i="6"/>
  <c r="J256" i="6"/>
  <c r="I273" i="6"/>
  <c r="Q634" i="6"/>
  <c r="U600" i="6"/>
  <c r="I338" i="6"/>
  <c r="Q338" i="6"/>
  <c r="I377" i="6"/>
  <c r="I385" i="6"/>
  <c r="O624" i="6"/>
  <c r="I387" i="6"/>
  <c r="I389" i="6"/>
  <c r="S210" i="6"/>
  <c r="U350" i="6"/>
  <c r="U371" i="6"/>
  <c r="U379" i="6"/>
  <c r="U387" i="6"/>
  <c r="M295" i="6"/>
  <c r="I408" i="6"/>
  <c r="Q406" i="6"/>
  <c r="I404" i="6"/>
  <c r="X614" i="6"/>
  <c r="Q626" i="6"/>
  <c r="Q630" i="6"/>
  <c r="K617" i="6"/>
  <c r="L291" i="6"/>
  <c r="U290" i="6"/>
  <c r="I13" i="6"/>
  <c r="U307" i="6"/>
  <c r="V627" i="6"/>
  <c r="U119" i="6"/>
  <c r="O537" i="6"/>
  <c r="Q359" i="6"/>
  <c r="Q369" i="6"/>
  <c r="Q393" i="6"/>
  <c r="U359" i="6"/>
  <c r="U369" i="6"/>
  <c r="U385" i="6"/>
  <c r="U393" i="6"/>
  <c r="U410" i="6"/>
  <c r="U408" i="6"/>
  <c r="M406" i="6"/>
  <c r="U404" i="6"/>
  <c r="V613" i="6"/>
  <c r="U613" i="6" s="1"/>
  <c r="K598" i="6"/>
  <c r="K256" i="6"/>
  <c r="U291" i="6"/>
  <c r="K508" i="6"/>
  <c r="K516" i="6" s="1"/>
  <c r="K605" i="6"/>
  <c r="I295" i="6"/>
  <c r="S310" i="6"/>
  <c r="S311" i="6" s="1"/>
  <c r="V336" i="6"/>
  <c r="M625" i="6"/>
  <c r="K310" i="6"/>
  <c r="K311" i="6" s="1"/>
  <c r="M600" i="6"/>
  <c r="W210" i="6"/>
  <c r="U273" i="6"/>
  <c r="K300" i="6"/>
  <c r="Q299" i="6"/>
  <c r="K319" i="6"/>
  <c r="K321" i="6" s="1"/>
  <c r="K323" i="6" s="1"/>
  <c r="L563" i="6"/>
  <c r="I241" i="6"/>
  <c r="W537" i="6"/>
  <c r="I632" i="6"/>
  <c r="I119" i="6"/>
  <c r="I594" i="6"/>
  <c r="M86" i="6"/>
  <c r="M379" i="6"/>
  <c r="Q355" i="6"/>
  <c r="M593" i="6"/>
  <c r="T310" i="6"/>
  <c r="W300" i="6"/>
  <c r="V310" i="6"/>
  <c r="R310" i="6"/>
  <c r="M355" i="6"/>
  <c r="I275" i="6"/>
  <c r="U562" i="6"/>
  <c r="W310" i="6"/>
  <c r="W311" i="6" s="1"/>
  <c r="Q119" i="6"/>
  <c r="O310" i="6"/>
  <c r="M121" i="6"/>
  <c r="Q632" i="6"/>
  <c r="U633" i="6"/>
  <c r="U599" i="6"/>
  <c r="M599" i="6"/>
  <c r="I61" i="6"/>
  <c r="I589" i="6"/>
  <c r="X604" i="6"/>
  <c r="T563" i="6"/>
  <c r="I510" i="6"/>
  <c r="I361" i="6"/>
  <c r="I367" i="6"/>
  <c r="M365" i="6"/>
  <c r="M375" i="6"/>
  <c r="I65" i="6"/>
  <c r="I72" i="6"/>
  <c r="M377" i="6"/>
  <c r="M385" i="6"/>
  <c r="M387" i="6"/>
  <c r="Q365" i="6"/>
  <c r="Q381" i="6"/>
  <c r="Q510" i="6"/>
  <c r="M408" i="6"/>
  <c r="U406" i="6"/>
  <c r="M119" i="6"/>
  <c r="Q13" i="6"/>
  <c r="J319" i="6"/>
  <c r="J321" i="6" s="1"/>
  <c r="J323" i="6" s="1"/>
  <c r="I528" i="6"/>
  <c r="I573" i="6"/>
  <c r="T624" i="6"/>
  <c r="U629" i="6"/>
  <c r="M629" i="6"/>
  <c r="W256" i="6"/>
  <c r="Q598" i="6"/>
  <c r="U269" i="6"/>
  <c r="Q629" i="6"/>
  <c r="N310" i="6"/>
  <c r="I45" i="6"/>
  <c r="Q385" i="6"/>
  <c r="M393" i="6"/>
  <c r="Q377" i="6"/>
  <c r="I590" i="6"/>
  <c r="J310" i="6"/>
  <c r="I410" i="6"/>
  <c r="I146" i="6"/>
  <c r="I585" i="6"/>
  <c r="I359" i="6"/>
  <c r="Q123" i="6"/>
  <c r="M630" i="6"/>
  <c r="M504" i="6"/>
  <c r="M255" i="6"/>
  <c r="V624" i="6"/>
  <c r="V537" i="6"/>
  <c r="Q524" i="6"/>
  <c r="R516" i="6"/>
  <c r="Q357" i="6"/>
  <c r="I504" i="6"/>
  <c r="M515" i="6"/>
  <c r="I524" i="6"/>
  <c r="J516" i="6"/>
  <c r="I393" i="6"/>
  <c r="M391" i="6"/>
  <c r="I54" i="6"/>
  <c r="Q305" i="6"/>
  <c r="U352" i="6"/>
  <c r="J239" i="6"/>
  <c r="T239" i="6"/>
  <c r="I237" i="6"/>
  <c r="Q211" i="6"/>
  <c r="I212" i="6"/>
  <c r="M211" i="6"/>
  <c r="U527" i="6"/>
  <c r="I527" i="6"/>
  <c r="U528" i="6"/>
  <c r="W564" i="6"/>
  <c r="Q562" i="6"/>
  <c r="I556" i="6"/>
  <c r="I552" i="6"/>
  <c r="M527" i="6"/>
  <c r="Q527" i="6"/>
  <c r="I575" i="6"/>
  <c r="I576" i="6"/>
  <c r="L564" i="6"/>
  <c r="M507" i="6"/>
  <c r="I542" i="6"/>
  <c r="T564" i="6"/>
  <c r="O564" i="6"/>
  <c r="K564" i="6"/>
  <c r="I562" i="6"/>
  <c r="I507" i="6"/>
  <c r="U552" i="6"/>
  <c r="I557" i="6"/>
  <c r="M542" i="6"/>
  <c r="L602" i="6"/>
  <c r="L603" i="6" s="1"/>
  <c r="I238" i="6"/>
  <c r="Q213" i="6"/>
  <c r="M305" i="6"/>
  <c r="T620" i="6"/>
  <c r="T621" i="6" s="1"/>
  <c r="V620" i="6"/>
  <c r="V621" i="6" s="1"/>
  <c r="I210" i="6"/>
  <c r="U318" i="6"/>
  <c r="I283" i="6"/>
  <c r="U209" i="6"/>
  <c r="Q352" i="6"/>
  <c r="Q209" i="6"/>
  <c r="W239" i="6"/>
  <c r="J564" i="6"/>
  <c r="M352" i="6"/>
  <c r="I278" i="6"/>
  <c r="Q552" i="6"/>
  <c r="M541" i="6"/>
  <c r="I318" i="6"/>
  <c r="T602" i="6"/>
  <c r="T603" i="6" s="1"/>
  <c r="J620" i="6"/>
  <c r="J621" i="6" s="1"/>
  <c r="K620" i="6"/>
  <c r="K621" i="6" s="1"/>
  <c r="K239" i="6"/>
  <c r="Q318" i="6"/>
  <c r="M318" i="6"/>
  <c r="I282" i="6"/>
  <c r="O620" i="6"/>
  <c r="O621" i="6" s="1"/>
  <c r="U238" i="6"/>
  <c r="V542" i="6"/>
  <c r="U542" i="6" s="1"/>
  <c r="U541" i="6"/>
  <c r="M508" i="6"/>
  <c r="X598" i="6"/>
  <c r="U598" i="6" s="1"/>
  <c r="U255" i="6"/>
  <c r="T627" i="6"/>
  <c r="R619" i="6"/>
  <c r="Q619" i="6" s="1"/>
  <c r="Q618" i="6"/>
  <c r="Q287" i="6"/>
  <c r="T291" i="6"/>
  <c r="Q291" i="6" s="1"/>
  <c r="P549" i="6"/>
  <c r="M549" i="6" s="1"/>
  <c r="M545" i="6"/>
  <c r="P604" i="6"/>
  <c r="M618" i="6"/>
  <c r="P619" i="6"/>
  <c r="M619" i="6" s="1"/>
  <c r="U335" i="6"/>
  <c r="L613" i="6"/>
  <c r="I613" i="6" s="1"/>
  <c r="I612" i="6"/>
  <c r="J619" i="6"/>
  <c r="I619" i="6" s="1"/>
  <c r="I618" i="6"/>
  <c r="X620" i="6"/>
  <c r="U212" i="6"/>
  <c r="X606" i="6"/>
  <c r="U551" i="6"/>
  <c r="X553" i="6"/>
  <c r="U553" i="6" s="1"/>
  <c r="Q545" i="6"/>
  <c r="T549" i="6"/>
  <c r="Q549" i="6" s="1"/>
  <c r="T604" i="6"/>
  <c r="P522" i="6"/>
  <c r="P614" i="6"/>
  <c r="M616" i="6"/>
  <c r="Q544" i="6"/>
  <c r="R548" i="6"/>
  <c r="M554" i="6"/>
  <c r="N556" i="6"/>
  <c r="M556" i="6" s="1"/>
  <c r="J522" i="6"/>
  <c r="J537" i="6" s="1"/>
  <c r="J614" i="6"/>
  <c r="M510" i="6"/>
  <c r="N516" i="6"/>
  <c r="I622" i="6"/>
  <c r="J624" i="6"/>
  <c r="Q157" i="6"/>
  <c r="R210" i="6"/>
  <c r="Q350" i="6"/>
  <c r="L620" i="6"/>
  <c r="L621" i="6" s="1"/>
  <c r="I508" i="6"/>
  <c r="L239" i="6"/>
  <c r="P620" i="6"/>
  <c r="P621" i="6" s="1"/>
  <c r="L549" i="6"/>
  <c r="L604" i="6"/>
  <c r="V239" i="6"/>
  <c r="U237" i="6"/>
  <c r="S620" i="6"/>
  <c r="S621" i="6" s="1"/>
  <c r="O553" i="6"/>
  <c r="O606" i="6"/>
  <c r="O549" i="6"/>
  <c r="O604" i="6"/>
  <c r="N620" i="6"/>
  <c r="N621" i="6" s="1"/>
  <c r="M212" i="6"/>
  <c r="I114" i="6"/>
  <c r="U522" i="6"/>
  <c r="R627" i="6"/>
  <c r="Q625" i="6"/>
  <c r="K627" i="6"/>
  <c r="I287" i="6"/>
  <c r="Q269" i="6"/>
  <c r="S564" i="6"/>
  <c r="K346" i="6"/>
  <c r="I335" i="6"/>
  <c r="Q601" i="6"/>
  <c r="M528" i="6"/>
  <c r="M269" i="6"/>
  <c r="X564" i="6"/>
  <c r="Q121" i="6"/>
  <c r="Q103" i="6"/>
  <c r="X319" i="6"/>
  <c r="X321" i="6" s="1"/>
  <c r="X323" i="6" s="1"/>
  <c r="X615" i="6"/>
  <c r="Q521" i="6"/>
  <c r="R522" i="6"/>
  <c r="R537" i="6" s="1"/>
  <c r="R614" i="6"/>
  <c r="M615" i="6"/>
  <c r="I363" i="6"/>
  <c r="I82" i="6"/>
  <c r="L624" i="6"/>
  <c r="M389" i="6"/>
  <c r="U361" i="6"/>
  <c r="U391" i="6"/>
  <c r="U504" i="6"/>
  <c r="L214" i="6"/>
  <c r="J602" i="6"/>
  <c r="J603" i="6" s="1"/>
  <c r="U211" i="6"/>
  <c r="O516" i="6"/>
  <c r="U587" i="6"/>
  <c r="I79" i="6"/>
  <c r="Q507" i="6"/>
  <c r="U267" i="6"/>
  <c r="Q410" i="6"/>
  <c r="Q408" i="6"/>
  <c r="I406" i="6"/>
  <c r="Q404" i="6"/>
  <c r="M209" i="6"/>
  <c r="M404" i="6"/>
  <c r="P214" i="6"/>
  <c r="O239" i="6"/>
  <c r="M410" i="6"/>
  <c r="U213" i="6"/>
  <c r="M335" i="6"/>
  <c r="N239" i="6"/>
  <c r="M213" i="6"/>
  <c r="Q335" i="6"/>
  <c r="P602" i="6"/>
  <c r="Q237" i="6"/>
  <c r="X602" i="6"/>
  <c r="K214" i="6"/>
  <c r="I352" i="6"/>
  <c r="X214" i="6"/>
  <c r="M320" i="6"/>
  <c r="I279" i="6"/>
  <c r="Q212" i="6"/>
  <c r="J214" i="6"/>
  <c r="M237" i="6"/>
  <c r="K602" i="6"/>
  <c r="T214" i="6"/>
  <c r="S239" i="6"/>
  <c r="I213" i="6"/>
  <c r="Q238" i="6"/>
  <c r="P239" i="6"/>
  <c r="R239" i="6"/>
  <c r="Q622" i="6"/>
  <c r="M322" i="6"/>
  <c r="T322" i="6"/>
  <c r="Q322" i="6" s="1"/>
  <c r="Q320" i="6"/>
  <c r="I320" i="6"/>
  <c r="L322" i="6"/>
  <c r="I322" i="6" s="1"/>
  <c r="V322" i="6"/>
  <c r="U322" i="6" s="1"/>
  <c r="U320" i="6"/>
  <c r="M622" i="6"/>
  <c r="U622" i="6"/>
  <c r="Q569" i="6" l="1"/>
  <c r="X567" i="6"/>
  <c r="T567" i="6"/>
  <c r="T582" i="6" s="1"/>
  <c r="W567" i="6"/>
  <c r="W582" i="6" s="1"/>
  <c r="S567" i="6"/>
  <c r="S582" i="6" s="1"/>
  <c r="V567" i="6"/>
  <c r="V582" i="6" s="1"/>
  <c r="R582" i="6"/>
  <c r="R641" i="6" s="1"/>
  <c r="U569" i="6"/>
  <c r="K263" i="6"/>
  <c r="K301" i="6" s="1"/>
  <c r="J263" i="6"/>
  <c r="X582" i="6"/>
  <c r="O582" i="6"/>
  <c r="N582" i="6"/>
  <c r="P582" i="6"/>
  <c r="J567" i="6"/>
  <c r="J582" i="6" s="1"/>
  <c r="M569" i="6"/>
  <c r="K567" i="6"/>
  <c r="K582" i="6" s="1"/>
  <c r="S565" i="6"/>
  <c r="T263" i="6"/>
  <c r="L567" i="6"/>
  <c r="L582" i="6" s="1"/>
  <c r="O603" i="6"/>
  <c r="M284" i="6"/>
  <c r="Q284" i="6"/>
  <c r="L263" i="6"/>
  <c r="L301" i="6" s="1"/>
  <c r="U100" i="6"/>
  <c r="Q100" i="6"/>
  <c r="X263" i="6"/>
  <c r="M100" i="6"/>
  <c r="P263" i="6"/>
  <c r="M346" i="6"/>
  <c r="U346" i="6"/>
  <c r="Q346" i="6"/>
  <c r="I346" i="6"/>
  <c r="U493" i="6"/>
  <c r="Q493" i="6"/>
  <c r="M493" i="6"/>
  <c r="I605" i="6"/>
  <c r="M598" i="6"/>
  <c r="P603" i="6"/>
  <c r="X516" i="6"/>
  <c r="U516" i="6" s="1"/>
  <c r="P537" i="6"/>
  <c r="M537" i="6" s="1"/>
  <c r="U284" i="6"/>
  <c r="N494" i="6"/>
  <c r="P311" i="6"/>
  <c r="M310" i="6"/>
  <c r="O311" i="6"/>
  <c r="U624" i="6"/>
  <c r="Q592" i="6"/>
  <c r="U592" i="6"/>
  <c r="M283" i="6"/>
  <c r="U283" i="6"/>
  <c r="Q283" i="6"/>
  <c r="M592" i="6"/>
  <c r="U239" i="6"/>
  <c r="W565" i="6"/>
  <c r="M624" i="6"/>
  <c r="X537" i="6"/>
  <c r="Q319" i="6"/>
  <c r="Q323" i="6"/>
  <c r="I563" i="6"/>
  <c r="I291" i="6"/>
  <c r="U336" i="6"/>
  <c r="M627" i="6"/>
  <c r="Q210" i="6"/>
  <c r="M210" i="6"/>
  <c r="S597" i="6"/>
  <c r="V214" i="6"/>
  <c r="V263" i="6" s="1"/>
  <c r="Q336" i="6"/>
  <c r="O565" i="6"/>
  <c r="P564" i="6"/>
  <c r="K565" i="6"/>
  <c r="L565" i="6"/>
  <c r="U256" i="6"/>
  <c r="S607" i="6"/>
  <c r="W597" i="6"/>
  <c r="S494" i="6"/>
  <c r="Q256" i="6"/>
  <c r="U604" i="6"/>
  <c r="O617" i="6"/>
  <c r="M336" i="6"/>
  <c r="Q321" i="6"/>
  <c r="M256" i="6"/>
  <c r="U300" i="6"/>
  <c r="I493" i="6"/>
  <c r="M319" i="6"/>
  <c r="J597" i="6"/>
  <c r="W602" i="6"/>
  <c r="W603" i="6" s="1"/>
  <c r="K607" i="6"/>
  <c r="M323" i="6"/>
  <c r="U210" i="6"/>
  <c r="Q624" i="6"/>
  <c r="M321" i="6"/>
  <c r="V602" i="6"/>
  <c r="V603" i="6" s="1"/>
  <c r="Q627" i="6"/>
  <c r="I549" i="6"/>
  <c r="P516" i="6"/>
  <c r="M516" i="6" s="1"/>
  <c r="I627" i="6"/>
  <c r="U563" i="6"/>
  <c r="I584" i="6"/>
  <c r="J607" i="6"/>
  <c r="I321" i="6"/>
  <c r="K494" i="6"/>
  <c r="U532" i="6"/>
  <c r="Q300" i="6"/>
  <c r="I516" i="6"/>
  <c r="T537" i="6"/>
  <c r="Q537" i="6" s="1"/>
  <c r="O214" i="6"/>
  <c r="O263" i="6" s="1"/>
  <c r="I624" i="6"/>
  <c r="I310" i="6"/>
  <c r="Q563" i="6"/>
  <c r="M291" i="6"/>
  <c r="P494" i="6"/>
  <c r="W607" i="6"/>
  <c r="N602" i="6"/>
  <c r="N603" i="6" s="1"/>
  <c r="N214" i="6"/>
  <c r="N263" i="6" s="1"/>
  <c r="U614" i="6"/>
  <c r="Q615" i="6"/>
  <c r="X597" i="6"/>
  <c r="V564" i="6"/>
  <c r="O494" i="6"/>
  <c r="W494" i="6"/>
  <c r="X494" i="6"/>
  <c r="I323" i="6"/>
  <c r="S214" i="6"/>
  <c r="S263" i="6" s="1"/>
  <c r="W214" i="6"/>
  <c r="W263" i="6" s="1"/>
  <c r="K597" i="6"/>
  <c r="I256" i="6"/>
  <c r="J311" i="6"/>
  <c r="I311" i="6" s="1"/>
  <c r="T494" i="6"/>
  <c r="M597" i="6"/>
  <c r="U556" i="6"/>
  <c r="U564" i="6" s="1"/>
  <c r="X603" i="6"/>
  <c r="I319" i="6"/>
  <c r="O607" i="6"/>
  <c r="U627" i="6"/>
  <c r="K603" i="6"/>
  <c r="S602" i="6"/>
  <c r="S603" i="6" s="1"/>
  <c r="L597" i="6"/>
  <c r="Q501" i="6"/>
  <c r="T516" i="6"/>
  <c r="I564" i="6"/>
  <c r="Q310" i="6"/>
  <c r="R311" i="6"/>
  <c r="U310" i="6"/>
  <c r="V311" i="6"/>
  <c r="U311" i="6" s="1"/>
  <c r="I100" i="6"/>
  <c r="N311" i="6"/>
  <c r="V597" i="6"/>
  <c r="R602" i="6"/>
  <c r="R603" i="6" s="1"/>
  <c r="Q603" i="6" s="1"/>
  <c r="I239" i="6"/>
  <c r="I284" i="6"/>
  <c r="I569" i="6"/>
  <c r="Q621" i="6"/>
  <c r="N564" i="6"/>
  <c r="Q620" i="6"/>
  <c r="I572" i="6"/>
  <c r="I602" i="6"/>
  <c r="M239" i="6"/>
  <c r="I603" i="6"/>
  <c r="I621" i="6"/>
  <c r="I620" i="6"/>
  <c r="V494" i="6"/>
  <c r="U321" i="6"/>
  <c r="J494" i="6"/>
  <c r="R617" i="6"/>
  <c r="Q617" i="6" s="1"/>
  <c r="Q614" i="6"/>
  <c r="N565" i="6"/>
  <c r="M522" i="6"/>
  <c r="X607" i="6"/>
  <c r="U607" i="6" s="1"/>
  <c r="U606" i="6"/>
  <c r="I592" i="6"/>
  <c r="M564" i="6"/>
  <c r="J617" i="6"/>
  <c r="I617" i="6" s="1"/>
  <c r="I614" i="6"/>
  <c r="U323" i="6"/>
  <c r="R214" i="6"/>
  <c r="R263" i="6" s="1"/>
  <c r="M620" i="6"/>
  <c r="X617" i="6"/>
  <c r="U617" i="6" s="1"/>
  <c r="U615" i="6"/>
  <c r="V565" i="6"/>
  <c r="I522" i="6"/>
  <c r="R564" i="6"/>
  <c r="Q548" i="6"/>
  <c r="Q564" i="6" s="1"/>
  <c r="P617" i="6"/>
  <c r="M617" i="6" s="1"/>
  <c r="M614" i="6"/>
  <c r="X621" i="6"/>
  <c r="U621" i="6" s="1"/>
  <c r="U620" i="6"/>
  <c r="P607" i="6"/>
  <c r="M607" i="6" s="1"/>
  <c r="M604" i="6"/>
  <c r="U319" i="6"/>
  <c r="Q522" i="6"/>
  <c r="I604" i="6"/>
  <c r="L607" i="6"/>
  <c r="T311" i="6"/>
  <c r="T607" i="6"/>
  <c r="Q607" i="6" s="1"/>
  <c r="Q604" i="6"/>
  <c r="Q239" i="6"/>
  <c r="L494" i="6"/>
  <c r="I214" i="6"/>
  <c r="M621" i="6"/>
  <c r="R494" i="6"/>
  <c r="R566" i="6" s="1"/>
  <c r="U582" i="6" l="1"/>
  <c r="M582" i="6"/>
  <c r="U567" i="6"/>
  <c r="Q582" i="6"/>
  <c r="Q567" i="6"/>
  <c r="M567" i="6"/>
  <c r="M494" i="6"/>
  <c r="Q516" i="6"/>
  <c r="T565" i="6"/>
  <c r="X565" i="6"/>
  <c r="U565" i="6" s="1"/>
  <c r="I494" i="6"/>
  <c r="M603" i="6"/>
  <c r="U537" i="6"/>
  <c r="M311" i="6"/>
  <c r="O635" i="6"/>
  <c r="Q311" i="6"/>
  <c r="I567" i="6"/>
  <c r="K566" i="6"/>
  <c r="K637" i="6" s="1"/>
  <c r="L566" i="6"/>
  <c r="L637" i="6" s="1"/>
  <c r="W301" i="6"/>
  <c r="W566" i="6" s="1"/>
  <c r="W637" i="6" s="1"/>
  <c r="M214" i="6"/>
  <c r="M263" i="6" s="1"/>
  <c r="N301" i="6"/>
  <c r="V301" i="6"/>
  <c r="U214" i="6"/>
  <c r="U263" i="6" s="1"/>
  <c r="R301" i="6"/>
  <c r="S301" i="6"/>
  <c r="S566" i="6" s="1"/>
  <c r="S635" i="6"/>
  <c r="X301" i="6"/>
  <c r="U602" i="6"/>
  <c r="Q494" i="6"/>
  <c r="T301" i="6"/>
  <c r="T566" i="6" s="1"/>
  <c r="W635" i="6"/>
  <c r="I597" i="6"/>
  <c r="I607" i="6"/>
  <c r="U494" i="6"/>
  <c r="N635" i="6"/>
  <c r="M602" i="6"/>
  <c r="U597" i="6"/>
  <c r="K635" i="6"/>
  <c r="J635" i="6"/>
  <c r="T597" i="6"/>
  <c r="P635" i="6"/>
  <c r="L635" i="6"/>
  <c r="Q602" i="6"/>
  <c r="O301" i="6"/>
  <c r="O566" i="6" s="1"/>
  <c r="Q214" i="6"/>
  <c r="Q263" i="6" s="1"/>
  <c r="P301" i="6"/>
  <c r="R565" i="6"/>
  <c r="J565" i="6"/>
  <c r="I565" i="6" s="1"/>
  <c r="I537" i="6"/>
  <c r="R635" i="6"/>
  <c r="X635" i="6"/>
  <c r="P565" i="6"/>
  <c r="M565" i="6" s="1"/>
  <c r="I582" i="6"/>
  <c r="I263" i="6"/>
  <c r="I301" i="6" s="1"/>
  <c r="J301" i="6"/>
  <c r="J566" i="6" s="1"/>
  <c r="J637" i="6" s="1"/>
  <c r="U603" i="6"/>
  <c r="V635" i="6"/>
  <c r="O641" i="6" l="1"/>
  <c r="O637" i="6"/>
  <c r="S641" i="6"/>
  <c r="S637" i="6"/>
  <c r="P566" i="6"/>
  <c r="V566" i="6"/>
  <c r="V637" i="6" s="1"/>
  <c r="U301" i="6"/>
  <c r="R637" i="6"/>
  <c r="Q301" i="6"/>
  <c r="N566" i="6"/>
  <c r="M301" i="6"/>
  <c r="T637" i="6"/>
  <c r="X566" i="6"/>
  <c r="X637" i="6" s="1"/>
  <c r="M635" i="6"/>
  <c r="I635" i="6"/>
  <c r="T635" i="6"/>
  <c r="Q635" i="6" s="1"/>
  <c r="Q597" i="6"/>
  <c r="Q565" i="6"/>
  <c r="I566" i="6"/>
  <c r="I637" i="6" s="1"/>
  <c r="U635" i="6"/>
  <c r="N637" i="6" l="1"/>
  <c r="P641" i="6"/>
  <c r="P637" i="6"/>
  <c r="M566" i="6"/>
  <c r="T641" i="6"/>
  <c r="Q566" i="6"/>
  <c r="Q637" i="6" s="1"/>
  <c r="U566" i="6"/>
  <c r="U637" i="6" s="1"/>
  <c r="M637" i="6" l="1"/>
  <c r="U641" i="6"/>
  <c r="Q641" i="6"/>
</calcChain>
</file>

<file path=xl/sharedStrings.xml><?xml version="1.0" encoding="utf-8"?>
<sst xmlns="http://schemas.openxmlformats.org/spreadsheetml/2006/main" count="1251" uniqueCount="510">
  <si>
    <t>Programos tikslo kodas</t>
  </si>
  <si>
    <t>Uždavinio kodas</t>
  </si>
  <si>
    <t>Priemonės kodas</t>
  </si>
  <si>
    <t>Funkcinės klasifikacijos kodas</t>
  </si>
  <si>
    <t>Finansavimo šaltinis</t>
  </si>
  <si>
    <t>išlaidoms</t>
  </si>
  <si>
    <t>iš viso</t>
  </si>
  <si>
    <t>turtui įsigyti</t>
  </si>
  <si>
    <t xml:space="preserve">iš jų darbo užmokesčiui                    </t>
  </si>
  <si>
    <t>Iš viso priemonei:</t>
  </si>
  <si>
    <t>Iš viso uždaviniui:</t>
  </si>
  <si>
    <t>Iš viso tikslui:</t>
  </si>
  <si>
    <t>Tarybos darbo organizavimas</t>
  </si>
  <si>
    <t>Efektyviai organizuoti Savivaldybės darbą, tinkamai įgyvendinant jos funkcijas</t>
  </si>
  <si>
    <t>Gyventojų registro tvarkymas ir duomenų valstybės registrui teikimas</t>
  </si>
  <si>
    <t>Archyvinių dokumentų tvarkymas</t>
  </si>
  <si>
    <t>Vaiko teisių apsauga</t>
  </si>
  <si>
    <t>Jaunimo teisių apsauga</t>
  </si>
  <si>
    <t>Civilinės būklės aktų registravimas</t>
  </si>
  <si>
    <t>Pirminė teisinė pagalba</t>
  </si>
  <si>
    <t>Mobilizacijos administravimas</t>
  </si>
  <si>
    <t>Civilinės saugos organizavimas</t>
  </si>
  <si>
    <t>Žemės ūkio funkcijų vykdymas</t>
  </si>
  <si>
    <t>ES</t>
  </si>
  <si>
    <t>Užtikrinti nuolatinį visuomenės informavimą apie Klaipėdos rajono savivaldybės veiklą</t>
  </si>
  <si>
    <t>Teikti ir nuolat atnaujinti informaciją visuomenei apie savivaldybės veiklą</t>
  </si>
  <si>
    <t>Informacijos skelbimas visuomenės informavimo priemonėse</t>
  </si>
  <si>
    <t>Reprezentacinė leidyba</t>
  </si>
  <si>
    <t>SB</t>
  </si>
  <si>
    <t>iš jų</t>
  </si>
  <si>
    <t>Tinkamai įgyvendinti Savivaldybei perduotas valstybės funkcijas</t>
  </si>
  <si>
    <t>PF</t>
  </si>
  <si>
    <t>Tarptautinių ryšių su esamais ir galimais užsienio partneriais plėtojimas</t>
  </si>
  <si>
    <t>Vvykdytojo kodas</t>
  </si>
  <si>
    <t>Priemonės pavadinimas</t>
  </si>
  <si>
    <t>9 Savivaldybės valdymo ir pagrindinių funkcijų vykdymo programa</t>
  </si>
  <si>
    <t>Administracijos darbo organizavimas</t>
  </si>
  <si>
    <t>01.03.03.02</t>
  </si>
  <si>
    <t>06.01.01.01</t>
  </si>
  <si>
    <t>Nekilnojamojo turto rinkos vertės nustatymas</t>
  </si>
  <si>
    <t>Socialinių išmokų skaičiavimas ir mokėjimas</t>
  </si>
  <si>
    <t>04.01.01.12</t>
  </si>
  <si>
    <t>Duomenų teikimas Valstybės suteiktos pagalbos registrui</t>
  </si>
  <si>
    <t>Gyvenamosios vietos deklaravimas</t>
  </si>
  <si>
    <t>Prašymų socialinių išmokų mokėjimui priėmimas seniūnijose</t>
  </si>
  <si>
    <t>Organizuoti investicijų bei ES struktūrinių fondų lėšų pritraukimą į Klaipėdos rajoną</t>
  </si>
  <si>
    <t>Geodeziniai ir topografiniai nekilnojamojo turto matavimai</t>
  </si>
  <si>
    <t>09.08.01.02.</t>
  </si>
  <si>
    <t>03.01.01.01.</t>
  </si>
  <si>
    <t>08.04.01.01.</t>
  </si>
  <si>
    <t>Kontrolieriaus tarnybos darbo organizavimas</t>
  </si>
  <si>
    <t>10.04.01.01.</t>
  </si>
  <si>
    <t>10.04.01.40.</t>
  </si>
  <si>
    <t>08.04.01.02.</t>
  </si>
  <si>
    <t>01.03.02.09.</t>
  </si>
  <si>
    <t>Iš viso SB:</t>
  </si>
  <si>
    <t>04.09.01.03.</t>
  </si>
  <si>
    <t>S</t>
  </si>
  <si>
    <t>04.03.02.01.</t>
  </si>
  <si>
    <t>1.1.</t>
  </si>
  <si>
    <t>10.09.01.01.</t>
  </si>
  <si>
    <t>10.01.02.40.</t>
  </si>
  <si>
    <t>10.07.01.01.</t>
  </si>
  <si>
    <t>10.09.01.09.</t>
  </si>
  <si>
    <t>10</t>
  </si>
  <si>
    <t>Agluonėnų seniūnijos darbo organizavimas</t>
  </si>
  <si>
    <t>Dovilų seniūnijos darbo organizavimas</t>
  </si>
  <si>
    <t>Endriejavo seniūnijos darbo organizavimas</t>
  </si>
  <si>
    <t>Gargždų seniūnijos darbo organizavimas</t>
  </si>
  <si>
    <t>Judrėnų seniūnijos darbo organizavimas</t>
  </si>
  <si>
    <t>Kretingalės seniūnijos darbo organizavimas</t>
  </si>
  <si>
    <t>Priekulės seniūnijos darbo organizavimas</t>
  </si>
  <si>
    <t>Sendvario seniūnijos darbo organizavimas</t>
  </si>
  <si>
    <t>Veiviržėnų seniūnijos darbo organizavimas</t>
  </si>
  <si>
    <t>Vėžaičių seniūnijos darbo organizavimas</t>
  </si>
  <si>
    <t>Kodas biudžete</t>
  </si>
  <si>
    <t>9.1.1.1.</t>
  </si>
  <si>
    <t>9.1.1.15.</t>
  </si>
  <si>
    <t>9.1.1.14.</t>
  </si>
  <si>
    <t>9.1.1.4.25.</t>
  </si>
  <si>
    <t>9.1.1.4.26.</t>
  </si>
  <si>
    <t>9.1.1.4.27.</t>
  </si>
  <si>
    <t>9.1.1.4.28.</t>
  </si>
  <si>
    <t>9.1.1.4.29.</t>
  </si>
  <si>
    <t>9.1.1.4.30.</t>
  </si>
  <si>
    <t>9.1.1.4.31.</t>
  </si>
  <si>
    <t>9.1.1.4.32.</t>
  </si>
  <si>
    <t>9.1.1.4.33.</t>
  </si>
  <si>
    <t>9.1.1.4.34.</t>
  </si>
  <si>
    <t>9.1.1.4.35.</t>
  </si>
  <si>
    <t>9.1.2.1.</t>
  </si>
  <si>
    <t>9.1.2.2.</t>
  </si>
  <si>
    <t>9.1.2.3.</t>
  </si>
  <si>
    <t>9.1.2.4.</t>
  </si>
  <si>
    <t>9.1.2.5.</t>
  </si>
  <si>
    <t>9.1.2.6.</t>
  </si>
  <si>
    <t>9.1.2.7.</t>
  </si>
  <si>
    <t>9.1.2.11.</t>
  </si>
  <si>
    <t>9.1.2.13.</t>
  </si>
  <si>
    <t>9.1.2.14.19.</t>
  </si>
  <si>
    <t>9.1.2.14.25.</t>
  </si>
  <si>
    <t>9.1.2.14.27.</t>
  </si>
  <si>
    <t>9.1.2.14.30.</t>
  </si>
  <si>
    <t>9.1.2.14.32.</t>
  </si>
  <si>
    <t>9.1.2.14.33.</t>
  </si>
  <si>
    <t>9.1.2.14.35.</t>
  </si>
  <si>
    <t>9.1.2.15.</t>
  </si>
  <si>
    <t>9.1.2.14.34.</t>
  </si>
  <si>
    <t>9.1.2.16.</t>
  </si>
  <si>
    <t>9.1.2.17.25.</t>
  </si>
  <si>
    <t>9.1.2.17.26.</t>
  </si>
  <si>
    <t>9.1.2.17.27.</t>
  </si>
  <si>
    <t>9.1.2.17.28.</t>
  </si>
  <si>
    <t>9.1.2.17.29.</t>
  </si>
  <si>
    <t>9.1.2.17.30.</t>
  </si>
  <si>
    <t>9.1.2.17.31.</t>
  </si>
  <si>
    <t>9.1.2.17.32.</t>
  </si>
  <si>
    <t>9.1.2.17.33.</t>
  </si>
  <si>
    <t>9.1.2.17.34.</t>
  </si>
  <si>
    <t>9.1.2.17.35.</t>
  </si>
  <si>
    <t>9.1.2.18.25.</t>
  </si>
  <si>
    <t>9.1.2.18.26.</t>
  </si>
  <si>
    <t>9.1.2.18.27.</t>
  </si>
  <si>
    <t>9.1.2.18.28.</t>
  </si>
  <si>
    <t>9.1.2.18.29.</t>
  </si>
  <si>
    <t>9.1.2.18.30.</t>
  </si>
  <si>
    <t>9.1.2.18.31.</t>
  </si>
  <si>
    <t>9.1.2.18.32.</t>
  </si>
  <si>
    <t>9.1.2.18.33.</t>
  </si>
  <si>
    <t>9.1.2.18.34.</t>
  </si>
  <si>
    <t>9.1.2.18.35.</t>
  </si>
  <si>
    <t>9.1.2.19.</t>
  </si>
  <si>
    <t>9.1.2.20.1.</t>
  </si>
  <si>
    <t>9.1.2.20.25.</t>
  </si>
  <si>
    <t>9.1.2.20.26.</t>
  </si>
  <si>
    <t>9.1.2.20.27.</t>
  </si>
  <si>
    <t>9.1.2.20.28.</t>
  </si>
  <si>
    <t>9.1.2.20.29.</t>
  </si>
  <si>
    <t>9.1.2.20.30.</t>
  </si>
  <si>
    <t>9.1.2.20.31.</t>
  </si>
  <si>
    <t>9.1.2.20.32.</t>
  </si>
  <si>
    <t>9.1.2.20.33.</t>
  </si>
  <si>
    <t>9.1.2.20.34.</t>
  </si>
  <si>
    <t>9.1.2.20.35.</t>
  </si>
  <si>
    <t>9.1.4.1.</t>
  </si>
  <si>
    <t>9.1.4.2.</t>
  </si>
  <si>
    <t>9.1.4.10.</t>
  </si>
  <si>
    <t>9.1.4.11.</t>
  </si>
  <si>
    <t>9.1.5.1.</t>
  </si>
  <si>
    <t>9.1.5.2.</t>
  </si>
  <si>
    <t>9.2.1.3.</t>
  </si>
  <si>
    <t>9.2.1.4.</t>
  </si>
  <si>
    <t>9.3.1.3.</t>
  </si>
  <si>
    <t>9.4.1.1.</t>
  </si>
  <si>
    <t>9.4.1.3.</t>
  </si>
  <si>
    <t>9.4.3.1.</t>
  </si>
  <si>
    <t>9.4.3.2.</t>
  </si>
  <si>
    <t>9.4.3.3.</t>
  </si>
  <si>
    <t>9.4.3.4.</t>
  </si>
  <si>
    <t>9.5.1.1.</t>
  </si>
  <si>
    <t>9.5.1.2.</t>
  </si>
  <si>
    <t>9.5.1.3.</t>
  </si>
  <si>
    <t>9.5.2.4.</t>
  </si>
  <si>
    <t>9.5.4.1.</t>
  </si>
  <si>
    <t>9.5.6.1.</t>
  </si>
  <si>
    <t>9.5.6.2.</t>
  </si>
  <si>
    <t>Klaipėdos rajono savivaldybės ir nevyriausybinių organizacijų bendradarbiavimo programos įgyvendinimas</t>
  </si>
  <si>
    <t>Klaipėdos rajono gyvenamųjų vietovių bendruomenių rėmimo programos įgyvendinimas</t>
  </si>
  <si>
    <t>Klaipėdos rajono tradicinių religinių bendruomenių ir bendrijų rėmimo programos įgyvendinimas</t>
  </si>
  <si>
    <t>Prevencinio darbo tarp vaikų ir jaunimo, įtraukiant į veiklą tėvus, pedagogus, rizikos grupes, vykdymas</t>
  </si>
  <si>
    <t>Nusikaltimų, daromų viešosiose vietose, prevencijos ir kontrolės vykdymas</t>
  </si>
  <si>
    <t>Antikorupcinės programos įgyvendinimas</t>
  </si>
  <si>
    <t>Skatinti Savivaldybės tarptautinį bendradarbiavimą įvairiose srityse bei bendradarbiavimą su kitomis savivaldybėmis</t>
  </si>
  <si>
    <t>Tarptautinių projektų programos įgyvendinimas</t>
  </si>
  <si>
    <t>Klaipėdos rajono savivaldybės daugiabučių namų savininkų bendrijų rėmimo programos įgyvendinimas</t>
  </si>
  <si>
    <t>9.1.2.10.</t>
  </si>
  <si>
    <t>9.5.6.4.</t>
  </si>
  <si>
    <t>Iš viso VB(D) 10.07.01.01.:</t>
  </si>
  <si>
    <t>9.1.4.15.</t>
  </si>
  <si>
    <t>Tarpinstitucinis bendradarbiavimas nusikalstamumo prevencijos ir kontrolės klausimais</t>
  </si>
  <si>
    <t>Nekilnojamo turto įsigijimas viešųjų poreikių tenkinimui</t>
  </si>
  <si>
    <t>Savivaldybės statinių eksploatavimo priežiūros funkcijos vykdymas</t>
  </si>
  <si>
    <t>25 Agl</t>
  </si>
  <si>
    <t>27 Dov</t>
  </si>
  <si>
    <t>28 Endr</t>
  </si>
  <si>
    <t>29 Grg</t>
  </si>
  <si>
    <t>30 Jdr</t>
  </si>
  <si>
    <t>31 Krtg</t>
  </si>
  <si>
    <t>32 Prkl</t>
  </si>
  <si>
    <t>33 Sdv</t>
  </si>
  <si>
    <t>34 Veiv</t>
  </si>
  <si>
    <t>35 Vėž</t>
  </si>
  <si>
    <t>10.01.02.04.</t>
  </si>
  <si>
    <t>10.01.02.01.</t>
  </si>
  <si>
    <t>Efektyviai valdyti Klaipėdos rajono savivaldybės paskolas</t>
  </si>
  <si>
    <t>01.07.01.01.</t>
  </si>
  <si>
    <t>LK</t>
  </si>
  <si>
    <t>01.03.02.01.</t>
  </si>
  <si>
    <t>Paskolų grąžinimas</t>
  </si>
  <si>
    <t>9.1.6.1.</t>
  </si>
  <si>
    <t>9.1.6.2.</t>
  </si>
  <si>
    <t>Palūkanų mokėjimas</t>
  </si>
  <si>
    <t>SL</t>
  </si>
  <si>
    <t xml:space="preserve">Dokumentacijos rengimas finansavimui iš ES struktūrinių fondų bei kitų programų gauti </t>
  </si>
  <si>
    <t>Tobulinti strateginį planavimą Klaipėdos rajono savivaldybėje</t>
  </si>
  <si>
    <t>Užtikrinti  Savivaldybės strateginio planavimo dokumentų rengimą</t>
  </si>
  <si>
    <t>Administracijos pastato priestato statybos projektavimo ir statybos darbai</t>
  </si>
  <si>
    <t>Projekto „Regioninė galimybių studija „Vakarų krantas“ įgyvendinimas</t>
  </si>
  <si>
    <t>Balsavimo kabinų įsigijimas</t>
  </si>
  <si>
    <t>9.5.2.9.</t>
  </si>
  <si>
    <t>9.1.4.16.</t>
  </si>
  <si>
    <t>Vietos bendruomenių tarybos programos įgyvendinimas</t>
  </si>
  <si>
    <t>9.4.2.18.</t>
  </si>
  <si>
    <t>VB(B)</t>
  </si>
  <si>
    <t>Viso SB:</t>
  </si>
  <si>
    <t>Viso PF:</t>
  </si>
  <si>
    <t>01 SL</t>
  </si>
  <si>
    <t>04 SL</t>
  </si>
  <si>
    <t>Viso SL:</t>
  </si>
  <si>
    <t>04 Kt</t>
  </si>
  <si>
    <t>08 Kt</t>
  </si>
  <si>
    <t>Viso Kt:</t>
  </si>
  <si>
    <t>01 ES</t>
  </si>
  <si>
    <t>04 ES</t>
  </si>
  <si>
    <t>06 ES</t>
  </si>
  <si>
    <t>Viso ES:</t>
  </si>
  <si>
    <t>01 BFL</t>
  </si>
  <si>
    <t>01 S</t>
  </si>
  <si>
    <t>04 S</t>
  </si>
  <si>
    <t>Viso S:</t>
  </si>
  <si>
    <t>04 VB</t>
  </si>
  <si>
    <t>06 VB</t>
  </si>
  <si>
    <t>Viso VB:</t>
  </si>
  <si>
    <t>Iš viso:</t>
  </si>
  <si>
    <t>Narkotinių medžiagų aptikimo ir atpažinimo testų atlikimas viešose jaunimo susibūrimo vietose</t>
  </si>
  <si>
    <t>Savivaldybės statinių remontas (Administracijos direktoriaus įsakymais)</t>
  </si>
  <si>
    <t>Sudaryti sąlygas Savivaldybės funkcijų efektyviam įgyvendinimui</t>
  </si>
  <si>
    <t>Plėtoti Savivaldybės tarptautinį bendradarbiavimą bei bendradarbiavimą su kitomis Lietuvos savivaldybėmis, institucijomis ir vietos bendruomene</t>
  </si>
  <si>
    <t>Užtikrinti efektyvų Savivaldybei nuosavybės teise priklausančio turto valdymą</t>
  </si>
  <si>
    <t>Prižiūrėti Savivaldybės statinius bei modernizuoti administracinės paskirties pastatus</t>
  </si>
  <si>
    <t>Patalpų paskirties pakeitimo projektinės dokumentacijos parengimas</t>
  </si>
  <si>
    <t>9.5.2.10.</t>
  </si>
  <si>
    <t>01.01.01.09.</t>
  </si>
  <si>
    <t>05.06.01.09.</t>
  </si>
  <si>
    <t>07.06.01.09.</t>
  </si>
  <si>
    <t>08.06.01.09.</t>
  </si>
  <si>
    <t>09.08.01.09.</t>
  </si>
  <si>
    <t>Dauparų Kvietinių seniūnijos darbo organizavimas</t>
  </si>
  <si>
    <t>01.03.03.02.</t>
  </si>
  <si>
    <t>Valstybinės kalbos vartojimo ir taisyklingumo kontrole</t>
  </si>
  <si>
    <t>01.06.01.03.</t>
  </si>
  <si>
    <t>Valstybinės žemės ir kito valstybės turto valdymas ir disponavimas juo patikėjimo teise</t>
  </si>
  <si>
    <t>02.02.01.01.</t>
  </si>
  <si>
    <t>9.2.1.14.28.</t>
  </si>
  <si>
    <t>Savivaldybės priešgaisrinių tarnybų darbo organizavimas</t>
  </si>
  <si>
    <t>03.02.01.01.</t>
  </si>
  <si>
    <t>26 Dpr</t>
  </si>
  <si>
    <t>iš viso SB 10.09.01.09.:</t>
  </si>
  <si>
    <t>Socialinė priežiūra socialinės rizikos šeimose</t>
  </si>
  <si>
    <t>04.07.04.01.</t>
  </si>
  <si>
    <t>04.07.03.01.</t>
  </si>
  <si>
    <t>Teisiškai įregistruoti neregistruotą ir efektyviai valdyti Savivaldybės tarybai priklausantį nekilnojamąjį turtą</t>
  </si>
  <si>
    <t>Nekilnojamojo turto įsigijimas viešųjų poreikių tenkinimui</t>
  </si>
  <si>
    <t>06.01.01.01.</t>
  </si>
  <si>
    <t>Viso VF:</t>
  </si>
  <si>
    <t>Iš viso programai:</t>
  </si>
  <si>
    <t>01 SB</t>
  </si>
  <si>
    <t>03 SB</t>
  </si>
  <si>
    <t>04 SB</t>
  </si>
  <si>
    <t>05 SB</t>
  </si>
  <si>
    <t>06 SB</t>
  </si>
  <si>
    <t>07 SB</t>
  </si>
  <si>
    <t>08 SB</t>
  </si>
  <si>
    <t>09 SB</t>
  </si>
  <si>
    <t>10 SB</t>
  </si>
  <si>
    <t>Kontrolės ir audito tarnyba (01)</t>
  </si>
  <si>
    <t>01 VF</t>
  </si>
  <si>
    <t>02 VF</t>
  </si>
  <si>
    <t>03 VF</t>
  </si>
  <si>
    <t>04 VF</t>
  </si>
  <si>
    <t>10 VF</t>
  </si>
  <si>
    <t>01 PF</t>
  </si>
  <si>
    <t>04 PF</t>
  </si>
  <si>
    <t>06 PF</t>
  </si>
  <si>
    <t>Viso BFL</t>
  </si>
  <si>
    <t>10 VB(M)</t>
  </si>
  <si>
    <t>Viso VB(M)</t>
  </si>
  <si>
    <t>Viso LK (01)</t>
  </si>
  <si>
    <t>Viso VB® (04)</t>
  </si>
  <si>
    <t>Viso VB(L) (04)</t>
  </si>
  <si>
    <t>Viso VB(B) (08)</t>
  </si>
  <si>
    <t>9.1.1.3.</t>
  </si>
  <si>
    <t>9.1.1.2.</t>
  </si>
  <si>
    <t>Operatyvaus policijos pareigūnų nuvykimo į įvykio vietą užtikrinimas</t>
  </si>
  <si>
    <t xml:space="preserve">Vaizdo kamerų įrengimas Gargždų mieste </t>
  </si>
  <si>
    <t xml:space="preserve"> Bendradarbiauti su vietos bendruomene, siekiant efektyviau tenkinti viešąjį interesą</t>
  </si>
  <si>
    <t>Tinkamai naudoti, prižiūrėti ir remontuoti Savivaldybės nekilnojamąjį turtą</t>
  </si>
  <si>
    <t>Asociacijos „Klaipėdos regionas“ nario mokestis</t>
  </si>
  <si>
    <t>Subsidija UAB „Klaipėdos rajono energija“</t>
  </si>
  <si>
    <t>Seniūnaičių veiklos išlaidų kompensavimas</t>
  </si>
  <si>
    <t>9.4.2.19.</t>
  </si>
  <si>
    <t>6</t>
  </si>
  <si>
    <t>Plikių evangelikų liuteronų bažnyčios bokšto laikrodžio sutvarkymas</t>
  </si>
  <si>
    <t>9.4.2.22.</t>
  </si>
  <si>
    <t>9.4.2.21.</t>
  </si>
  <si>
    <t>Gargždų šv.Arkangelo Mykolo parapijos  pastatų ir žemės sklypų nuosavybės teisės įregistravimo išlaidų finansavimas</t>
  </si>
  <si>
    <t>9.4.2.23.</t>
  </si>
  <si>
    <t xml:space="preserve">Daukšaičių kaimo bendruomenės patalpų paskirties pakeitimo finansavimas </t>
  </si>
  <si>
    <t>9.4.2.25.</t>
  </si>
  <si>
    <t>Lankupių kaimo bendruomonės patalpų paskirties pakeitimo finansavimas</t>
  </si>
  <si>
    <t>E. Mizarės pasirengimo dalyvauti pasaulio linijinių šokių čempionate dalinis finansavimas</t>
  </si>
  <si>
    <t>9.4.2.26.</t>
  </si>
  <si>
    <t>9.4.2.27.</t>
  </si>
  <si>
    <t>Brožių kaimo bendruomenės prieigų sutvarkymo dalinis finansavimas</t>
  </si>
  <si>
    <t>Gargždų šv. Arkangelo Mykolo parapijos bažnyčios suolų ir statūlų restauracijos finansavimas</t>
  </si>
  <si>
    <t>Prisidėjimas įrengiant automobilių stovėjimo aikštelę prie Lapių bendruomenės centro slidinėjimo trasos</t>
  </si>
  <si>
    <t>Priekulės evangelikų liuteronų parapijos namų priešgaisrinės ir apsaugos signalizacijos įrengimo finansavimas</t>
  </si>
  <si>
    <t>Priekulės šv. Antano Paduviečio parapijos bažnyčios elektros instaliacijos keitimo finansavimas</t>
  </si>
  <si>
    <t>Vėžaičių šv. Kazimiero parapijos namų išorės remonto finansavimas</t>
  </si>
  <si>
    <t>9.4.2.28.</t>
  </si>
  <si>
    <t>9.4.2.29.</t>
  </si>
  <si>
    <t>9.4.2.31.</t>
  </si>
  <si>
    <t>9.4.2.32.</t>
  </si>
  <si>
    <t>9.4.2.33.</t>
  </si>
  <si>
    <t>Viso SB(D) (01)</t>
  </si>
  <si>
    <t>Viso SB(P) (01)</t>
  </si>
  <si>
    <t>Savivaldybės turto kadastriniai, topografiniai matavimai ir teisinė registracija</t>
  </si>
  <si>
    <t>Bevielis internetas Savivaldybės administracijos teritorijoje</t>
  </si>
  <si>
    <t>Bendruomenės "Daukšaičių pušynėlis" patalpų remontui reikalingų medžiagų įsigijimo dalinis finansavimas</t>
  </si>
  <si>
    <t>9.4.2.34.</t>
  </si>
  <si>
    <t>Priekulės evangelikų liuteronų parapijos maldos namų remonto dalinis finansavimas</t>
  </si>
  <si>
    <t>9.4.2.35.</t>
  </si>
  <si>
    <t>9.4.2.36.</t>
  </si>
  <si>
    <t>Slengių bažnyčios statybos dalinis finansavimas</t>
  </si>
  <si>
    <t>Judrėnų Šv. Antano Paduviečio bažnyčios stogo remonto dalinis finansavimas</t>
  </si>
  <si>
    <t>9.4.2.37.</t>
  </si>
  <si>
    <t>Gargždų sportinių šokių studijos "Rolina" atstovų V.Jako ir G.Sirūnaitės pasirengimo šokių čempionatui dalinis finansavimas</t>
  </si>
  <si>
    <t>9.4.2.38.</t>
  </si>
  <si>
    <t>Direktoriaus rezervas (01)</t>
  </si>
  <si>
    <t>Palūkanų mokėjimas (01)</t>
  </si>
  <si>
    <t>Paskolų grąžinimas (01)</t>
  </si>
  <si>
    <t>Viso LK (03)</t>
  </si>
  <si>
    <t>9.1.1.5.</t>
  </si>
  <si>
    <t>17</t>
  </si>
  <si>
    <t xml:space="preserve">tūkst. eurų </t>
  </si>
  <si>
    <t>01.06.01.02.</t>
  </si>
  <si>
    <t>01.06.01.04.</t>
  </si>
  <si>
    <t>04.04.04.09.</t>
  </si>
  <si>
    <t>04.09.01.01.</t>
  </si>
  <si>
    <t>02.01.01.04.</t>
  </si>
  <si>
    <t>04.02.01.04.</t>
  </si>
  <si>
    <t>04.01.01.06.</t>
  </si>
  <si>
    <t>4 strateginis tikslas. Plėtoti vietos savivaldą</t>
  </si>
  <si>
    <t>Prisidėjimas įrengiant krepšinio aikštelę Antkopčio k.</t>
  </si>
  <si>
    <t>Priekulės Šv. Antano Paduviečio bažnyčios vidaus apdailos darbų dalinis finansavimas</t>
  </si>
  <si>
    <t>Prisidėjimas įrengiant apšvietimą Endriejavo parke</t>
  </si>
  <si>
    <t>Vanagų evangelikų liuteronų parapijos pastatų stogo remonto dalinis finansavimas</t>
  </si>
  <si>
    <t>9.4.2.39.</t>
  </si>
  <si>
    <t>9.4.2.40.</t>
  </si>
  <si>
    <t>9.4.2.41.</t>
  </si>
  <si>
    <t>9.4.2.42.</t>
  </si>
  <si>
    <t>Prisidėjimas įrengiant kėdes ir aikštelę Veiviržo slėnyje</t>
  </si>
  <si>
    <t>9.4.2.43.</t>
  </si>
  <si>
    <t>Prisidėjimas įrengiant krepšinio aikštelę Doviluose</t>
  </si>
  <si>
    <t>9.4.2.44.</t>
  </si>
  <si>
    <t>Prisidėjimnas įrengiant globos namus „Gyvenimo viltis“ Doviluose</t>
  </si>
  <si>
    <t>9.4.2.45.</t>
  </si>
  <si>
    <t xml:space="preserve">Prisidėjimas atnaujinant Plikių Šv. Šeimos-Jėzaus, Marijos ir Juozapo bažnyčios tvorą ir aplinką </t>
  </si>
  <si>
    <t>9.4.2.46.</t>
  </si>
  <si>
    <t>Prisidėjimas prie Gargždų Šv. Arkangelo Mykolo bažnyčios skulptūros pastatymo</t>
  </si>
  <si>
    <t>9.4.2.47.</t>
  </si>
  <si>
    <t>Plikių evangelikų liuteronų bažnyčios vargonų remonto dalinis finansavimas</t>
  </si>
  <si>
    <t>9.4.2.48.</t>
  </si>
  <si>
    <t>9.4.2.49.</t>
  </si>
  <si>
    <t>9.4.2.50.</t>
  </si>
  <si>
    <t>9.4.2.51.</t>
  </si>
  <si>
    <t>Priekulės evangelikų liuteronų parapijos žvalgomųjų archeologinių tyrinėjimų dalinis finansavimas</t>
  </si>
  <si>
    <t>Prisidėjimas prie Smilgynų kaimo bendruomenės „Smilgynai ir kaimynai“ projekto „Bendruomenės materialinės bazės stiprinimas“</t>
  </si>
  <si>
    <t>Lauko scenos pastatymo Smilgynų kaime dalinis finansavimas</t>
  </si>
  <si>
    <t>Jakų bendruomenės dalyvavimo turnyre dalinis finansavimas</t>
  </si>
  <si>
    <t>9.4.2.52.</t>
  </si>
  <si>
    <t>Granulinių katilinių priežiūros paslaugos pirkimas</t>
  </si>
  <si>
    <t>9.2.1.6.</t>
  </si>
  <si>
    <t>Bitininkų šventės Drevernoje dalinis finansavimas</t>
  </si>
  <si>
    <t>9.4.2.53.</t>
  </si>
  <si>
    <t>9.4.2.54.</t>
  </si>
  <si>
    <t>9.4.2.55.</t>
  </si>
  <si>
    <t>9.4.2.56.</t>
  </si>
  <si>
    <t>Lankupių kaimo bendruomenės patalpų šildymo išlaidų kompensavimas</t>
  </si>
  <si>
    <t>Koplytstulpio Dauparuose restauravimo išlaidų apmokėjimas</t>
  </si>
  <si>
    <t>Gargždų Šv. Arkangelo Mykolo parapijos patalpų šildymo išlaidų dalinis kompensavimas</t>
  </si>
  <si>
    <t>Endriejavo Šv. Apaštalo Andiejaus parapijos pastatų remonto dalinis finansavimas</t>
  </si>
  <si>
    <t>Veiviržėnų Šv. Apaštalo evangelisto Mato parapijos klebonijos patalpų tvarkymo dalinis finansavimas</t>
  </si>
  <si>
    <t>9.4.2.57.</t>
  </si>
  <si>
    <t>9.4.2.58.</t>
  </si>
  <si>
    <t>Gargždų 9-osios kuopos jaunųjų šaulių uniformų įsigyjimo finansavimas</t>
  </si>
  <si>
    <t>TV laidos apie Priekulę dalinis finansavimas</t>
  </si>
  <si>
    <t>9.4.2.59.</t>
  </si>
  <si>
    <t>9.4.2.60.</t>
  </si>
  <si>
    <t>Viešosios infrastruktūros įrengimo Achmetos r. savivaldybėje (Gruzija) dalinis finansavimas</t>
  </si>
  <si>
    <t>12</t>
  </si>
  <si>
    <t>Smilgynų kaimo bendruomenės "Smilgynai ir kaimynai" patalpų šildymo išlaidų kompensavimas</t>
  </si>
  <si>
    <t>9.4.2.61.</t>
  </si>
  <si>
    <t>VBD</t>
  </si>
  <si>
    <t>BDK</t>
  </si>
  <si>
    <t>VBL</t>
  </si>
  <si>
    <t>VBR</t>
  </si>
  <si>
    <t>VBP</t>
  </si>
  <si>
    <t>VBM</t>
  </si>
  <si>
    <t>Iš viso VBD 10.04.01.40.:</t>
  </si>
  <si>
    <t>Iš viso VBM 10.04.01.40.:</t>
  </si>
  <si>
    <t>Iš viso VBD:</t>
  </si>
  <si>
    <t>VBU</t>
  </si>
  <si>
    <t>9.4.1.5.</t>
  </si>
  <si>
    <r>
      <t xml:space="preserve">Savivaldybės biudžeto lėšos </t>
    </r>
    <r>
      <rPr>
        <b/>
        <sz val="8"/>
        <rFont val="Arial"/>
        <family val="2"/>
        <charset val="186"/>
      </rPr>
      <t>SB</t>
    </r>
  </si>
  <si>
    <r>
      <t>Valstybės biudžeto specialioji tikslinė dotacija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VBD</t>
    </r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</si>
  <si>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</si>
  <si>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r>
      <t xml:space="preserve">Valstybės biudžeto lėšos išmokoms vaikams ir šalpos išmokoms mokėti ir administruoti </t>
    </r>
    <r>
      <rPr>
        <b/>
        <sz val="8"/>
        <rFont val="Arial"/>
        <family val="2"/>
        <charset val="186"/>
      </rPr>
      <t>VBM</t>
    </r>
  </si>
  <si>
    <r>
      <t xml:space="preserve">Savivaldybės biudžeto lėšų likučiai (praėjusių metų) </t>
    </r>
    <r>
      <rPr>
        <b/>
        <sz val="8"/>
        <rFont val="Arial"/>
        <family val="2"/>
        <charset val="186"/>
      </rPr>
      <t>LK</t>
    </r>
  </si>
  <si>
    <r>
      <t xml:space="preserve">Valstybės biudžeto specialiosios tikslinės dotacijos žemės ūkio funkcijų vykdymui Klaipėdos mieste </t>
    </r>
    <r>
      <rPr>
        <b/>
        <sz val="8"/>
        <rFont val="Arial"/>
        <family val="2"/>
        <charset val="186"/>
      </rPr>
      <t>VBL</t>
    </r>
  </si>
  <si>
    <r>
      <t xml:space="preserve">Valstybės biudžeto specialiosios tikslinės dotacijos žemės ūkio funkcijų vykdymui Neringos mieste </t>
    </r>
    <r>
      <rPr>
        <b/>
        <sz val="8"/>
        <rFont val="Arial"/>
        <family val="2"/>
        <charset val="186"/>
      </rPr>
      <t>VBR</t>
    </r>
  </si>
  <si>
    <t xml:space="preserve">Projekto "Paslaugų teikimo gyventojams kokybės gerinimas Klaipėdos regiono savivaldybėse" įgyvendinimas </t>
  </si>
  <si>
    <t>9.1.1.7.</t>
  </si>
  <si>
    <t>Kaimo bendruomenės "Smilgynai ir kaimynai" įsigyjamų statybinių medžiagų išlaidų kompensavimas</t>
  </si>
  <si>
    <t>9.4.2.62.</t>
  </si>
  <si>
    <t>9.4.2.63.</t>
  </si>
  <si>
    <t>Medžiotojų ir žvejų klubo "Dauparai" knygos leidybos finansavimas</t>
  </si>
  <si>
    <t>Gargždų Šv. Arkangelo Mykolo bažnyčios Kryžiaus kelio stočių paveikslų (stacijų) restauravimo finansavimas</t>
  </si>
  <si>
    <t>9.4.2.64.</t>
  </si>
  <si>
    <t>Įgyvendinti nusikalstamumo prevencijos ir kontrolės programą</t>
  </si>
  <si>
    <t>9.4.2.65.</t>
  </si>
  <si>
    <t>9.4.2.66.</t>
  </si>
  <si>
    <t>9.4.2.67.</t>
  </si>
  <si>
    <t>9.4.2.68.</t>
  </si>
  <si>
    <t>Jakų bendruomenės vasaros šventės rengimo dalinis finansavimas</t>
  </si>
  <si>
    <t>TV laidos apie I. Simonaitytę dalinis finansavimas</t>
  </si>
  <si>
    <t>Koncertų, skirtų Reformacijos jubiliejiniams metams paminėti, dalinis finansavimas</t>
  </si>
  <si>
    <t>Priekulės Šv. Antano Paduviečio parapijinės bažnyčios išorės tvarkymo darbų dalinis finansavimas</t>
  </si>
  <si>
    <t>Reprezentacinio albumo leidyba</t>
  </si>
  <si>
    <t>Ž</t>
  </si>
  <si>
    <r>
      <t xml:space="preserve">Lėšos už parduotą žemę </t>
    </r>
    <r>
      <rPr>
        <b/>
        <sz val="8"/>
        <rFont val="Arial"/>
        <family val="2"/>
        <charset val="186"/>
      </rPr>
      <t>Ž</t>
    </r>
  </si>
  <si>
    <t>9.1.2.14.</t>
  </si>
  <si>
    <t>Prisidėjimas prie projekto "Viešosios erdvės sutvarkymas Girkalių kaime ir pritaikymas bendruomenės poreikiams" įgyvendinimo</t>
  </si>
  <si>
    <t>9.4.2.69.</t>
  </si>
  <si>
    <t>13</t>
  </si>
  <si>
    <t>9.4.2.70.</t>
  </si>
  <si>
    <t>Renginio, skirto pagerbti Steponą Darių, dalinis finansavimas</t>
  </si>
  <si>
    <t>2020 m. išlaidų projektas</t>
  </si>
  <si>
    <t>9.4.2.71.</t>
  </si>
  <si>
    <t>9.4.2.72.</t>
  </si>
  <si>
    <t>Lietuvos politinių kalinių ir tremtinių sąjungos knygos leidybos dalinis finansavimas</t>
  </si>
  <si>
    <t>Antano Stalmoko atminimo lentos pagaminimo ir atidengimo finansavimas</t>
  </si>
  <si>
    <t>Klaipėdos regiono turizmo ir žemės ūkio sektorių plėtros studijos parengimo dalinis finansavimas</t>
  </si>
  <si>
    <t>9.4.1.6.</t>
  </si>
  <si>
    <t>18.3</t>
  </si>
  <si>
    <t>9.4.2.73.</t>
  </si>
  <si>
    <t>KT</t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</si>
  <si>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</si>
  <si>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t>Programos "Idėja Klaipėdos rajonui" įgyvendinimas</t>
  </si>
  <si>
    <t>9.4.2.74.</t>
  </si>
  <si>
    <t>Veiviržėnų Šv. Apaštalo evangelisto Mato parapijosklebonijos renovacijos darbų dalinis finansavimas</t>
  </si>
  <si>
    <t>9.1.1.8.</t>
  </si>
  <si>
    <t>Administracijos darbo organizavimas (Direktoriaus rezervas)</t>
  </si>
  <si>
    <t>9.4.2.75.</t>
  </si>
  <si>
    <t>Lietuvos Šaulių sąjungos aprūpinimo uniformomis dalinia finansavimas</t>
  </si>
  <si>
    <r>
      <t xml:space="preserve">Pajamos už paslaugas ir nuomą </t>
    </r>
    <r>
      <rPr>
        <b/>
        <sz val="8"/>
        <rFont val="Arial"/>
        <family val="2"/>
        <charset val="186"/>
      </rPr>
      <t>S</t>
    </r>
  </si>
  <si>
    <t>Dalyvauti gerinant rajono gyvenamąjį fondą</t>
  </si>
  <si>
    <t>9.4.2.76.</t>
  </si>
  <si>
    <t>Partizanų perlaidojimo vietos paminklo ir teritorijos sutvarkymo finansavimas</t>
  </si>
  <si>
    <t>19</t>
  </si>
  <si>
    <t>Prisidėjimas prie projekto- konkurso "Auginu Lietuvai" įgyvendinimo</t>
  </si>
  <si>
    <t>9.4.2.77.</t>
  </si>
  <si>
    <t>Aktyvios poilsio zonos įrengimui Kvietiniuose" įgyvendinimas</t>
  </si>
  <si>
    <t>9.4.2.78.</t>
  </si>
  <si>
    <t>Kt</t>
  </si>
  <si>
    <t>Savivaldybės erdvinių duomenų rinkinio tvarkymas</t>
  </si>
  <si>
    <t>04.02.01.02</t>
  </si>
  <si>
    <t>9.1.2.21.</t>
  </si>
  <si>
    <t>SM</t>
  </si>
  <si>
    <r>
      <t xml:space="preserve">Tarpinstitucinio bendradarbiavimo koordinatoriaus išlaikymas </t>
    </r>
    <r>
      <rPr>
        <b/>
        <sz val="8"/>
        <rFont val="Arial"/>
        <family val="2"/>
      </rPr>
      <t>SM</t>
    </r>
  </si>
  <si>
    <t>Prisidėjimas prie monumentalaus paminklo Europos parke įrengimo pagal projektą „Pasaulio lietuvių vienybės karūna“</t>
  </si>
  <si>
    <t>Gargždų Šv. Arkangelo Mykolo parapijos patalpų atnaujinimo dalinis finansavimas</t>
  </si>
  <si>
    <t>9.4.2.36</t>
  </si>
  <si>
    <t>9.4.2.79</t>
  </si>
  <si>
    <t>9.4.2.80</t>
  </si>
  <si>
    <t>2018 m. faktas</t>
  </si>
  <si>
    <t>2019 m. asignavimai</t>
  </si>
  <si>
    <t>2021 m. išlaidų projektas</t>
  </si>
  <si>
    <t>VBT</t>
  </si>
  <si>
    <r>
      <t xml:space="preserve">Vietos bendruomenių tarybos lėšos </t>
    </r>
    <r>
      <rPr>
        <b/>
        <sz val="8"/>
        <rFont val="Arial"/>
        <family val="2"/>
        <charset val="186"/>
      </rPr>
      <t>VBT</t>
    </r>
  </si>
  <si>
    <t>2019-2021 METŲ SAVIVALDYBĖS VALDYMO IR PAGRINDINIŲ FUNKCIJŲ VYKDYMO PROGRAMOS TIKSLŲ, UŽDAVINIŲ IR PRIEMONIŲ ASIGNAVIMŲ SUVESTINĖ</t>
  </si>
  <si>
    <t>Klaipėdos rajono savivaldybės strateginio veiklos plano 2019-2021 m. 
1 priedas</t>
  </si>
  <si>
    <t>Reprezentacinės išlaidos</t>
  </si>
  <si>
    <t>Klaipėdos rajono strateginių plėtros dokumentų  rengimas</t>
  </si>
  <si>
    <t>Priekulės Šv. Antano Paduviečio parapijos namų projekto dalinis finansavimas</t>
  </si>
  <si>
    <t>9.4.2.81.</t>
  </si>
  <si>
    <t>Valstybės biudžeto speciali tikslinė dotacija piliečių nuosavybės teisėms į išlikusius gyvenamuosius namus, jų dalis, butus, ūkinės komercinės paskirties pastatus ir jų priklausinius atkurti</t>
  </si>
  <si>
    <t>9.1.2.8</t>
  </si>
  <si>
    <r>
      <t>Europos sąjungos struktūrinių fondų lėšos</t>
    </r>
    <r>
      <rPr>
        <b/>
        <sz val="8"/>
        <rFont val="Arial"/>
        <family val="2"/>
        <charset val="186"/>
      </rPr>
      <t xml:space="preserve"> ES</t>
    </r>
  </si>
  <si>
    <r>
      <t xml:space="preserve">Viršplaninės pajamos (praėjusių metų) </t>
    </r>
    <r>
      <rPr>
        <b/>
        <sz val="8"/>
        <rFont val="Arial"/>
        <family val="2"/>
        <charset val="186"/>
      </rPr>
      <t xml:space="preserve">VLK </t>
    </r>
  </si>
  <si>
    <t>VLK</t>
  </si>
  <si>
    <t>GŠV</t>
  </si>
  <si>
    <r>
      <t xml:space="preserve">"Gargždų švara" vietinės rinkliavos </t>
    </r>
    <r>
      <rPr>
        <b/>
        <sz val="8"/>
        <rFont val="Arial"/>
        <family val="2"/>
        <charset val="186"/>
      </rPr>
      <t>GŠV</t>
    </r>
  </si>
  <si>
    <t>05.01.01.01.</t>
  </si>
  <si>
    <t>Tarpinstitucinis bendradarbiavimas</t>
  </si>
  <si>
    <t>9.1.1.2</t>
  </si>
  <si>
    <t>Statybos objektų statinių techninės priežiūros, projekto vykdymo priežiūros, projekto ekspertizės, ataskaitų po projekto įgyvendinimo rengimo paslaugų pirkimas ir vykdymas</t>
  </si>
  <si>
    <t>Klaipėdos rajono bendruomenių vykdomų projektų dalinis finansavimas</t>
  </si>
  <si>
    <t>Dalyvavimas projekto "Tarpsieninio bendradarbiavimo stiprinimas, kuriant tvarią ilgalaikę plėtrą tarp Klaipėdos ir Kuržemės regionų" įgyvendinime</t>
  </si>
  <si>
    <t>9.1.1.16.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</si>
</sst>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name val="Times New Roman Baltic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1" fillId="5" borderId="0" xfId="0" applyFont="1" applyFill="1"/>
    <xf numFmtId="0" fontId="4" fillId="4" borderId="0" xfId="0" applyFont="1" applyFill="1"/>
    <xf numFmtId="0" fontId="4" fillId="5" borderId="0" xfId="0" applyFont="1" applyFill="1"/>
    <xf numFmtId="3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3" fontId="3" fillId="0" borderId="32" xfId="0" applyNumberFormat="1" applyFont="1" applyBorder="1" applyAlignment="1">
      <alignment horizontal="center" vertical="center" textRotation="90"/>
    </xf>
    <xf numFmtId="3" fontId="3" fillId="0" borderId="32" xfId="0" applyNumberFormat="1" applyFont="1" applyBorder="1" applyAlignment="1">
      <alignment horizontal="center" vertical="center" textRotation="90" wrapText="1"/>
    </xf>
    <xf numFmtId="165" fontId="3" fillId="4" borderId="8" xfId="0" applyNumberFormat="1" applyFont="1" applyFill="1" applyBorder="1" applyAlignment="1">
      <alignment horizontal="center" vertical="center"/>
    </xf>
    <xf numFmtId="165" fontId="3" fillId="4" borderId="30" xfId="0" applyNumberFormat="1" applyFont="1" applyFill="1" applyBorder="1" applyAlignment="1">
      <alignment horizontal="center" vertical="center"/>
    </xf>
    <xf numFmtId="165" fontId="3" fillId="20" borderId="3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4" borderId="38" xfId="0" applyNumberFormat="1" applyFont="1" applyFill="1" applyBorder="1" applyAlignment="1">
      <alignment horizontal="center" vertical="center"/>
    </xf>
    <xf numFmtId="165" fontId="3" fillId="20" borderId="40" xfId="0" applyNumberFormat="1" applyFont="1" applyFill="1" applyBorder="1" applyAlignment="1">
      <alignment horizontal="center" vertical="center"/>
    </xf>
    <xf numFmtId="165" fontId="3" fillId="6" borderId="39" xfId="0" applyNumberFormat="1" applyFont="1" applyFill="1" applyBorder="1" applyAlignment="1">
      <alignment horizontal="center" vertical="center"/>
    </xf>
    <xf numFmtId="165" fontId="3" fillId="6" borderId="41" xfId="0" applyNumberFormat="1" applyFont="1" applyFill="1" applyBorder="1" applyAlignment="1">
      <alignment horizontal="center" vertical="center"/>
    </xf>
    <xf numFmtId="165" fontId="3" fillId="6" borderId="38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165" fontId="3" fillId="20" borderId="5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165" fontId="3" fillId="4" borderId="15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20" borderId="21" xfId="0" applyNumberFormat="1" applyFont="1" applyFill="1" applyBorder="1" applyAlignment="1">
      <alignment horizontal="center" vertical="center"/>
    </xf>
    <xf numFmtId="165" fontId="3" fillId="4" borderId="16" xfId="0" applyNumberFormat="1" applyFont="1" applyFill="1" applyBorder="1" applyAlignment="1">
      <alignment horizontal="center" vertical="center"/>
    </xf>
    <xf numFmtId="165" fontId="3" fillId="4" borderId="22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5" fontId="3" fillId="4" borderId="42" xfId="0" applyNumberFormat="1" applyFont="1" applyFill="1" applyBorder="1" applyAlignment="1">
      <alignment horizontal="center" vertical="center"/>
    </xf>
    <xf numFmtId="165" fontId="3" fillId="4" borderId="43" xfId="0" applyNumberFormat="1" applyFont="1" applyFill="1" applyBorder="1" applyAlignment="1">
      <alignment horizontal="center" vertical="center"/>
    </xf>
    <xf numFmtId="165" fontId="3" fillId="21" borderId="28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20" borderId="44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4" borderId="20" xfId="0" applyNumberFormat="1" applyFont="1" applyFill="1" applyBorder="1" applyAlignment="1">
      <alignment horizontal="center" vertical="center"/>
    </xf>
    <xf numFmtId="165" fontId="3" fillId="20" borderId="4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>
      <alignment horizontal="center" vertical="center"/>
    </xf>
    <xf numFmtId="165" fontId="3" fillId="4" borderId="32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/>
    </xf>
    <xf numFmtId="165" fontId="3" fillId="7" borderId="42" xfId="0" applyNumberFormat="1" applyFont="1" applyFill="1" applyBorder="1" applyAlignment="1">
      <alignment horizontal="center" vertical="center"/>
    </xf>
    <xf numFmtId="165" fontId="3" fillId="7" borderId="15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32" xfId="0" applyNumberFormat="1" applyFont="1" applyFill="1" applyBorder="1" applyAlignment="1">
      <alignment horizontal="center" vertical="center"/>
    </xf>
    <xf numFmtId="165" fontId="3" fillId="7" borderId="3" xfId="0" applyNumberFormat="1" applyFont="1" applyFill="1" applyBorder="1" applyAlignment="1">
      <alignment horizontal="center" vertical="center"/>
    </xf>
    <xf numFmtId="165" fontId="3" fillId="20" borderId="47" xfId="0" applyNumberFormat="1" applyFont="1" applyFill="1" applyBorder="1" applyAlignment="1">
      <alignment horizontal="center" vertical="center"/>
    </xf>
    <xf numFmtId="165" fontId="3" fillId="20" borderId="18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165" fontId="3" fillId="20" borderId="24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6" borderId="40" xfId="0" applyNumberFormat="1" applyFont="1" applyFill="1" applyBorder="1" applyAlignment="1">
      <alignment horizontal="center" vertical="center"/>
    </xf>
    <xf numFmtId="165" fontId="3" fillId="20" borderId="48" xfId="0" applyNumberFormat="1" applyFont="1" applyFill="1" applyBorder="1" applyAlignment="1">
      <alignment horizontal="center" vertical="center"/>
    </xf>
    <xf numFmtId="165" fontId="3" fillId="20" borderId="49" xfId="0" applyNumberFormat="1" applyFont="1" applyFill="1" applyBorder="1" applyAlignment="1">
      <alignment horizontal="center" vertical="center"/>
    </xf>
    <xf numFmtId="165" fontId="3" fillId="20" borderId="0" xfId="0" applyNumberFormat="1" applyFont="1" applyFill="1" applyBorder="1" applyAlignment="1">
      <alignment horizontal="center" vertical="center"/>
    </xf>
    <xf numFmtId="165" fontId="3" fillId="8" borderId="16" xfId="0" applyNumberFormat="1" applyFont="1" applyFill="1" applyBorder="1" applyAlignment="1">
      <alignment horizontal="center" vertical="center"/>
    </xf>
    <xf numFmtId="165" fontId="3" fillId="8" borderId="22" xfId="0" applyNumberFormat="1" applyFont="1" applyFill="1" applyBorder="1" applyAlignment="1">
      <alignment horizontal="center" vertical="center"/>
    </xf>
    <xf numFmtId="165" fontId="3" fillId="8" borderId="24" xfId="0" applyNumberFormat="1" applyFont="1" applyFill="1" applyBorder="1" applyAlignment="1">
      <alignment horizontal="center" vertical="center"/>
    </xf>
    <xf numFmtId="165" fontId="3" fillId="8" borderId="32" xfId="0" applyNumberFormat="1" applyFont="1" applyFill="1" applyBorder="1" applyAlignment="1">
      <alignment horizontal="center" vertical="center"/>
    </xf>
    <xf numFmtId="165" fontId="3" fillId="8" borderId="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/>
    </xf>
    <xf numFmtId="165" fontId="7" fillId="23" borderId="6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3" fillId="8" borderId="32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39" xfId="0" applyNumberFormat="1" applyFont="1" applyFill="1" applyBorder="1" applyAlignment="1">
      <alignment horizontal="center" vertical="center"/>
    </xf>
    <xf numFmtId="3" fontId="3" fillId="6" borderId="41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3" borderId="38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50" xfId="0" applyNumberFormat="1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 vertical="center"/>
    </xf>
    <xf numFmtId="165" fontId="3" fillId="5" borderId="7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165" fontId="3" fillId="20" borderId="37" xfId="0" applyNumberFormat="1" applyFont="1" applyFill="1" applyBorder="1" applyAlignment="1">
      <alignment horizontal="center" vertical="center" wrapText="1"/>
    </xf>
    <xf numFmtId="165" fontId="3" fillId="5" borderId="47" xfId="0" applyNumberFormat="1" applyFont="1" applyFill="1" applyBorder="1" applyAlignment="1">
      <alignment horizontal="center" vertical="center"/>
    </xf>
    <xf numFmtId="165" fontId="3" fillId="5" borderId="42" xfId="0" applyNumberFormat="1" applyFont="1" applyFill="1" applyBorder="1" applyAlignment="1">
      <alignment horizontal="center" vertical="center"/>
    </xf>
    <xf numFmtId="165" fontId="3" fillId="5" borderId="43" xfId="0" applyNumberFormat="1" applyFont="1" applyFill="1" applyBorder="1" applyAlignment="1">
      <alignment horizontal="center" vertical="center"/>
    </xf>
    <xf numFmtId="165" fontId="3" fillId="5" borderId="28" xfId="0" applyNumberFormat="1" applyFont="1" applyFill="1" applyBorder="1" applyAlignment="1">
      <alignment horizontal="center" vertical="center"/>
    </xf>
    <xf numFmtId="165" fontId="3" fillId="20" borderId="1" xfId="0" applyNumberFormat="1" applyFont="1" applyFill="1" applyBorder="1" applyAlignment="1">
      <alignment horizontal="center" vertical="center" wrapText="1"/>
    </xf>
    <xf numFmtId="165" fontId="3" fillId="6" borderId="51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165" fontId="3" fillId="4" borderId="53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165" fontId="3" fillId="4" borderId="54" xfId="0" applyNumberFormat="1" applyFont="1" applyFill="1" applyBorder="1" applyAlignment="1">
      <alignment horizontal="center" vertical="center"/>
    </xf>
    <xf numFmtId="165" fontId="3" fillId="4" borderId="55" xfId="0" applyNumberFormat="1" applyFont="1" applyFill="1" applyBorder="1" applyAlignment="1">
      <alignment horizontal="center" vertical="center"/>
    </xf>
    <xf numFmtId="165" fontId="3" fillId="4" borderId="24" xfId="0" applyNumberFormat="1" applyFont="1" applyFill="1" applyBorder="1" applyAlignment="1">
      <alignment horizontal="center" vertical="center"/>
    </xf>
    <xf numFmtId="165" fontId="3" fillId="5" borderId="47" xfId="0" applyNumberFormat="1" applyFont="1" applyFill="1" applyBorder="1" applyAlignment="1">
      <alignment horizontal="center" vertical="center" wrapText="1"/>
    </xf>
    <xf numFmtId="165" fontId="3" fillId="5" borderId="42" xfId="0" applyNumberFormat="1" applyFont="1" applyFill="1" applyBorder="1" applyAlignment="1">
      <alignment horizontal="left" vertical="center" wrapText="1"/>
    </xf>
    <xf numFmtId="165" fontId="3" fillId="5" borderId="43" xfId="0" applyNumberFormat="1" applyFont="1" applyFill="1" applyBorder="1" applyAlignment="1">
      <alignment horizontal="left" vertical="center" wrapText="1"/>
    </xf>
    <xf numFmtId="165" fontId="3" fillId="20" borderId="45" xfId="0" applyNumberFormat="1" applyFont="1" applyFill="1" applyBorder="1" applyAlignment="1">
      <alignment horizontal="center" vertical="center" wrapText="1"/>
    </xf>
    <xf numFmtId="165" fontId="3" fillId="5" borderId="28" xfId="0" applyNumberFormat="1" applyFont="1" applyFill="1" applyBorder="1" applyAlignment="1">
      <alignment horizontal="left" vertical="center" wrapText="1"/>
    </xf>
    <xf numFmtId="165" fontId="3" fillId="5" borderId="45" xfId="0" applyNumberFormat="1" applyFont="1" applyFill="1" applyBorder="1" applyAlignment="1">
      <alignment horizontal="center" vertical="center" wrapText="1"/>
    </xf>
    <xf numFmtId="165" fontId="3" fillId="5" borderId="4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 wrapText="1"/>
    </xf>
    <xf numFmtId="3" fontId="3" fillId="5" borderId="47" xfId="0" applyNumberFormat="1" applyFont="1" applyFill="1" applyBorder="1" applyAlignment="1">
      <alignment horizontal="center" vertical="center" wrapText="1"/>
    </xf>
    <xf numFmtId="3" fontId="3" fillId="5" borderId="42" xfId="0" applyNumberFormat="1" applyFont="1" applyFill="1" applyBorder="1" applyAlignment="1">
      <alignment horizontal="left" vertical="center" wrapText="1"/>
    </xf>
    <xf numFmtId="3" fontId="3" fillId="5" borderId="43" xfId="0" applyNumberFormat="1" applyFont="1" applyFill="1" applyBorder="1" applyAlignment="1">
      <alignment horizontal="left" vertical="center" wrapText="1"/>
    </xf>
    <xf numFmtId="3" fontId="3" fillId="5" borderId="45" xfId="0" applyNumberFormat="1" applyFont="1" applyFill="1" applyBorder="1" applyAlignment="1">
      <alignment horizontal="center" vertical="center" wrapText="1"/>
    </xf>
    <xf numFmtId="3" fontId="3" fillId="5" borderId="28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18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center" vertical="center" wrapText="1"/>
    </xf>
    <xf numFmtId="3" fontId="3" fillId="8" borderId="6" xfId="0" applyNumberFormat="1" applyFont="1" applyFill="1" applyBorder="1" applyAlignment="1">
      <alignment horizontal="left" vertical="center" wrapText="1"/>
    </xf>
    <xf numFmtId="3" fontId="3" fillId="8" borderId="2" xfId="0" applyNumberFormat="1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left" vertical="center" wrapText="1"/>
    </xf>
    <xf numFmtId="3" fontId="3" fillId="0" borderId="52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/>
    </xf>
    <xf numFmtId="3" fontId="3" fillId="7" borderId="20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/>
    </xf>
    <xf numFmtId="3" fontId="3" fillId="6" borderId="48" xfId="0" applyNumberFormat="1" applyFont="1" applyFill="1" applyBorder="1" applyAlignment="1">
      <alignment horizontal="center" vertical="center"/>
    </xf>
    <xf numFmtId="3" fontId="3" fillId="6" borderId="51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3" fillId="5" borderId="44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center" vertical="center" wrapText="1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25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 wrapText="1"/>
    </xf>
    <xf numFmtId="3" fontId="3" fillId="4" borderId="5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center" vertical="center"/>
    </xf>
    <xf numFmtId="3" fontId="3" fillId="4" borderId="31" xfId="0" applyNumberFormat="1" applyFont="1" applyFill="1" applyBorder="1" applyAlignment="1">
      <alignment horizontal="center" vertical="center"/>
    </xf>
    <xf numFmtId="3" fontId="3" fillId="7" borderId="52" xfId="0" applyNumberFormat="1" applyFont="1" applyFill="1" applyBorder="1" applyAlignment="1">
      <alignment horizontal="center" vertical="center" wrapText="1"/>
    </xf>
    <xf numFmtId="3" fontId="3" fillId="6" borderId="45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23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3" fontId="3" fillId="5" borderId="42" xfId="0" applyNumberFormat="1" applyFont="1" applyFill="1" applyBorder="1" applyAlignment="1">
      <alignment horizontal="center" vertical="center"/>
    </xf>
    <xf numFmtId="3" fontId="3" fillId="5" borderId="43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 wrapText="1"/>
    </xf>
    <xf numFmtId="3" fontId="3" fillId="4" borderId="56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20" borderId="6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5" fontId="7" fillId="24" borderId="6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165" fontId="7" fillId="14" borderId="6" xfId="0" applyNumberFormat="1" applyFont="1" applyFill="1" applyBorder="1" applyAlignment="1">
      <alignment horizontal="center" vertical="center"/>
    </xf>
    <xf numFmtId="165" fontId="7" fillId="15" borderId="6" xfId="0" applyNumberFormat="1" applyFont="1" applyFill="1" applyBorder="1" applyAlignment="1">
      <alignment horizontal="center" vertical="center"/>
    </xf>
    <xf numFmtId="165" fontId="7" fillId="25" borderId="6" xfId="0" applyNumberFormat="1" applyFont="1" applyFill="1" applyBorder="1" applyAlignment="1">
      <alignment horizontal="center" vertical="center"/>
    </xf>
    <xf numFmtId="165" fontId="3" fillId="16" borderId="6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165" fontId="3" fillId="17" borderId="6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" fillId="0" borderId="0" xfId="0" applyFont="1" applyAlignment="1">
      <alignment horizontal="left"/>
    </xf>
    <xf numFmtId="165" fontId="3" fillId="22" borderId="39" xfId="0" applyNumberFormat="1" applyFont="1" applyFill="1" applyBorder="1" applyAlignment="1">
      <alignment horizontal="center" vertical="center"/>
    </xf>
    <xf numFmtId="165" fontId="3" fillId="22" borderId="41" xfId="0" applyNumberFormat="1" applyFont="1" applyFill="1" applyBorder="1" applyAlignment="1">
      <alignment horizontal="center" vertical="center"/>
    </xf>
    <xf numFmtId="165" fontId="3" fillId="22" borderId="38" xfId="0" applyNumberFormat="1" applyFont="1" applyFill="1" applyBorder="1" applyAlignment="1">
      <alignment horizontal="center" vertical="center"/>
    </xf>
    <xf numFmtId="165" fontId="3" fillId="23" borderId="40" xfId="0" applyNumberFormat="1" applyFont="1" applyFill="1" applyBorder="1" applyAlignment="1">
      <alignment horizontal="center" vertical="center"/>
    </xf>
    <xf numFmtId="165" fontId="3" fillId="23" borderId="39" xfId="0" applyNumberFormat="1" applyFont="1" applyFill="1" applyBorder="1" applyAlignment="1">
      <alignment horizontal="center" vertical="center"/>
    </xf>
    <xf numFmtId="165" fontId="3" fillId="23" borderId="38" xfId="0" applyNumberFormat="1" applyFont="1" applyFill="1" applyBorder="1" applyAlignment="1">
      <alignment horizontal="center" vertical="center"/>
    </xf>
    <xf numFmtId="165" fontId="3" fillId="23" borderId="50" xfId="0" applyNumberFormat="1" applyFont="1" applyFill="1" applyBorder="1" applyAlignment="1">
      <alignment horizontal="center" vertical="center"/>
    </xf>
    <xf numFmtId="165" fontId="3" fillId="23" borderId="1" xfId="0" applyNumberFormat="1" applyFont="1" applyFill="1" applyBorder="1" applyAlignment="1">
      <alignment horizontal="center" vertical="center"/>
    </xf>
    <xf numFmtId="165" fontId="3" fillId="23" borderId="2" xfId="0" applyNumberFormat="1" applyFont="1" applyFill="1" applyBorder="1" applyAlignment="1">
      <alignment horizontal="center" vertical="center"/>
    </xf>
    <xf numFmtId="165" fontId="3" fillId="23" borderId="6" xfId="0" applyNumberFormat="1" applyFont="1" applyFill="1" applyBorder="1" applyAlignment="1">
      <alignment horizontal="center" vertical="center"/>
    </xf>
    <xf numFmtId="165" fontId="3" fillId="23" borderId="36" xfId="0" applyNumberFormat="1" applyFont="1" applyFill="1" applyBorder="1" applyAlignment="1">
      <alignment horizontal="center" vertical="center"/>
    </xf>
    <xf numFmtId="165" fontId="3" fillId="23" borderId="41" xfId="0" applyNumberFormat="1" applyFont="1" applyFill="1" applyBorder="1" applyAlignment="1">
      <alignment horizontal="center" vertical="center"/>
    </xf>
    <xf numFmtId="165" fontId="3" fillId="23" borderId="61" xfId="0" applyNumberFormat="1" applyFont="1" applyFill="1" applyBorder="1" applyAlignment="1">
      <alignment horizontal="center" vertical="center"/>
    </xf>
    <xf numFmtId="165" fontId="3" fillId="23" borderId="51" xfId="0" applyNumberFormat="1" applyFont="1" applyFill="1" applyBorder="1" applyAlignment="1">
      <alignment horizontal="center" vertical="center"/>
    </xf>
    <xf numFmtId="165" fontId="3" fillId="23" borderId="62" xfId="0" applyNumberFormat="1" applyFont="1" applyFill="1" applyBorder="1" applyAlignment="1">
      <alignment horizontal="center" vertical="center"/>
    </xf>
    <xf numFmtId="165" fontId="3" fillId="23" borderId="8" xfId="0" applyNumberFormat="1" applyFont="1" applyFill="1" applyBorder="1" applyAlignment="1">
      <alignment horizontal="center" vertical="center"/>
    </xf>
    <xf numFmtId="165" fontId="3" fillId="2" borderId="6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62" xfId="0" applyNumberFormat="1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22" borderId="48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7" xfId="0" applyNumberFormat="1" applyFont="1" applyFill="1" applyBorder="1" applyAlignment="1">
      <alignment horizontal="center" vertical="center" wrapText="1"/>
    </xf>
    <xf numFmtId="165" fontId="3" fillId="26" borderId="50" xfId="0" applyNumberFormat="1" applyFont="1" applyFill="1" applyBorder="1" applyAlignment="1">
      <alignment horizontal="center" vertical="center"/>
    </xf>
    <xf numFmtId="165" fontId="3" fillId="26" borderId="39" xfId="0" applyNumberFormat="1" applyFont="1" applyFill="1" applyBorder="1" applyAlignment="1">
      <alignment horizontal="center" vertical="center"/>
    </xf>
    <xf numFmtId="165" fontId="3" fillId="26" borderId="38" xfId="0" applyNumberFormat="1" applyFont="1" applyFill="1" applyBorder="1" applyAlignment="1">
      <alignment horizontal="center" vertical="center"/>
    </xf>
    <xf numFmtId="165" fontId="3" fillId="26" borderId="40" xfId="0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165" fontId="7" fillId="9" borderId="5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165" fontId="1" fillId="0" borderId="0" xfId="0" applyNumberFormat="1" applyFont="1"/>
    <xf numFmtId="165" fontId="3" fillId="21" borderId="6" xfId="0" applyNumberFormat="1" applyFont="1" applyFill="1" applyBorder="1" applyAlignment="1">
      <alignment horizontal="center" vertical="center"/>
    </xf>
    <xf numFmtId="165" fontId="3" fillId="0" borderId="45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21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right"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3" fillId="4" borderId="28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8" fillId="4" borderId="2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1" xfId="0" applyNumberFormat="1" applyFont="1" applyFill="1" applyBorder="1" applyAlignment="1">
      <alignment horizontal="center" vertical="center"/>
    </xf>
    <xf numFmtId="165" fontId="3" fillId="22" borderId="16" xfId="0" applyNumberFormat="1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65" fontId="3" fillId="20" borderId="52" xfId="0" applyNumberFormat="1" applyFont="1" applyFill="1" applyBorder="1" applyAlignment="1">
      <alignment horizontal="center" vertical="center"/>
    </xf>
    <xf numFmtId="165" fontId="3" fillId="20" borderId="51" xfId="0" applyNumberFormat="1" applyFont="1" applyFill="1" applyBorder="1" applyAlignment="1">
      <alignment horizontal="center" vertical="center"/>
    </xf>
    <xf numFmtId="165" fontId="3" fillId="20" borderId="29" xfId="0" applyNumberFormat="1" applyFont="1" applyFill="1" applyBorder="1" applyAlignment="1">
      <alignment horizontal="center" vertical="center"/>
    </xf>
    <xf numFmtId="165" fontId="3" fillId="20" borderId="52" xfId="0" applyNumberFormat="1" applyFont="1" applyFill="1" applyBorder="1" applyAlignment="1">
      <alignment horizontal="center" vertical="center" wrapText="1"/>
    </xf>
    <xf numFmtId="165" fontId="3" fillId="20" borderId="21" xfId="0" applyNumberFormat="1" applyFont="1" applyFill="1" applyBorder="1" applyAlignment="1">
      <alignment horizontal="center" vertical="center" wrapText="1"/>
    </xf>
    <xf numFmtId="165" fontId="3" fillId="22" borderId="52" xfId="0" applyNumberFormat="1" applyFont="1" applyFill="1" applyBorder="1" applyAlignment="1">
      <alignment horizontal="center" vertical="center"/>
    </xf>
    <xf numFmtId="165" fontId="3" fillId="0" borderId="66" xfId="0" applyNumberFormat="1" applyFont="1" applyBorder="1" applyAlignment="1">
      <alignment horizontal="center" vertical="center" wrapText="1"/>
    </xf>
    <xf numFmtId="165" fontId="3" fillId="20" borderId="24" xfId="0" applyNumberFormat="1" applyFont="1" applyFill="1" applyBorder="1" applyAlignment="1">
      <alignment horizontal="center" vertical="center" wrapText="1"/>
    </xf>
    <xf numFmtId="165" fontId="3" fillId="20" borderId="5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5" fontId="3" fillId="21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165" fontId="3" fillId="21" borderId="2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65" fontId="3" fillId="22" borderId="22" xfId="0" applyNumberFormat="1" applyFont="1" applyFill="1" applyBorder="1" applyAlignment="1">
      <alignment horizontal="center" vertical="center"/>
    </xf>
    <xf numFmtId="165" fontId="3" fillId="22" borderId="56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165" fontId="3" fillId="21" borderId="7" xfId="0" applyNumberFormat="1" applyFont="1" applyFill="1" applyBorder="1" applyAlignment="1">
      <alignment horizontal="center" vertical="center"/>
    </xf>
    <xf numFmtId="165" fontId="3" fillId="22" borderId="40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5" fontId="3" fillId="0" borderId="66" xfId="0" applyNumberFormat="1" applyFont="1" applyFill="1" applyBorder="1" applyAlignment="1">
      <alignment horizontal="center" vertical="center"/>
    </xf>
    <xf numFmtId="165" fontId="3" fillId="0" borderId="36" xfId="0" applyNumberFormat="1" applyFont="1" applyFill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77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7" fillId="9" borderId="50" xfId="0" applyNumberFormat="1" applyFont="1" applyFill="1" applyBorder="1" applyAlignment="1">
      <alignment horizontal="center" vertical="center"/>
    </xf>
    <xf numFmtId="165" fontId="7" fillId="9" borderId="39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165" fontId="3" fillId="20" borderId="64" xfId="0" applyNumberFormat="1" applyFont="1" applyFill="1" applyBorder="1" applyAlignment="1">
      <alignment horizontal="center" vertical="center"/>
    </xf>
    <xf numFmtId="165" fontId="3" fillId="20" borderId="25" xfId="0" applyNumberFormat="1" applyFont="1" applyFill="1" applyBorder="1" applyAlignment="1">
      <alignment horizontal="center" vertical="center"/>
    </xf>
    <xf numFmtId="165" fontId="3" fillId="20" borderId="22" xfId="0" applyNumberFormat="1" applyFont="1" applyFill="1" applyBorder="1" applyAlignment="1">
      <alignment horizontal="center" vertical="center"/>
    </xf>
    <xf numFmtId="165" fontId="3" fillId="21" borderId="42" xfId="0" applyNumberFormat="1" applyFont="1" applyFill="1" applyBorder="1" applyAlignment="1">
      <alignment horizontal="center" vertical="center"/>
    </xf>
    <xf numFmtId="165" fontId="3" fillId="21" borderId="18" xfId="0" applyNumberFormat="1" applyFont="1" applyFill="1" applyBorder="1" applyAlignment="1">
      <alignment horizontal="center" vertical="center"/>
    </xf>
    <xf numFmtId="165" fontId="3" fillId="21" borderId="8" xfId="0" applyNumberFormat="1" applyFont="1" applyFill="1" applyBorder="1" applyAlignment="1">
      <alignment horizontal="center" vertical="center"/>
    </xf>
    <xf numFmtId="165" fontId="3" fillId="21" borderId="20" xfId="0" applyNumberFormat="1" applyFont="1" applyFill="1" applyBorder="1" applyAlignment="1">
      <alignment horizontal="center" vertical="center"/>
    </xf>
    <xf numFmtId="165" fontId="3" fillId="21" borderId="44" xfId="0" applyNumberFormat="1" applyFont="1" applyFill="1" applyBorder="1" applyAlignment="1">
      <alignment horizontal="center" vertical="center"/>
    </xf>
    <xf numFmtId="165" fontId="3" fillId="21" borderId="36" xfId="0" applyNumberFormat="1" applyFont="1" applyFill="1" applyBorder="1" applyAlignment="1">
      <alignment horizontal="center" vertical="center"/>
    </xf>
    <xf numFmtId="165" fontId="3" fillId="21" borderId="32" xfId="0" applyNumberFormat="1" applyFont="1" applyFill="1" applyBorder="1" applyAlignment="1">
      <alignment horizontal="center" vertical="center"/>
    </xf>
    <xf numFmtId="0" fontId="8" fillId="27" borderId="3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5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3" fillId="21" borderId="15" xfId="0" applyNumberFormat="1" applyFont="1" applyFill="1" applyBorder="1" applyAlignment="1">
      <alignment horizontal="center" vertical="center"/>
    </xf>
    <xf numFmtId="165" fontId="3" fillId="21" borderId="39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165" fontId="3" fillId="21" borderId="16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65" fontId="3" fillId="20" borderId="5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/>
    </xf>
    <xf numFmtId="165" fontId="7" fillId="20" borderId="37" xfId="0" applyNumberFormat="1" applyFont="1" applyFill="1" applyBorder="1" applyAlignment="1">
      <alignment horizontal="center" vertical="center"/>
    </xf>
    <xf numFmtId="165" fontId="7" fillId="20" borderId="1" xfId="0" applyNumberFormat="1" applyFont="1" applyFill="1" applyBorder="1" applyAlignment="1">
      <alignment horizontal="center" vertical="center"/>
    </xf>
    <xf numFmtId="165" fontId="7" fillId="20" borderId="24" xfId="0" applyNumberFormat="1" applyFont="1" applyFill="1" applyBorder="1" applyAlignment="1">
      <alignment horizontal="center" vertical="center"/>
    </xf>
    <xf numFmtId="165" fontId="7" fillId="20" borderId="52" xfId="0" applyNumberFormat="1" applyFont="1" applyFill="1" applyBorder="1" applyAlignment="1">
      <alignment horizontal="center" vertical="center"/>
    </xf>
    <xf numFmtId="165" fontId="7" fillId="0" borderId="7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7" fillId="9" borderId="40" xfId="0" applyNumberFormat="1" applyFont="1" applyFill="1" applyBorder="1" applyAlignment="1">
      <alignment horizontal="center" vertical="center"/>
    </xf>
    <xf numFmtId="165" fontId="7" fillId="9" borderId="48" xfId="0" applyNumberFormat="1" applyFont="1" applyFill="1" applyBorder="1" applyAlignment="1">
      <alignment horizontal="center" vertical="center"/>
    </xf>
    <xf numFmtId="165" fontId="7" fillId="9" borderId="57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right" vertical="center" wrapText="1"/>
    </xf>
    <xf numFmtId="0" fontId="8" fillId="6" borderId="61" xfId="0" applyFont="1" applyFill="1" applyBorder="1" applyAlignment="1">
      <alignment horizontal="right" vertical="center" wrapText="1"/>
    </xf>
    <xf numFmtId="0" fontId="8" fillId="6" borderId="57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22" borderId="67" xfId="0" applyFont="1" applyFill="1" applyBorder="1" applyAlignment="1">
      <alignment horizontal="right" vertical="center" wrapText="1"/>
    </xf>
    <xf numFmtId="0" fontId="8" fillId="22" borderId="33" xfId="0" applyFont="1" applyFill="1" applyBorder="1" applyAlignment="1">
      <alignment horizontal="right" vertical="center" wrapText="1"/>
    </xf>
    <xf numFmtId="0" fontId="8" fillId="22" borderId="34" xfId="0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9" borderId="63" xfId="0" applyFont="1" applyFill="1" applyBorder="1" applyAlignment="1">
      <alignment horizontal="right" vertical="center"/>
    </xf>
    <xf numFmtId="0" fontId="7" fillId="9" borderId="68" xfId="0" applyFont="1" applyFill="1" applyBorder="1" applyAlignment="1">
      <alignment horizontal="right" vertical="center"/>
    </xf>
    <xf numFmtId="0" fontId="7" fillId="9" borderId="69" xfId="0" applyFont="1" applyFill="1" applyBorder="1" applyAlignment="1">
      <alignment horizontal="right" vertical="center"/>
    </xf>
    <xf numFmtId="0" fontId="8" fillId="3" borderId="63" xfId="0" applyFont="1" applyFill="1" applyBorder="1" applyAlignment="1">
      <alignment horizontal="right" vertical="center" wrapText="1"/>
    </xf>
    <xf numFmtId="0" fontId="8" fillId="3" borderId="68" xfId="0" applyFont="1" applyFill="1" applyBorder="1" applyAlignment="1">
      <alignment horizontal="right" vertical="center" wrapText="1"/>
    </xf>
    <xf numFmtId="0" fontId="8" fillId="3" borderId="6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8" fillId="4" borderId="4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23" borderId="67" xfId="0" applyFont="1" applyFill="1" applyBorder="1" applyAlignment="1">
      <alignment horizontal="right" vertical="center" wrapText="1"/>
    </xf>
    <xf numFmtId="0" fontId="3" fillId="23" borderId="33" xfId="0" applyFont="1" applyFill="1" applyBorder="1" applyAlignment="1">
      <alignment horizontal="right" vertical="center" wrapText="1"/>
    </xf>
    <xf numFmtId="0" fontId="3" fillId="23" borderId="34" xfId="0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66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/>
    </xf>
    <xf numFmtId="0" fontId="5" fillId="15" borderId="66" xfId="0" applyFont="1" applyFill="1" applyBorder="1" applyAlignment="1">
      <alignment horizontal="center" vertical="center"/>
    </xf>
    <xf numFmtId="0" fontId="5" fillId="15" borderId="44" xfId="0" applyFont="1" applyFill="1" applyBorder="1" applyAlignment="1">
      <alignment horizontal="center" vertical="center"/>
    </xf>
    <xf numFmtId="0" fontId="3" fillId="26" borderId="67" xfId="0" applyFont="1" applyFill="1" applyBorder="1" applyAlignment="1">
      <alignment horizontal="right" vertical="center"/>
    </xf>
    <xf numFmtId="0" fontId="3" fillId="26" borderId="33" xfId="0" applyFont="1" applyFill="1" applyBorder="1" applyAlignment="1">
      <alignment horizontal="right" vertical="center"/>
    </xf>
    <xf numFmtId="0" fontId="3" fillId="26" borderId="3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9" borderId="67" xfId="0" applyFont="1" applyFill="1" applyBorder="1" applyAlignment="1">
      <alignment horizontal="right" vertical="center"/>
    </xf>
    <xf numFmtId="0" fontId="7" fillId="9" borderId="33" xfId="0" applyFont="1" applyFill="1" applyBorder="1" applyAlignment="1">
      <alignment horizontal="right" vertical="center"/>
    </xf>
    <xf numFmtId="0" fontId="7" fillId="9" borderId="34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6" borderId="63" xfId="0" applyFont="1" applyFill="1" applyBorder="1" applyAlignment="1">
      <alignment horizontal="right" vertical="center" wrapText="1"/>
    </xf>
    <xf numFmtId="0" fontId="8" fillId="6" borderId="68" xfId="0" applyFont="1" applyFill="1" applyBorder="1" applyAlignment="1">
      <alignment horizontal="right" vertical="center" wrapText="1"/>
    </xf>
    <xf numFmtId="0" fontId="8" fillId="6" borderId="69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3" fillId="23" borderId="50" xfId="0" applyFont="1" applyFill="1" applyBorder="1" applyAlignment="1">
      <alignment horizontal="right" vertical="center" wrapText="1"/>
    </xf>
    <xf numFmtId="0" fontId="3" fillId="23" borderId="61" xfId="0" applyFont="1" applyFill="1" applyBorder="1" applyAlignment="1">
      <alignment horizontal="right" vertical="center" wrapText="1"/>
    </xf>
    <xf numFmtId="0" fontId="3" fillId="23" borderId="57" xfId="0" applyFont="1" applyFill="1" applyBorder="1" applyAlignment="1">
      <alignment horizontal="right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right" vertical="center" wrapText="1"/>
    </xf>
    <xf numFmtId="0" fontId="8" fillId="6" borderId="33" xfId="0" applyFont="1" applyFill="1" applyBorder="1" applyAlignment="1">
      <alignment horizontal="right" vertical="center" wrapText="1"/>
    </xf>
    <xf numFmtId="0" fontId="8" fillId="5" borderId="28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8" fillId="5" borderId="2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right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8" fillId="22" borderId="62" xfId="0" applyFont="1" applyFill="1" applyBorder="1" applyAlignment="1">
      <alignment horizontal="right" vertical="center" wrapText="1"/>
    </xf>
    <xf numFmtId="0" fontId="8" fillId="22" borderId="76" xfId="0" applyFont="1" applyFill="1" applyBorder="1" applyAlignment="1">
      <alignment horizontal="right" vertical="center" wrapText="1"/>
    </xf>
    <xf numFmtId="0" fontId="8" fillId="22" borderId="77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right" vertical="center" wrapText="1"/>
    </xf>
    <xf numFmtId="0" fontId="3" fillId="0" borderId="65" xfId="0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0" fontId="8" fillId="22" borderId="50" xfId="0" applyFont="1" applyFill="1" applyBorder="1" applyAlignment="1">
      <alignment horizontal="right" vertical="center" wrapText="1"/>
    </xf>
    <xf numFmtId="0" fontId="8" fillId="22" borderId="61" xfId="0" applyFont="1" applyFill="1" applyBorder="1" applyAlignment="1">
      <alignment horizontal="right" vertical="center" wrapText="1"/>
    </xf>
    <xf numFmtId="0" fontId="8" fillId="22" borderId="57" xfId="0" applyFont="1" applyFill="1" applyBorder="1" applyAlignment="1">
      <alignment horizontal="right" vertical="center" wrapText="1"/>
    </xf>
    <xf numFmtId="0" fontId="8" fillId="4" borderId="2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58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3" borderId="68" xfId="0" applyFont="1" applyFill="1" applyBorder="1" applyAlignment="1">
      <alignment horizontal="left" vertical="center" wrapText="1"/>
    </xf>
    <xf numFmtId="0" fontId="8" fillId="22" borderId="63" xfId="0" applyFont="1" applyFill="1" applyBorder="1" applyAlignment="1">
      <alignment horizontal="right" vertical="center" wrapText="1"/>
    </xf>
    <xf numFmtId="0" fontId="8" fillId="22" borderId="68" xfId="0" applyFont="1" applyFill="1" applyBorder="1" applyAlignment="1">
      <alignment horizontal="right" vertical="center" wrapText="1"/>
    </xf>
    <xf numFmtId="0" fontId="8" fillId="22" borderId="69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right" vertical="center" wrapText="1"/>
    </xf>
    <xf numFmtId="0" fontId="3" fillId="0" borderId="68" xfId="0" applyFont="1" applyFill="1" applyBorder="1" applyAlignment="1">
      <alignment horizontal="right" vertical="center" wrapText="1"/>
    </xf>
    <xf numFmtId="0" fontId="3" fillId="0" borderId="69" xfId="0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3" borderId="67" xfId="0" applyFont="1" applyFill="1" applyBorder="1" applyAlignment="1">
      <alignment horizontal="right" vertical="center" wrapText="1"/>
    </xf>
    <xf numFmtId="0" fontId="8" fillId="3" borderId="33" xfId="0" applyFont="1" applyFill="1" applyBorder="1" applyAlignment="1">
      <alignment horizontal="right" vertical="center" wrapText="1"/>
    </xf>
    <xf numFmtId="0" fontId="8" fillId="3" borderId="34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2" borderId="63" xfId="0" applyFont="1" applyFill="1" applyBorder="1" applyAlignment="1">
      <alignment horizontal="right" vertical="center"/>
    </xf>
    <xf numFmtId="0" fontId="8" fillId="2" borderId="68" xfId="0" applyFont="1" applyFill="1" applyBorder="1" applyAlignment="1">
      <alignment horizontal="right" vertical="center"/>
    </xf>
    <xf numFmtId="0" fontId="8" fillId="2" borderId="69" xfId="0" applyFont="1" applyFill="1" applyBorder="1" applyAlignment="1">
      <alignment horizontal="right" vertical="center"/>
    </xf>
    <xf numFmtId="0" fontId="8" fillId="2" borderId="67" xfId="0" applyFont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8" fillId="0" borderId="25" xfId="0" quotePrefix="1" applyNumberFormat="1" applyFont="1" applyFill="1" applyBorder="1" applyAlignment="1">
      <alignment horizontal="center" vertical="center" wrapText="1"/>
    </xf>
    <xf numFmtId="2" fontId="8" fillId="0" borderId="11" xfId="0" quotePrefix="1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right" vertical="center" wrapText="1"/>
    </xf>
    <xf numFmtId="0" fontId="3" fillId="6" borderId="68" xfId="0" applyFont="1" applyFill="1" applyBorder="1" applyAlignment="1">
      <alignment horizontal="right" vertical="center" wrapText="1"/>
    </xf>
    <xf numFmtId="0" fontId="3" fillId="6" borderId="69" xfId="0" applyFont="1" applyFill="1" applyBorder="1" applyAlignment="1">
      <alignment horizontal="right" vertical="center" wrapText="1"/>
    </xf>
    <xf numFmtId="0" fontId="3" fillId="6" borderId="49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3" fillId="6" borderId="58" xfId="0" applyFont="1" applyFill="1" applyBorder="1" applyAlignment="1">
      <alignment horizontal="right" vertical="center" wrapText="1"/>
    </xf>
    <xf numFmtId="0" fontId="3" fillId="7" borderId="49" xfId="0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3" fillId="7" borderId="58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3" fillId="0" borderId="33" xfId="0" applyFont="1" applyBorder="1" applyAlignment="1">
      <alignment horizontal="right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71" xfId="0" applyFont="1" applyBorder="1" applyAlignment="1">
      <alignment horizontal="center" vertical="center" textRotation="90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textRotation="90" wrapText="1"/>
    </xf>
    <xf numFmtId="3" fontId="3" fillId="0" borderId="3" xfId="0" applyNumberFormat="1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/>
    </xf>
    <xf numFmtId="3" fontId="3" fillId="0" borderId="24" xfId="0" applyNumberFormat="1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 textRotation="90" wrapText="1"/>
    </xf>
    <xf numFmtId="0" fontId="8" fillId="0" borderId="73" xfId="0" applyFont="1" applyBorder="1" applyAlignment="1">
      <alignment vertical="center" textRotation="90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11" borderId="26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left" vertical="center" wrapText="1"/>
    </xf>
    <xf numFmtId="0" fontId="3" fillId="22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27" borderId="6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1"/>
  <sheetViews>
    <sheetView showZeros="0" tabSelected="1" view="pageBreakPreview" topLeftCell="A518" zoomScaleNormal="100" zoomScaleSheetLayoutView="100" workbookViewId="0">
      <selection activeCell="J654" sqref="J654"/>
    </sheetView>
  </sheetViews>
  <sheetFormatPr defaultColWidth="9.140625" defaultRowHeight="11.25" x14ac:dyDescent="0.2"/>
  <cols>
    <col min="1" max="1" width="2.7109375" style="9" customWidth="1"/>
    <col min="2" max="2" width="2.28515625" style="9" customWidth="1"/>
    <col min="3" max="3" width="2.5703125" style="9" customWidth="1"/>
    <col min="4" max="4" width="23.5703125" style="231" customWidth="1"/>
    <col min="5" max="5" width="4.140625" style="1" customWidth="1"/>
    <col min="6" max="6" width="10" style="10" customWidth="1"/>
    <col min="7" max="7" width="9.42578125" style="10" customWidth="1"/>
    <col min="8" max="8" width="5" style="11" customWidth="1"/>
    <col min="9" max="9" width="7.85546875" style="230" customWidth="1"/>
    <col min="10" max="10" width="8.28515625" style="230" customWidth="1"/>
    <col min="11" max="11" width="7.140625" style="230" customWidth="1"/>
    <col min="12" max="12" width="7" style="230" customWidth="1"/>
    <col min="13" max="13" width="7.85546875" style="230" customWidth="1"/>
    <col min="14" max="14" width="8.28515625" style="230" customWidth="1"/>
    <col min="15" max="15" width="7.7109375" style="230" customWidth="1"/>
    <col min="16" max="16" width="7.85546875" style="230" customWidth="1"/>
    <col min="17" max="17" width="7.28515625" style="230" customWidth="1"/>
    <col min="18" max="18" width="7.7109375" style="230" customWidth="1"/>
    <col min="19" max="19" width="7.28515625" style="230" customWidth="1"/>
    <col min="20" max="21" width="7.140625" style="230" customWidth="1"/>
    <col min="22" max="22" width="7.7109375" style="230" customWidth="1"/>
    <col min="23" max="23" width="7.85546875" style="230" customWidth="1"/>
    <col min="24" max="24" width="7" style="230" customWidth="1"/>
    <col min="25" max="16384" width="9.140625" style="1"/>
  </cols>
  <sheetData>
    <row r="1" spans="1:25" ht="43.15" customHeight="1" x14ac:dyDescent="0.2">
      <c r="A1" s="289"/>
      <c r="B1" s="874"/>
      <c r="C1" s="875"/>
      <c r="D1" s="875"/>
      <c r="E1" s="290"/>
      <c r="F1" s="291"/>
      <c r="G1" s="291"/>
      <c r="H1" s="292"/>
      <c r="T1" s="561" t="s">
        <v>491</v>
      </c>
      <c r="U1" s="561"/>
      <c r="V1" s="561"/>
      <c r="W1" s="561"/>
      <c r="X1" s="561"/>
    </row>
    <row r="2" spans="1:25" ht="31.5" customHeight="1" x14ac:dyDescent="0.25">
      <c r="A2" s="820" t="s">
        <v>490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</row>
    <row r="3" spans="1:25" ht="12" thickBot="1" x14ac:dyDescent="0.25">
      <c r="A3" s="821" t="s">
        <v>344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</row>
    <row r="4" spans="1:25" ht="11.25" customHeight="1" x14ac:dyDescent="0.2">
      <c r="A4" s="822" t="s">
        <v>0</v>
      </c>
      <c r="B4" s="822" t="s">
        <v>1</v>
      </c>
      <c r="C4" s="822" t="s">
        <v>2</v>
      </c>
      <c r="D4" s="846" t="s">
        <v>34</v>
      </c>
      <c r="E4" s="830" t="s">
        <v>33</v>
      </c>
      <c r="F4" s="830" t="s">
        <v>3</v>
      </c>
      <c r="G4" s="822" t="s">
        <v>75</v>
      </c>
      <c r="H4" s="830" t="s">
        <v>4</v>
      </c>
      <c r="I4" s="833" t="s">
        <v>485</v>
      </c>
      <c r="J4" s="834"/>
      <c r="K4" s="834"/>
      <c r="L4" s="835"/>
      <c r="M4" s="833" t="s">
        <v>486</v>
      </c>
      <c r="N4" s="834"/>
      <c r="O4" s="834"/>
      <c r="P4" s="835"/>
      <c r="Q4" s="833" t="s">
        <v>447</v>
      </c>
      <c r="R4" s="834"/>
      <c r="S4" s="834"/>
      <c r="T4" s="835"/>
      <c r="U4" s="833" t="s">
        <v>487</v>
      </c>
      <c r="V4" s="834"/>
      <c r="W4" s="834"/>
      <c r="X4" s="835"/>
    </row>
    <row r="5" spans="1:25" ht="11.25" customHeight="1" x14ac:dyDescent="0.2">
      <c r="A5" s="823"/>
      <c r="B5" s="823"/>
      <c r="C5" s="823"/>
      <c r="D5" s="847"/>
      <c r="E5" s="831"/>
      <c r="F5" s="831"/>
      <c r="G5" s="823"/>
      <c r="H5" s="831"/>
      <c r="I5" s="828" t="s">
        <v>6</v>
      </c>
      <c r="J5" s="824" t="s">
        <v>29</v>
      </c>
      <c r="K5" s="824"/>
      <c r="L5" s="825"/>
      <c r="M5" s="828" t="s">
        <v>6</v>
      </c>
      <c r="N5" s="824" t="s">
        <v>29</v>
      </c>
      <c r="O5" s="824"/>
      <c r="P5" s="825"/>
      <c r="Q5" s="828" t="s">
        <v>6</v>
      </c>
      <c r="R5" s="824" t="s">
        <v>29</v>
      </c>
      <c r="S5" s="824"/>
      <c r="T5" s="825"/>
      <c r="U5" s="828" t="s">
        <v>6</v>
      </c>
      <c r="V5" s="824" t="s">
        <v>29</v>
      </c>
      <c r="W5" s="824"/>
      <c r="X5" s="825"/>
    </row>
    <row r="6" spans="1:25" ht="12.75" customHeight="1" x14ac:dyDescent="0.2">
      <c r="A6" s="823"/>
      <c r="B6" s="823"/>
      <c r="C6" s="823"/>
      <c r="D6" s="847"/>
      <c r="E6" s="841"/>
      <c r="F6" s="831"/>
      <c r="G6" s="823"/>
      <c r="H6" s="831"/>
      <c r="I6" s="828"/>
      <c r="J6" s="824" t="s">
        <v>5</v>
      </c>
      <c r="K6" s="824"/>
      <c r="L6" s="826" t="s">
        <v>7</v>
      </c>
      <c r="M6" s="828"/>
      <c r="N6" s="824" t="s">
        <v>5</v>
      </c>
      <c r="O6" s="824"/>
      <c r="P6" s="826" t="s">
        <v>7</v>
      </c>
      <c r="Q6" s="828"/>
      <c r="R6" s="824" t="s">
        <v>5</v>
      </c>
      <c r="S6" s="824"/>
      <c r="T6" s="826" t="s">
        <v>7</v>
      </c>
      <c r="U6" s="828"/>
      <c r="V6" s="824" t="s">
        <v>5</v>
      </c>
      <c r="W6" s="824"/>
      <c r="X6" s="826" t="s">
        <v>7</v>
      </c>
    </row>
    <row r="7" spans="1:25" ht="54" customHeight="1" thickBot="1" x14ac:dyDescent="0.25">
      <c r="A7" s="823"/>
      <c r="B7" s="823"/>
      <c r="C7" s="823"/>
      <c r="D7" s="848"/>
      <c r="E7" s="842"/>
      <c r="F7" s="832"/>
      <c r="G7" s="845"/>
      <c r="H7" s="832"/>
      <c r="I7" s="829"/>
      <c r="J7" s="12" t="s">
        <v>6</v>
      </c>
      <c r="K7" s="13" t="s">
        <v>8</v>
      </c>
      <c r="L7" s="827"/>
      <c r="M7" s="829"/>
      <c r="N7" s="12" t="s">
        <v>6</v>
      </c>
      <c r="O7" s="13" t="s">
        <v>8</v>
      </c>
      <c r="P7" s="827"/>
      <c r="Q7" s="829"/>
      <c r="R7" s="12" t="s">
        <v>6</v>
      </c>
      <c r="S7" s="13" t="s">
        <v>8</v>
      </c>
      <c r="T7" s="827"/>
      <c r="U7" s="829"/>
      <c r="V7" s="12" t="s">
        <v>6</v>
      </c>
      <c r="W7" s="13" t="s">
        <v>8</v>
      </c>
      <c r="X7" s="827"/>
    </row>
    <row r="8" spans="1:25" ht="12" thickBot="1" x14ac:dyDescent="0.25">
      <c r="A8" s="849" t="s">
        <v>352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49"/>
      <c r="X8" s="849"/>
    </row>
    <row r="9" spans="1:25" ht="12" thickBot="1" x14ac:dyDescent="0.25">
      <c r="A9" s="852" t="s">
        <v>35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</row>
    <row r="10" spans="1:25" ht="12" thickBot="1" x14ac:dyDescent="0.25">
      <c r="A10" s="293">
        <v>1</v>
      </c>
      <c r="B10" s="853" t="s">
        <v>13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</row>
    <row r="11" spans="1:25" ht="12" thickBot="1" x14ac:dyDescent="0.25">
      <c r="A11" s="294">
        <v>1</v>
      </c>
      <c r="B11" s="295">
        <v>1</v>
      </c>
      <c r="C11" s="676" t="s">
        <v>236</v>
      </c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</row>
    <row r="12" spans="1:25" ht="16.5" customHeight="1" thickBot="1" x14ac:dyDescent="0.25">
      <c r="A12" s="836">
        <v>1</v>
      </c>
      <c r="B12" s="839">
        <v>1</v>
      </c>
      <c r="C12" s="779">
        <v>1</v>
      </c>
      <c r="D12" s="843" t="s">
        <v>12</v>
      </c>
      <c r="E12" s="779">
        <v>6</v>
      </c>
      <c r="F12" s="296" t="s">
        <v>242</v>
      </c>
      <c r="G12" s="296" t="s">
        <v>76</v>
      </c>
      <c r="H12" s="297" t="s">
        <v>28</v>
      </c>
      <c r="I12" s="404">
        <f t="shared" ref="I12:I23" si="0">SUM(J12+L12)</f>
        <v>336.5</v>
      </c>
      <c r="J12" s="17">
        <v>336.5</v>
      </c>
      <c r="K12" s="17">
        <v>162.1</v>
      </c>
      <c r="L12" s="15"/>
      <c r="M12" s="55">
        <f>SUM(N12+P12)</f>
        <v>412.6</v>
      </c>
      <c r="N12" s="69">
        <v>412.6</v>
      </c>
      <c r="O12" s="69">
        <v>233.9</v>
      </c>
      <c r="P12" s="70"/>
      <c r="Q12" s="251">
        <f>SUM(R12+T12)</f>
        <v>400.7</v>
      </c>
      <c r="R12" s="17">
        <v>400.7</v>
      </c>
      <c r="S12" s="17">
        <v>233.9</v>
      </c>
      <c r="T12" s="19"/>
      <c r="U12" s="251">
        <f>SUM(V12+X12)</f>
        <v>400.7</v>
      </c>
      <c r="V12" s="17">
        <v>400.7</v>
      </c>
      <c r="W12" s="17">
        <v>233.9</v>
      </c>
      <c r="X12" s="21"/>
      <c r="Y12" s="283"/>
    </row>
    <row r="13" spans="1:25" s="2" customFormat="1" ht="19.899999999999999" customHeight="1" thickBot="1" x14ac:dyDescent="0.25">
      <c r="A13" s="837"/>
      <c r="B13" s="840"/>
      <c r="C13" s="838"/>
      <c r="D13" s="844"/>
      <c r="E13" s="838"/>
      <c r="F13" s="553" t="s">
        <v>9</v>
      </c>
      <c r="G13" s="554"/>
      <c r="H13" s="555"/>
      <c r="I13" s="85">
        <f t="shared" si="0"/>
        <v>336.5</v>
      </c>
      <c r="J13" s="232">
        <f>SUM(J12)</f>
        <v>336.5</v>
      </c>
      <c r="K13" s="232">
        <f>SUM(K12)</f>
        <v>162.1</v>
      </c>
      <c r="L13" s="233">
        <f>SUM(L12)</f>
        <v>0</v>
      </c>
      <c r="M13" s="85">
        <f>SUM(N13+P13)</f>
        <v>412.6</v>
      </c>
      <c r="N13" s="232">
        <f>SUM(N12)</f>
        <v>412.6</v>
      </c>
      <c r="O13" s="232">
        <f>SUM(O12)</f>
        <v>233.9</v>
      </c>
      <c r="P13" s="234">
        <f>SUM(P12)</f>
        <v>0</v>
      </c>
      <c r="Q13" s="263">
        <f>SUM(R13+T13)</f>
        <v>400.7</v>
      </c>
      <c r="R13" s="232">
        <f>SUM(R12)</f>
        <v>400.7</v>
      </c>
      <c r="S13" s="232">
        <f>SUM(S12)</f>
        <v>233.9</v>
      </c>
      <c r="T13" s="234">
        <f>SUM(T12)</f>
        <v>0</v>
      </c>
      <c r="U13" s="85">
        <f>SUM(V13+X13)</f>
        <v>400.7</v>
      </c>
      <c r="V13" s="232">
        <f>SUM(V12)</f>
        <v>400.7</v>
      </c>
      <c r="W13" s="232">
        <f>SUM(W12)</f>
        <v>233.9</v>
      </c>
      <c r="X13" s="234">
        <f>SUM(X12)</f>
        <v>0</v>
      </c>
      <c r="Y13" s="283"/>
    </row>
    <row r="14" spans="1:25" ht="12" customHeight="1" x14ac:dyDescent="0.2">
      <c r="A14" s="836">
        <v>1</v>
      </c>
      <c r="B14" s="839">
        <v>1</v>
      </c>
      <c r="C14" s="779">
        <v>2</v>
      </c>
      <c r="D14" s="694" t="s">
        <v>36</v>
      </c>
      <c r="E14" s="385">
        <v>6</v>
      </c>
      <c r="F14" s="298" t="s">
        <v>54</v>
      </c>
      <c r="G14" s="564" t="s">
        <v>292</v>
      </c>
      <c r="H14" s="447" t="s">
        <v>28</v>
      </c>
      <c r="I14" s="16">
        <f t="shared" si="0"/>
        <v>1677.2</v>
      </c>
      <c r="J14" s="31">
        <v>1667.2</v>
      </c>
      <c r="K14" s="31">
        <v>960.6</v>
      </c>
      <c r="L14" s="42">
        <v>10</v>
      </c>
      <c r="M14" s="29">
        <f>SUM(N14+P14)</f>
        <v>2005.1</v>
      </c>
      <c r="N14" s="56">
        <v>1995.1</v>
      </c>
      <c r="O14" s="56">
        <v>1277.3</v>
      </c>
      <c r="P14" s="51">
        <v>10</v>
      </c>
      <c r="Q14" s="251">
        <f t="shared" ref="Q14:Q41" si="1">SUM(R14+T14)</f>
        <v>2083.5</v>
      </c>
      <c r="R14" s="39">
        <v>2073.5</v>
      </c>
      <c r="S14" s="39">
        <v>1277.3</v>
      </c>
      <c r="T14" s="388">
        <v>10</v>
      </c>
      <c r="U14" s="251">
        <f t="shared" ref="U14:U35" si="2">SUM(V14+X14)</f>
        <v>2083.5</v>
      </c>
      <c r="V14" s="39">
        <v>2073.5</v>
      </c>
      <c r="W14" s="39">
        <v>1277.3</v>
      </c>
      <c r="X14" s="388">
        <v>10</v>
      </c>
      <c r="Y14" s="283"/>
    </row>
    <row r="15" spans="1:25" ht="12" customHeight="1" x14ac:dyDescent="0.2">
      <c r="A15" s="836"/>
      <c r="B15" s="839"/>
      <c r="C15" s="779"/>
      <c r="D15" s="657"/>
      <c r="E15" s="386"/>
      <c r="F15" s="300" t="s">
        <v>54</v>
      </c>
      <c r="G15" s="565"/>
      <c r="H15" s="447" t="s">
        <v>28</v>
      </c>
      <c r="I15" s="26">
        <f t="shared" si="0"/>
        <v>51.3</v>
      </c>
      <c r="J15" s="27">
        <v>51.3</v>
      </c>
      <c r="K15" s="27">
        <v>39.200000000000003</v>
      </c>
      <c r="L15" s="30"/>
      <c r="M15" s="29">
        <f t="shared" ref="M15:M35" si="3">SUM(N15+P15)</f>
        <v>51.3</v>
      </c>
      <c r="N15" s="45">
        <v>51.3</v>
      </c>
      <c r="O15" s="45">
        <v>39.200000000000003</v>
      </c>
      <c r="P15" s="48"/>
      <c r="Q15" s="150">
        <f t="shared" si="1"/>
        <v>51.3</v>
      </c>
      <c r="R15" s="27">
        <v>51.3</v>
      </c>
      <c r="S15" s="27">
        <v>39.200000000000003</v>
      </c>
      <c r="T15" s="30"/>
      <c r="U15" s="150">
        <f t="shared" si="2"/>
        <v>51.3</v>
      </c>
      <c r="V15" s="27">
        <v>51.3</v>
      </c>
      <c r="W15" s="27">
        <v>39.200000000000003</v>
      </c>
      <c r="X15" s="30"/>
      <c r="Y15" s="283"/>
    </row>
    <row r="16" spans="1:25" ht="12" hidden="1" customHeight="1" x14ac:dyDescent="0.2">
      <c r="A16" s="836"/>
      <c r="B16" s="839"/>
      <c r="C16" s="779"/>
      <c r="D16" s="657"/>
      <c r="E16" s="385">
        <v>8</v>
      </c>
      <c r="F16" s="300" t="s">
        <v>54</v>
      </c>
      <c r="G16" s="565"/>
      <c r="H16" s="447" t="s">
        <v>28</v>
      </c>
      <c r="I16" s="26">
        <f t="shared" si="0"/>
        <v>0</v>
      </c>
      <c r="J16" s="27"/>
      <c r="K16" s="27"/>
      <c r="L16" s="30"/>
      <c r="M16" s="29">
        <f t="shared" si="3"/>
        <v>0</v>
      </c>
      <c r="N16" s="45"/>
      <c r="O16" s="45"/>
      <c r="P16" s="48"/>
      <c r="Q16" s="150">
        <f t="shared" si="1"/>
        <v>0</v>
      </c>
      <c r="R16" s="27"/>
      <c r="S16" s="27"/>
      <c r="T16" s="30"/>
      <c r="U16" s="150">
        <f t="shared" si="2"/>
        <v>0</v>
      </c>
      <c r="V16" s="27"/>
      <c r="W16" s="27"/>
      <c r="X16" s="30"/>
      <c r="Y16" s="283"/>
    </row>
    <row r="17" spans="1:25" ht="12" customHeight="1" x14ac:dyDescent="0.2">
      <c r="A17" s="836"/>
      <c r="B17" s="839"/>
      <c r="C17" s="779"/>
      <c r="D17" s="657"/>
      <c r="E17" s="386">
        <v>8</v>
      </c>
      <c r="F17" s="300" t="s">
        <v>54</v>
      </c>
      <c r="G17" s="565"/>
      <c r="H17" s="447" t="s">
        <v>28</v>
      </c>
      <c r="I17" s="26">
        <f t="shared" si="0"/>
        <v>140</v>
      </c>
      <c r="J17" s="27"/>
      <c r="K17" s="27"/>
      <c r="L17" s="30">
        <v>140</v>
      </c>
      <c r="M17" s="29">
        <f t="shared" si="3"/>
        <v>146.30000000000001</v>
      </c>
      <c r="N17" s="45"/>
      <c r="O17" s="45"/>
      <c r="P17" s="48">
        <v>146.30000000000001</v>
      </c>
      <c r="Q17" s="150">
        <f t="shared" si="1"/>
        <v>175.3</v>
      </c>
      <c r="R17" s="27"/>
      <c r="S17" s="27"/>
      <c r="T17" s="30">
        <v>175.3</v>
      </c>
      <c r="U17" s="150">
        <f t="shared" si="2"/>
        <v>175.3</v>
      </c>
      <c r="V17" s="27"/>
      <c r="W17" s="27"/>
      <c r="X17" s="30">
        <v>175.3</v>
      </c>
      <c r="Y17" s="283"/>
    </row>
    <row r="18" spans="1:25" ht="12" customHeight="1" x14ac:dyDescent="0.2">
      <c r="A18" s="836"/>
      <c r="B18" s="839"/>
      <c r="C18" s="779"/>
      <c r="D18" s="657"/>
      <c r="E18" s="645">
        <v>6</v>
      </c>
      <c r="F18" s="301" t="s">
        <v>54</v>
      </c>
      <c r="G18" s="565"/>
      <c r="H18" s="447" t="s">
        <v>196</v>
      </c>
      <c r="I18" s="26">
        <f t="shared" si="0"/>
        <v>414.9</v>
      </c>
      <c r="J18" s="27"/>
      <c r="K18" s="27"/>
      <c r="L18" s="30">
        <v>414.9</v>
      </c>
      <c r="M18" s="29">
        <f t="shared" si="3"/>
        <v>125.8</v>
      </c>
      <c r="N18" s="27"/>
      <c r="O18" s="27"/>
      <c r="P18" s="418">
        <v>125.8</v>
      </c>
      <c r="Q18" s="150">
        <f t="shared" si="1"/>
        <v>0</v>
      </c>
      <c r="R18" s="27"/>
      <c r="S18" s="27"/>
      <c r="T18" s="30"/>
      <c r="U18" s="150">
        <f t="shared" si="2"/>
        <v>0</v>
      </c>
      <c r="V18" s="27"/>
      <c r="W18" s="27"/>
      <c r="X18" s="30"/>
      <c r="Y18" s="283"/>
    </row>
    <row r="19" spans="1:25" ht="12" customHeight="1" x14ac:dyDescent="0.2">
      <c r="A19" s="836"/>
      <c r="B19" s="839"/>
      <c r="C19" s="779"/>
      <c r="D19" s="657"/>
      <c r="E19" s="851"/>
      <c r="F19" s="301" t="s">
        <v>54</v>
      </c>
      <c r="G19" s="565"/>
      <c r="H19" s="447" t="s">
        <v>28</v>
      </c>
      <c r="I19" s="26">
        <f t="shared" si="0"/>
        <v>255.6</v>
      </c>
      <c r="J19" s="27"/>
      <c r="K19" s="27"/>
      <c r="L19" s="30">
        <v>255.6</v>
      </c>
      <c r="M19" s="29">
        <f t="shared" si="3"/>
        <v>0</v>
      </c>
      <c r="N19" s="27"/>
      <c r="O19" s="27"/>
      <c r="P19" s="28"/>
      <c r="Q19" s="150">
        <f t="shared" si="1"/>
        <v>377.2</v>
      </c>
      <c r="R19" s="27"/>
      <c r="S19" s="27"/>
      <c r="T19" s="30">
        <v>377.2</v>
      </c>
      <c r="U19" s="150">
        <f t="shared" si="2"/>
        <v>0</v>
      </c>
      <c r="V19" s="27"/>
      <c r="W19" s="27"/>
      <c r="X19" s="30"/>
      <c r="Y19" s="283"/>
    </row>
    <row r="20" spans="1:25" ht="12" hidden="1" customHeight="1" x14ac:dyDescent="0.2">
      <c r="A20" s="836"/>
      <c r="B20" s="839"/>
      <c r="C20" s="779"/>
      <c r="D20" s="657"/>
      <c r="E20" s="851"/>
      <c r="F20" s="301" t="s">
        <v>54</v>
      </c>
      <c r="G20" s="565"/>
      <c r="H20" s="447" t="s">
        <v>403</v>
      </c>
      <c r="I20" s="26">
        <f t="shared" si="0"/>
        <v>0</v>
      </c>
      <c r="J20" s="27"/>
      <c r="K20" s="27"/>
      <c r="L20" s="30"/>
      <c r="M20" s="29">
        <f t="shared" si="3"/>
        <v>0</v>
      </c>
      <c r="N20" s="27"/>
      <c r="O20" s="27"/>
      <c r="P20" s="28"/>
      <c r="Q20" s="150">
        <f t="shared" si="1"/>
        <v>0</v>
      </c>
      <c r="R20" s="27"/>
      <c r="S20" s="27"/>
      <c r="T20" s="30"/>
      <c r="U20" s="150">
        <f t="shared" si="2"/>
        <v>0</v>
      </c>
      <c r="V20" s="27"/>
      <c r="W20" s="27"/>
      <c r="X20" s="30"/>
      <c r="Y20" s="283"/>
    </row>
    <row r="21" spans="1:25" ht="12" hidden="1" customHeight="1" x14ac:dyDescent="0.2">
      <c r="A21" s="836"/>
      <c r="B21" s="839"/>
      <c r="C21" s="779"/>
      <c r="D21" s="657"/>
      <c r="E21" s="851"/>
      <c r="F21" s="301" t="s">
        <v>54</v>
      </c>
      <c r="G21" s="565"/>
      <c r="H21" s="447" t="s">
        <v>404</v>
      </c>
      <c r="I21" s="26">
        <f t="shared" si="0"/>
        <v>0</v>
      </c>
      <c r="J21" s="27"/>
      <c r="K21" s="27"/>
      <c r="L21" s="30"/>
      <c r="M21" s="29">
        <f t="shared" si="3"/>
        <v>0</v>
      </c>
      <c r="N21" s="27"/>
      <c r="O21" s="27"/>
      <c r="P21" s="28"/>
      <c r="Q21" s="150">
        <f t="shared" si="1"/>
        <v>0</v>
      </c>
      <c r="R21" s="27"/>
      <c r="S21" s="27"/>
      <c r="T21" s="30"/>
      <c r="U21" s="150">
        <f t="shared" si="2"/>
        <v>0</v>
      </c>
      <c r="V21" s="27"/>
      <c r="W21" s="27"/>
      <c r="X21" s="30"/>
      <c r="Y21" s="283"/>
    </row>
    <row r="22" spans="1:25" ht="12" hidden="1" customHeight="1" x14ac:dyDescent="0.2">
      <c r="A22" s="836"/>
      <c r="B22" s="839"/>
      <c r="C22" s="779"/>
      <c r="D22" s="657"/>
      <c r="E22" s="851"/>
      <c r="F22" s="301" t="s">
        <v>54</v>
      </c>
      <c r="G22" s="565"/>
      <c r="H22" s="447" t="s">
        <v>28</v>
      </c>
      <c r="I22" s="26">
        <f t="shared" si="0"/>
        <v>0</v>
      </c>
      <c r="J22" s="27"/>
      <c r="K22" s="27"/>
      <c r="L22" s="30"/>
      <c r="M22" s="29">
        <f t="shared" si="3"/>
        <v>0</v>
      </c>
      <c r="N22" s="27"/>
      <c r="O22" s="27"/>
      <c r="P22" s="28"/>
      <c r="Q22" s="150">
        <f t="shared" si="1"/>
        <v>0</v>
      </c>
      <c r="R22" s="27"/>
      <c r="S22" s="27"/>
      <c r="T22" s="30"/>
      <c r="U22" s="150">
        <f t="shared" si="2"/>
        <v>0</v>
      </c>
      <c r="V22" s="27"/>
      <c r="W22" s="27"/>
      <c r="X22" s="30"/>
      <c r="Y22" s="283"/>
    </row>
    <row r="23" spans="1:25" s="3" customFormat="1" x14ac:dyDescent="0.2">
      <c r="A23" s="836"/>
      <c r="B23" s="839"/>
      <c r="C23" s="779"/>
      <c r="D23" s="657"/>
      <c r="E23" s="798"/>
      <c r="F23" s="302" t="s">
        <v>54</v>
      </c>
      <c r="G23" s="565"/>
      <c r="H23" s="447" t="s">
        <v>57</v>
      </c>
      <c r="I23" s="26">
        <f t="shared" si="0"/>
        <v>1.9</v>
      </c>
      <c r="J23" s="27">
        <v>1.9</v>
      </c>
      <c r="K23" s="27"/>
      <c r="L23" s="30"/>
      <c r="M23" s="29">
        <f t="shared" si="3"/>
        <v>2.2999999999999998</v>
      </c>
      <c r="N23" s="27">
        <v>2.2999999999999998</v>
      </c>
      <c r="O23" s="27"/>
      <c r="P23" s="28"/>
      <c r="Q23" s="150">
        <f t="shared" si="1"/>
        <v>2.2999999999999998</v>
      </c>
      <c r="R23" s="27">
        <v>2.2999999999999998</v>
      </c>
      <c r="S23" s="27"/>
      <c r="T23" s="30"/>
      <c r="U23" s="150">
        <f t="shared" si="2"/>
        <v>2.2999999999999998</v>
      </c>
      <c r="V23" s="27">
        <v>2.2999999999999998</v>
      </c>
      <c r="W23" s="27"/>
      <c r="X23" s="30"/>
      <c r="Y23" s="283"/>
    </row>
    <row r="24" spans="1:25" hidden="1" x14ac:dyDescent="0.2">
      <c r="A24" s="836"/>
      <c r="B24" s="839"/>
      <c r="C24" s="779"/>
      <c r="D24" s="657"/>
      <c r="E24" s="512"/>
      <c r="F24" s="302"/>
      <c r="G24" s="565"/>
      <c r="H24" s="447" t="s">
        <v>28</v>
      </c>
      <c r="I24" s="26">
        <f t="shared" ref="I24:I34" si="4">SUM(J24+L24)</f>
        <v>0</v>
      </c>
      <c r="J24" s="27"/>
      <c r="K24" s="27"/>
      <c r="L24" s="30"/>
      <c r="M24" s="29">
        <f t="shared" si="3"/>
        <v>0</v>
      </c>
      <c r="N24" s="27"/>
      <c r="O24" s="27"/>
      <c r="P24" s="28"/>
      <c r="Q24" s="150">
        <f t="shared" si="1"/>
        <v>0</v>
      </c>
      <c r="R24" s="27"/>
      <c r="S24" s="27"/>
      <c r="T24" s="30"/>
      <c r="U24" s="150">
        <f t="shared" si="2"/>
        <v>0</v>
      </c>
      <c r="V24" s="27"/>
      <c r="W24" s="27"/>
      <c r="X24" s="30"/>
      <c r="Y24" s="283"/>
    </row>
    <row r="25" spans="1:25" x14ac:dyDescent="0.2">
      <c r="A25" s="836"/>
      <c r="B25" s="839"/>
      <c r="C25" s="779"/>
      <c r="D25" s="657"/>
      <c r="E25" s="511">
        <v>16</v>
      </c>
      <c r="F25" s="302" t="s">
        <v>54</v>
      </c>
      <c r="G25" s="565"/>
      <c r="H25" s="447" t="s">
        <v>28</v>
      </c>
      <c r="I25" s="26">
        <f t="shared" si="4"/>
        <v>0</v>
      </c>
      <c r="J25" s="27"/>
      <c r="K25" s="27"/>
      <c r="L25" s="30"/>
      <c r="M25" s="29">
        <f t="shared" si="3"/>
        <v>0</v>
      </c>
      <c r="N25" s="27"/>
      <c r="O25" s="27"/>
      <c r="P25" s="28"/>
      <c r="Q25" s="150">
        <f t="shared" si="1"/>
        <v>0</v>
      </c>
      <c r="R25" s="27"/>
      <c r="S25" s="27"/>
      <c r="T25" s="30"/>
      <c r="U25" s="150">
        <f t="shared" si="2"/>
        <v>0</v>
      </c>
      <c r="V25" s="27"/>
      <c r="W25" s="27"/>
      <c r="X25" s="30"/>
      <c r="Y25" s="283"/>
    </row>
    <row r="26" spans="1:25" ht="11.25" customHeight="1" x14ac:dyDescent="0.2">
      <c r="A26" s="836"/>
      <c r="B26" s="839"/>
      <c r="C26" s="779"/>
      <c r="D26" s="657"/>
      <c r="E26" s="645">
        <v>6</v>
      </c>
      <c r="F26" s="302" t="s">
        <v>347</v>
      </c>
      <c r="G26" s="565"/>
      <c r="H26" s="447" t="s">
        <v>28</v>
      </c>
      <c r="I26" s="26">
        <f t="shared" si="4"/>
        <v>520.20000000000005</v>
      </c>
      <c r="J26" s="27">
        <v>520.20000000000005</v>
      </c>
      <c r="K26" s="27">
        <v>397</v>
      </c>
      <c r="L26" s="30"/>
      <c r="M26" s="29">
        <f t="shared" si="3"/>
        <v>515.79999999999995</v>
      </c>
      <c r="N26" s="27">
        <v>515.79999999999995</v>
      </c>
      <c r="O26" s="27">
        <v>494.4</v>
      </c>
      <c r="P26" s="28"/>
      <c r="Q26" s="150">
        <f t="shared" si="1"/>
        <v>515.79999999999995</v>
      </c>
      <c r="R26" s="27">
        <v>515.79999999999995</v>
      </c>
      <c r="S26" s="27">
        <v>494.4</v>
      </c>
      <c r="T26" s="30"/>
      <c r="U26" s="150">
        <f t="shared" si="2"/>
        <v>515.79999999999995</v>
      </c>
      <c r="V26" s="27">
        <v>515.79999999999995</v>
      </c>
      <c r="W26" s="27">
        <v>494.4</v>
      </c>
      <c r="X26" s="30"/>
      <c r="Y26" s="283"/>
    </row>
    <row r="27" spans="1:25" x14ac:dyDescent="0.2">
      <c r="A27" s="836"/>
      <c r="B27" s="839"/>
      <c r="C27" s="779"/>
      <c r="D27" s="657"/>
      <c r="E27" s="851"/>
      <c r="F27" s="302" t="s">
        <v>347</v>
      </c>
      <c r="G27" s="565"/>
      <c r="H27" s="447" t="s">
        <v>57</v>
      </c>
      <c r="I27" s="26">
        <f t="shared" si="4"/>
        <v>0</v>
      </c>
      <c r="J27" s="27"/>
      <c r="K27" s="27"/>
      <c r="L27" s="30"/>
      <c r="M27" s="29">
        <f t="shared" si="3"/>
        <v>0.2</v>
      </c>
      <c r="N27" s="27">
        <v>0.2</v>
      </c>
      <c r="O27" s="27"/>
      <c r="P27" s="28"/>
      <c r="Q27" s="150">
        <f t="shared" si="1"/>
        <v>0.2</v>
      </c>
      <c r="R27" s="27">
        <v>0.2</v>
      </c>
      <c r="S27" s="27"/>
      <c r="T27" s="30"/>
      <c r="U27" s="150">
        <f t="shared" si="2"/>
        <v>0.2</v>
      </c>
      <c r="V27" s="27">
        <v>0.2</v>
      </c>
      <c r="W27" s="27"/>
      <c r="X27" s="30"/>
      <c r="Y27" s="283"/>
    </row>
    <row r="28" spans="1:25" x14ac:dyDescent="0.2">
      <c r="A28" s="836"/>
      <c r="B28" s="839"/>
      <c r="C28" s="779"/>
      <c r="D28" s="657"/>
      <c r="E28" s="851"/>
      <c r="F28" s="302" t="s">
        <v>348</v>
      </c>
      <c r="G28" s="565"/>
      <c r="H28" s="447" t="s">
        <v>28</v>
      </c>
      <c r="I28" s="26">
        <f t="shared" si="4"/>
        <v>102</v>
      </c>
      <c r="J28" s="27">
        <v>102</v>
      </c>
      <c r="K28" s="27">
        <v>78</v>
      </c>
      <c r="L28" s="30"/>
      <c r="M28" s="29">
        <f t="shared" si="3"/>
        <v>100.5</v>
      </c>
      <c r="N28" s="27">
        <v>100.5</v>
      </c>
      <c r="O28" s="27">
        <v>98</v>
      </c>
      <c r="P28" s="28"/>
      <c r="Q28" s="150">
        <f t="shared" si="1"/>
        <v>100.5</v>
      </c>
      <c r="R28" s="27">
        <v>100.5</v>
      </c>
      <c r="S28" s="27">
        <v>98</v>
      </c>
      <c r="T28" s="30"/>
      <c r="U28" s="150">
        <f t="shared" si="2"/>
        <v>100.5</v>
      </c>
      <c r="V28" s="27">
        <v>100.5</v>
      </c>
      <c r="W28" s="27">
        <v>98</v>
      </c>
      <c r="X28" s="30"/>
      <c r="Y28" s="283"/>
    </row>
    <row r="29" spans="1:25" x14ac:dyDescent="0.2">
      <c r="A29" s="836"/>
      <c r="B29" s="839"/>
      <c r="C29" s="779"/>
      <c r="D29" s="657"/>
      <c r="E29" s="851"/>
      <c r="F29" s="302" t="s">
        <v>243</v>
      </c>
      <c r="G29" s="565"/>
      <c r="H29" s="447" t="s">
        <v>28</v>
      </c>
      <c r="I29" s="26">
        <f t="shared" si="4"/>
        <v>13.1</v>
      </c>
      <c r="J29" s="27">
        <v>13.1</v>
      </c>
      <c r="K29" s="27">
        <v>10</v>
      </c>
      <c r="L29" s="30"/>
      <c r="M29" s="29">
        <f t="shared" si="3"/>
        <v>15.6</v>
      </c>
      <c r="N29" s="27">
        <v>15.6</v>
      </c>
      <c r="O29" s="27">
        <v>15.2</v>
      </c>
      <c r="P29" s="28"/>
      <c r="Q29" s="150">
        <f t="shared" si="1"/>
        <v>15.6</v>
      </c>
      <c r="R29" s="27">
        <v>15.6</v>
      </c>
      <c r="S29" s="27">
        <v>15.2</v>
      </c>
      <c r="T29" s="30"/>
      <c r="U29" s="150">
        <f t="shared" si="2"/>
        <v>15.6</v>
      </c>
      <c r="V29" s="27">
        <v>15.6</v>
      </c>
      <c r="W29" s="27">
        <v>15.2</v>
      </c>
      <c r="X29" s="30"/>
      <c r="Y29" s="283"/>
    </row>
    <row r="30" spans="1:25" x14ac:dyDescent="0.2">
      <c r="A30" s="836"/>
      <c r="B30" s="839"/>
      <c r="C30" s="779"/>
      <c r="D30" s="657"/>
      <c r="E30" s="851"/>
      <c r="F30" s="302" t="s">
        <v>244</v>
      </c>
      <c r="G30" s="565"/>
      <c r="H30" s="447" t="s">
        <v>28</v>
      </c>
      <c r="I30" s="26">
        <f t="shared" si="4"/>
        <v>60.3</v>
      </c>
      <c r="J30" s="27">
        <v>60.3</v>
      </c>
      <c r="K30" s="27">
        <v>46.2</v>
      </c>
      <c r="L30" s="30"/>
      <c r="M30" s="29">
        <f t="shared" si="3"/>
        <v>67</v>
      </c>
      <c r="N30" s="27">
        <v>67</v>
      </c>
      <c r="O30" s="27">
        <v>65</v>
      </c>
      <c r="P30" s="28"/>
      <c r="Q30" s="150">
        <f t="shared" si="1"/>
        <v>67</v>
      </c>
      <c r="R30" s="27">
        <v>67</v>
      </c>
      <c r="S30" s="27">
        <v>65</v>
      </c>
      <c r="T30" s="30"/>
      <c r="U30" s="150">
        <f t="shared" si="2"/>
        <v>67</v>
      </c>
      <c r="V30" s="27">
        <v>67</v>
      </c>
      <c r="W30" s="27">
        <v>65</v>
      </c>
      <c r="X30" s="30"/>
      <c r="Y30" s="283"/>
    </row>
    <row r="31" spans="1:25" x14ac:dyDescent="0.2">
      <c r="A31" s="836"/>
      <c r="B31" s="839"/>
      <c r="C31" s="779"/>
      <c r="D31" s="657"/>
      <c r="E31" s="851"/>
      <c r="F31" s="302" t="s">
        <v>245</v>
      </c>
      <c r="G31" s="565"/>
      <c r="H31" s="447" t="s">
        <v>28</v>
      </c>
      <c r="I31" s="26">
        <f t="shared" si="4"/>
        <v>65</v>
      </c>
      <c r="J31" s="27">
        <v>65</v>
      </c>
      <c r="K31" s="27">
        <v>49.7</v>
      </c>
      <c r="L31" s="30"/>
      <c r="M31" s="29">
        <f t="shared" si="3"/>
        <v>77.2</v>
      </c>
      <c r="N31" s="27">
        <v>77.2</v>
      </c>
      <c r="O31" s="27">
        <v>75</v>
      </c>
      <c r="P31" s="28"/>
      <c r="Q31" s="150">
        <f t="shared" si="1"/>
        <v>77.2</v>
      </c>
      <c r="R31" s="27">
        <v>77.2</v>
      </c>
      <c r="S31" s="27">
        <v>75</v>
      </c>
      <c r="T31" s="30"/>
      <c r="U31" s="150">
        <f t="shared" si="2"/>
        <v>77.2</v>
      </c>
      <c r="V31" s="27">
        <v>77.2</v>
      </c>
      <c r="W31" s="27">
        <v>75</v>
      </c>
      <c r="X31" s="30"/>
      <c r="Y31" s="283"/>
    </row>
    <row r="32" spans="1:25" x14ac:dyDescent="0.2">
      <c r="A32" s="836"/>
      <c r="B32" s="839"/>
      <c r="C32" s="779"/>
      <c r="D32" s="657"/>
      <c r="E32" s="851"/>
      <c r="F32" s="303" t="s">
        <v>246</v>
      </c>
      <c r="G32" s="565"/>
      <c r="H32" s="448" t="s">
        <v>28</v>
      </c>
      <c r="I32" s="26">
        <f t="shared" si="4"/>
        <v>166.5</v>
      </c>
      <c r="J32" s="27">
        <v>166.5</v>
      </c>
      <c r="K32" s="27">
        <v>127.3</v>
      </c>
      <c r="L32" s="30"/>
      <c r="M32" s="29">
        <f t="shared" si="3"/>
        <v>154.19999999999999</v>
      </c>
      <c r="N32" s="27">
        <v>154.19999999999999</v>
      </c>
      <c r="O32" s="27">
        <v>150</v>
      </c>
      <c r="P32" s="28"/>
      <c r="Q32" s="150">
        <f t="shared" si="1"/>
        <v>154.19999999999999</v>
      </c>
      <c r="R32" s="27">
        <v>154.19999999999999</v>
      </c>
      <c r="S32" s="27">
        <v>150</v>
      </c>
      <c r="T32" s="30"/>
      <c r="U32" s="150">
        <f t="shared" si="2"/>
        <v>154.19999999999999</v>
      </c>
      <c r="V32" s="27">
        <v>154.19999999999999</v>
      </c>
      <c r="W32" s="27">
        <v>150</v>
      </c>
      <c r="X32" s="30"/>
      <c r="Y32" s="283"/>
    </row>
    <row r="33" spans="1:25" x14ac:dyDescent="0.2">
      <c r="A33" s="836"/>
      <c r="B33" s="839"/>
      <c r="C33" s="779"/>
      <c r="D33" s="658"/>
      <c r="E33" s="798"/>
      <c r="F33" s="303" t="s">
        <v>246</v>
      </c>
      <c r="G33" s="565"/>
      <c r="H33" s="461" t="s">
        <v>478</v>
      </c>
      <c r="I33" s="26">
        <f t="shared" si="4"/>
        <v>8.4</v>
      </c>
      <c r="J33" s="27">
        <v>8.4</v>
      </c>
      <c r="K33" s="27">
        <v>6.4</v>
      </c>
      <c r="L33" s="30"/>
      <c r="M33" s="29">
        <f t="shared" si="3"/>
        <v>0</v>
      </c>
      <c r="N33" s="27"/>
      <c r="O33" s="27"/>
      <c r="P33" s="28"/>
      <c r="Q33" s="150"/>
      <c r="R33" s="27"/>
      <c r="S33" s="27"/>
      <c r="T33" s="30"/>
      <c r="U33" s="150"/>
      <c r="V33" s="27"/>
      <c r="W33" s="27"/>
      <c r="X33" s="30"/>
      <c r="Y33" s="283"/>
    </row>
    <row r="34" spans="1:25" ht="21.6" customHeight="1" x14ac:dyDescent="0.2">
      <c r="A34" s="836"/>
      <c r="B34" s="839"/>
      <c r="C34" s="779"/>
      <c r="D34" s="485" t="s">
        <v>492</v>
      </c>
      <c r="E34" s="487">
        <v>6</v>
      </c>
      <c r="F34" s="303" t="s">
        <v>345</v>
      </c>
      <c r="G34" s="565"/>
      <c r="H34" s="484" t="s">
        <v>28</v>
      </c>
      <c r="I34" s="26">
        <f t="shared" si="4"/>
        <v>91</v>
      </c>
      <c r="J34" s="27">
        <v>91</v>
      </c>
      <c r="K34" s="27"/>
      <c r="L34" s="27"/>
      <c r="M34" s="29">
        <f t="shared" si="3"/>
        <v>50</v>
      </c>
      <c r="N34" s="27">
        <v>50</v>
      </c>
      <c r="O34" s="27"/>
      <c r="P34" s="28"/>
      <c r="Q34" s="83">
        <f t="shared" si="1"/>
        <v>50</v>
      </c>
      <c r="R34" s="27">
        <v>50</v>
      </c>
      <c r="S34" s="27"/>
      <c r="T34" s="30"/>
      <c r="U34" s="83">
        <f t="shared" si="2"/>
        <v>50</v>
      </c>
      <c r="V34" s="27">
        <v>50</v>
      </c>
      <c r="W34" s="27"/>
      <c r="X34" s="30"/>
      <c r="Y34" s="283"/>
    </row>
    <row r="35" spans="1:25" ht="34.5" thickBot="1" x14ac:dyDescent="0.25">
      <c r="A35" s="836"/>
      <c r="B35" s="839"/>
      <c r="C35" s="779"/>
      <c r="D35" s="422" t="s">
        <v>462</v>
      </c>
      <c r="E35" s="387">
        <v>6</v>
      </c>
      <c r="F35" s="433" t="s">
        <v>346</v>
      </c>
      <c r="G35" s="566"/>
      <c r="H35" s="486" t="s">
        <v>28</v>
      </c>
      <c r="I35" s="405">
        <f>SUM(J35+L35)</f>
        <v>30.6</v>
      </c>
      <c r="J35" s="43">
        <v>30.6</v>
      </c>
      <c r="K35" s="43"/>
      <c r="L35" s="44"/>
      <c r="M35" s="29">
        <f t="shared" si="3"/>
        <v>26.2</v>
      </c>
      <c r="N35" s="46">
        <v>26.2</v>
      </c>
      <c r="O35" s="43"/>
      <c r="P35" s="515"/>
      <c r="Q35" s="252">
        <f t="shared" si="1"/>
        <v>50</v>
      </c>
      <c r="R35" s="43">
        <v>50</v>
      </c>
      <c r="S35" s="43"/>
      <c r="T35" s="44"/>
      <c r="U35" s="252">
        <f t="shared" si="2"/>
        <v>50</v>
      </c>
      <c r="V35" s="43">
        <v>50</v>
      </c>
      <c r="W35" s="43"/>
      <c r="X35" s="44"/>
      <c r="Y35" s="283"/>
    </row>
    <row r="36" spans="1:25" s="2" customFormat="1" ht="19.899999999999999" customHeight="1" thickBot="1" x14ac:dyDescent="0.25">
      <c r="A36" s="837"/>
      <c r="B36" s="840"/>
      <c r="C36" s="838"/>
      <c r="D36" s="417"/>
      <c r="E36" s="432"/>
      <c r="F36" s="734" t="s">
        <v>9</v>
      </c>
      <c r="G36" s="735"/>
      <c r="H36" s="736"/>
      <c r="I36" s="85">
        <f>SUM(J36+L36)</f>
        <v>3598.0000000000005</v>
      </c>
      <c r="J36" s="232">
        <f>SUM(J14:J35)</f>
        <v>2777.5000000000005</v>
      </c>
      <c r="K36" s="232">
        <f t="shared" ref="K36:X36" si="5">SUM(K14:K35)</f>
        <v>1714.4000000000003</v>
      </c>
      <c r="L36" s="233">
        <f t="shared" si="5"/>
        <v>820.5</v>
      </c>
      <c r="M36" s="85">
        <f>SUM(N36+P36)</f>
        <v>3337.4999999999991</v>
      </c>
      <c r="N36" s="232">
        <f>SUM(N14:N35)</f>
        <v>3055.3999999999992</v>
      </c>
      <c r="O36" s="232">
        <f t="shared" si="5"/>
        <v>2214.1000000000004</v>
      </c>
      <c r="P36" s="234">
        <f t="shared" si="5"/>
        <v>282.10000000000002</v>
      </c>
      <c r="Q36" s="85">
        <f>SUM(R36+T36)</f>
        <v>3720.1</v>
      </c>
      <c r="R36" s="232">
        <f t="shared" si="5"/>
        <v>3157.6</v>
      </c>
      <c r="S36" s="232">
        <f t="shared" si="5"/>
        <v>2214.1000000000004</v>
      </c>
      <c r="T36" s="233">
        <f t="shared" si="5"/>
        <v>562.5</v>
      </c>
      <c r="U36" s="85">
        <f>SUM(V36+X36)</f>
        <v>3342.9</v>
      </c>
      <c r="V36" s="232">
        <f t="shared" si="5"/>
        <v>3157.6</v>
      </c>
      <c r="W36" s="232">
        <f t="shared" si="5"/>
        <v>2214.1000000000004</v>
      </c>
      <c r="X36" s="234">
        <f t="shared" si="5"/>
        <v>185.3</v>
      </c>
      <c r="Y36" s="283"/>
    </row>
    <row r="37" spans="1:25" ht="13.5" customHeight="1" x14ac:dyDescent="0.2">
      <c r="A37" s="836">
        <v>1</v>
      </c>
      <c r="B37" s="839">
        <v>1</v>
      </c>
      <c r="C37" s="779">
        <v>3</v>
      </c>
      <c r="D37" s="843" t="s">
        <v>50</v>
      </c>
      <c r="E37" s="802">
        <v>6</v>
      </c>
      <c r="F37" s="855" t="s">
        <v>242</v>
      </c>
      <c r="G37" s="564" t="s">
        <v>291</v>
      </c>
      <c r="H37" s="383" t="s">
        <v>28</v>
      </c>
      <c r="I37" s="55">
        <f t="shared" ref="I37:I92" si="6">SUM(J37+L37)</f>
        <v>90.7</v>
      </c>
      <c r="J37" s="286">
        <v>90.7</v>
      </c>
      <c r="K37" s="286">
        <v>65.599999999999994</v>
      </c>
      <c r="L37" s="138"/>
      <c r="M37" s="55">
        <f t="shared" ref="M37:M63" si="7">SUM(N37+P37)</f>
        <v>102.1</v>
      </c>
      <c r="N37" s="286">
        <v>102.1</v>
      </c>
      <c r="O37" s="286">
        <v>91.7</v>
      </c>
      <c r="P37" s="138"/>
      <c r="Q37" s="285">
        <f t="shared" si="1"/>
        <v>102.1</v>
      </c>
      <c r="R37" s="286">
        <v>102.1</v>
      </c>
      <c r="S37" s="286">
        <v>91.7</v>
      </c>
      <c r="T37" s="287"/>
      <c r="U37" s="285">
        <f t="shared" ref="U37:U56" si="8">SUM(V37+X37)</f>
        <v>102.1</v>
      </c>
      <c r="V37" s="286">
        <v>102.1</v>
      </c>
      <c r="W37" s="286">
        <v>91.7</v>
      </c>
      <c r="X37" s="288"/>
      <c r="Y37" s="283"/>
    </row>
    <row r="38" spans="1:25" ht="13.5" customHeight="1" thickBot="1" x14ac:dyDescent="0.25">
      <c r="A38" s="836"/>
      <c r="B38" s="839"/>
      <c r="C38" s="779"/>
      <c r="D38" s="843"/>
      <c r="E38" s="802"/>
      <c r="F38" s="774"/>
      <c r="G38" s="565"/>
      <c r="H38" s="384" t="s">
        <v>28</v>
      </c>
      <c r="I38" s="26">
        <f t="shared" si="6"/>
        <v>3.9</v>
      </c>
      <c r="J38" s="27">
        <v>3.9</v>
      </c>
      <c r="K38" s="27">
        <v>3</v>
      </c>
      <c r="L38" s="30"/>
      <c r="M38" s="26">
        <f t="shared" si="7"/>
        <v>3.9</v>
      </c>
      <c r="N38" s="27">
        <v>3.9</v>
      </c>
      <c r="O38" s="27">
        <v>3</v>
      </c>
      <c r="P38" s="30"/>
      <c r="Q38" s="83">
        <f t="shared" si="1"/>
        <v>3.9</v>
      </c>
      <c r="R38" s="27">
        <v>3.9</v>
      </c>
      <c r="S38" s="27">
        <v>3</v>
      </c>
      <c r="T38" s="33"/>
      <c r="U38" s="83">
        <f t="shared" si="8"/>
        <v>3.9</v>
      </c>
      <c r="V38" s="27">
        <v>3.9</v>
      </c>
      <c r="W38" s="27">
        <v>3</v>
      </c>
      <c r="X38" s="30"/>
      <c r="Y38" s="283"/>
    </row>
    <row r="39" spans="1:25" ht="13.5" hidden="1" customHeight="1" thickBot="1" x14ac:dyDescent="0.25">
      <c r="A39" s="836"/>
      <c r="B39" s="839"/>
      <c r="C39" s="779"/>
      <c r="D39" s="843"/>
      <c r="E39" s="802"/>
      <c r="F39" s="774"/>
      <c r="G39" s="565"/>
      <c r="H39" s="391" t="s">
        <v>404</v>
      </c>
      <c r="I39" s="134">
        <f>SUM(J39)</f>
        <v>0</v>
      </c>
      <c r="J39" s="14"/>
      <c r="K39" s="14"/>
      <c r="L39" s="54"/>
      <c r="M39" s="404">
        <f t="shared" si="7"/>
        <v>0</v>
      </c>
      <c r="N39" s="14"/>
      <c r="O39" s="14"/>
      <c r="P39" s="54"/>
      <c r="Q39" s="134">
        <f t="shared" si="1"/>
        <v>0</v>
      </c>
      <c r="R39" s="14"/>
      <c r="S39" s="14"/>
      <c r="T39" s="53"/>
      <c r="U39" s="134">
        <f t="shared" si="8"/>
        <v>0</v>
      </c>
      <c r="V39" s="14"/>
      <c r="W39" s="14"/>
      <c r="X39" s="54"/>
      <c r="Y39" s="283"/>
    </row>
    <row r="40" spans="1:25" s="2" customFormat="1" ht="20.45" customHeight="1" thickBot="1" x14ac:dyDescent="0.25">
      <c r="A40" s="837"/>
      <c r="B40" s="840"/>
      <c r="C40" s="838"/>
      <c r="D40" s="844"/>
      <c r="E40" s="803"/>
      <c r="F40" s="734" t="s">
        <v>9</v>
      </c>
      <c r="G40" s="735"/>
      <c r="H40" s="736"/>
      <c r="I40" s="394">
        <f t="shared" si="6"/>
        <v>94.600000000000009</v>
      </c>
      <c r="J40" s="395">
        <f>SUM(J37:J39)</f>
        <v>94.600000000000009</v>
      </c>
      <c r="K40" s="395">
        <f t="shared" ref="K40:X40" si="9">SUM(K37:K39)</f>
        <v>68.599999999999994</v>
      </c>
      <c r="L40" s="429">
        <f t="shared" si="9"/>
        <v>0</v>
      </c>
      <c r="M40" s="85">
        <f>SUM(N40+P40)</f>
        <v>106</v>
      </c>
      <c r="N40" s="232">
        <f t="shared" si="9"/>
        <v>106</v>
      </c>
      <c r="O40" s="232">
        <f t="shared" si="9"/>
        <v>94.7</v>
      </c>
      <c r="P40" s="234">
        <f t="shared" si="9"/>
        <v>0</v>
      </c>
      <c r="Q40" s="430">
        <f>SUM(R40+T40)</f>
        <v>106</v>
      </c>
      <c r="R40" s="395">
        <f t="shared" si="9"/>
        <v>106</v>
      </c>
      <c r="S40" s="395">
        <f t="shared" si="9"/>
        <v>94.7</v>
      </c>
      <c r="T40" s="429">
        <f t="shared" si="9"/>
        <v>0</v>
      </c>
      <c r="U40" s="85">
        <f>SUM(V40+X40)</f>
        <v>106</v>
      </c>
      <c r="V40" s="232">
        <f t="shared" si="9"/>
        <v>106</v>
      </c>
      <c r="W40" s="232">
        <f t="shared" si="9"/>
        <v>94.7</v>
      </c>
      <c r="X40" s="234">
        <f t="shared" si="9"/>
        <v>0</v>
      </c>
      <c r="Y40" s="283"/>
    </row>
    <row r="41" spans="1:25" s="2" customFormat="1" ht="13.5" customHeight="1" thickBot="1" x14ac:dyDescent="0.25">
      <c r="A41" s="836">
        <v>1</v>
      </c>
      <c r="B41" s="839">
        <v>1</v>
      </c>
      <c r="C41" s="779">
        <v>4</v>
      </c>
      <c r="D41" s="843" t="s">
        <v>65</v>
      </c>
      <c r="E41" s="772">
        <v>25</v>
      </c>
      <c r="F41" s="798" t="s">
        <v>54</v>
      </c>
      <c r="G41" s="798" t="s">
        <v>79</v>
      </c>
      <c r="H41" s="392" t="s">
        <v>28</v>
      </c>
      <c r="I41" s="16">
        <f t="shared" si="6"/>
        <v>65.900000000000006</v>
      </c>
      <c r="J41" s="39">
        <v>65.900000000000006</v>
      </c>
      <c r="K41" s="39">
        <v>36.1</v>
      </c>
      <c r="L41" s="388"/>
      <c r="M41" s="16">
        <f t="shared" si="7"/>
        <v>71.599999999999994</v>
      </c>
      <c r="N41" s="39">
        <v>71.599999999999994</v>
      </c>
      <c r="O41" s="39">
        <v>50</v>
      </c>
      <c r="P41" s="40"/>
      <c r="Q41" s="251">
        <f t="shared" si="1"/>
        <v>71.599999999999994</v>
      </c>
      <c r="R41" s="39">
        <v>71.599999999999994</v>
      </c>
      <c r="S41" s="39">
        <v>50</v>
      </c>
      <c r="T41" s="40"/>
      <c r="U41" s="251">
        <f t="shared" si="8"/>
        <v>71.599999999999994</v>
      </c>
      <c r="V41" s="39">
        <v>71.599999999999994</v>
      </c>
      <c r="W41" s="39">
        <v>50</v>
      </c>
      <c r="X41" s="388"/>
      <c r="Y41" s="283"/>
    </row>
    <row r="42" spans="1:25" s="2" customFormat="1" ht="13.5" hidden="1" customHeight="1" thickBot="1" x14ac:dyDescent="0.25">
      <c r="A42" s="836"/>
      <c r="B42" s="839"/>
      <c r="C42" s="779"/>
      <c r="D42" s="843"/>
      <c r="E42" s="772"/>
      <c r="F42" s="594"/>
      <c r="G42" s="594"/>
      <c r="H42" s="393" t="s">
        <v>57</v>
      </c>
      <c r="I42" s="26">
        <f>SUM(J42+L42)</f>
        <v>0</v>
      </c>
      <c r="J42" s="27"/>
      <c r="K42" s="27"/>
      <c r="L42" s="30"/>
      <c r="M42" s="26">
        <f>SUM(N42+P42)</f>
        <v>0</v>
      </c>
      <c r="N42" s="27"/>
      <c r="O42" s="27"/>
      <c r="P42" s="28"/>
      <c r="Q42" s="83">
        <f>SUM(R42+T42)</f>
        <v>0</v>
      </c>
      <c r="R42" s="27"/>
      <c r="S42" s="27"/>
      <c r="T42" s="28"/>
      <c r="U42" s="83">
        <f>SUM(V42+X42)</f>
        <v>0</v>
      </c>
      <c r="V42" s="27"/>
      <c r="W42" s="27"/>
      <c r="X42" s="30"/>
      <c r="Y42" s="283"/>
    </row>
    <row r="43" spans="1:25" s="2" customFormat="1" ht="13.5" hidden="1" customHeight="1" thickBot="1" x14ac:dyDescent="0.25">
      <c r="A43" s="836"/>
      <c r="B43" s="839"/>
      <c r="C43" s="779"/>
      <c r="D43" s="843"/>
      <c r="E43" s="772"/>
      <c r="F43" s="594"/>
      <c r="G43" s="594"/>
      <c r="H43" s="393"/>
      <c r="I43" s="83">
        <f>SUM(J43+L43)</f>
        <v>0</v>
      </c>
      <c r="J43" s="31"/>
      <c r="K43" s="31"/>
      <c r="L43" s="42"/>
      <c r="M43" s="26">
        <f>SUM(N43+P43)</f>
        <v>0</v>
      </c>
      <c r="N43" s="31"/>
      <c r="O43" s="31"/>
      <c r="P43" s="32"/>
      <c r="Q43" s="252">
        <f>SUM(R43+T43)</f>
        <v>0</v>
      </c>
      <c r="R43" s="31"/>
      <c r="S43" s="31"/>
      <c r="T43" s="32"/>
      <c r="U43" s="133">
        <f>SUM(V43+X43)</f>
        <v>0</v>
      </c>
      <c r="V43" s="31"/>
      <c r="W43" s="31"/>
      <c r="X43" s="42"/>
      <c r="Y43" s="283"/>
    </row>
    <row r="44" spans="1:25" s="2" customFormat="1" ht="13.5" hidden="1" customHeight="1" thickBot="1" x14ac:dyDescent="0.25">
      <c r="A44" s="836"/>
      <c r="B44" s="839"/>
      <c r="C44" s="779"/>
      <c r="D44" s="843"/>
      <c r="E44" s="772"/>
      <c r="F44" s="645"/>
      <c r="G44" s="645"/>
      <c r="H44" s="390" t="s">
        <v>407</v>
      </c>
      <c r="I44" s="82">
        <f>SUM(J44+L44)</f>
        <v>0</v>
      </c>
      <c r="J44" s="35"/>
      <c r="K44" s="35"/>
      <c r="L44" s="38"/>
      <c r="M44" s="71">
        <f>SUM(N44+P44)</f>
        <v>0</v>
      </c>
      <c r="N44" s="35"/>
      <c r="O44" s="35"/>
      <c r="P44" s="36"/>
      <c r="Q44" s="133"/>
      <c r="R44" s="35"/>
      <c r="S44" s="35"/>
      <c r="T44" s="36"/>
      <c r="U44" s="252"/>
      <c r="V44" s="43"/>
      <c r="W44" s="43"/>
      <c r="X44" s="44"/>
      <c r="Y44" s="283"/>
    </row>
    <row r="45" spans="1:25" s="2" customFormat="1" ht="18" customHeight="1" thickBot="1" x14ac:dyDescent="0.25">
      <c r="A45" s="837"/>
      <c r="B45" s="840"/>
      <c r="C45" s="838"/>
      <c r="D45" s="844"/>
      <c r="E45" s="773"/>
      <c r="F45" s="763" t="s">
        <v>9</v>
      </c>
      <c r="G45" s="764"/>
      <c r="H45" s="735"/>
      <c r="I45" s="85">
        <f t="shared" si="6"/>
        <v>65.900000000000006</v>
      </c>
      <c r="J45" s="232">
        <f>SUM(J41:J44)</f>
        <v>65.900000000000006</v>
      </c>
      <c r="K45" s="232">
        <f t="shared" ref="K45:X45" si="10">SUM(K41:K44)</f>
        <v>36.1</v>
      </c>
      <c r="L45" s="233">
        <f t="shared" si="10"/>
        <v>0</v>
      </c>
      <c r="M45" s="85">
        <f t="shared" si="10"/>
        <v>71.599999999999994</v>
      </c>
      <c r="N45" s="232">
        <f t="shared" si="10"/>
        <v>71.599999999999994</v>
      </c>
      <c r="O45" s="232">
        <f t="shared" si="10"/>
        <v>50</v>
      </c>
      <c r="P45" s="234">
        <f t="shared" si="10"/>
        <v>0</v>
      </c>
      <c r="Q45" s="263">
        <f>SUM(R45+T45)</f>
        <v>71.599999999999994</v>
      </c>
      <c r="R45" s="232">
        <f t="shared" si="10"/>
        <v>71.599999999999994</v>
      </c>
      <c r="S45" s="232">
        <f t="shared" si="10"/>
        <v>50</v>
      </c>
      <c r="T45" s="233">
        <f t="shared" si="10"/>
        <v>0</v>
      </c>
      <c r="U45" s="85">
        <f>SUM(V45+X45)</f>
        <v>71.599999999999994</v>
      </c>
      <c r="V45" s="232">
        <f t="shared" si="10"/>
        <v>71.599999999999994</v>
      </c>
      <c r="W45" s="232">
        <f t="shared" si="10"/>
        <v>50</v>
      </c>
      <c r="X45" s="234">
        <f t="shared" si="10"/>
        <v>0</v>
      </c>
      <c r="Y45" s="283"/>
    </row>
    <row r="46" spans="1:25" s="2" customFormat="1" ht="11.25" customHeight="1" x14ac:dyDescent="0.2">
      <c r="A46" s="836">
        <v>1</v>
      </c>
      <c r="B46" s="839">
        <v>1</v>
      </c>
      <c r="C46" s="779">
        <v>5</v>
      </c>
      <c r="D46" s="843" t="s">
        <v>247</v>
      </c>
      <c r="E46" s="772">
        <v>26</v>
      </c>
      <c r="F46" s="594" t="s">
        <v>54</v>
      </c>
      <c r="G46" s="594" t="s">
        <v>80</v>
      </c>
      <c r="H46" s="396" t="s">
        <v>28</v>
      </c>
      <c r="I46" s="29">
        <f t="shared" si="6"/>
        <v>61.4</v>
      </c>
      <c r="J46" s="31">
        <v>61.4</v>
      </c>
      <c r="K46" s="31">
        <v>34</v>
      </c>
      <c r="L46" s="32"/>
      <c r="M46" s="29">
        <f t="shared" si="7"/>
        <v>66.400000000000006</v>
      </c>
      <c r="N46" s="31">
        <v>66.400000000000006</v>
      </c>
      <c r="O46" s="31">
        <v>43.2</v>
      </c>
      <c r="P46" s="414"/>
      <c r="Q46" s="150">
        <f t="shared" ref="Q46:Q56" si="11">SUM(R46+T46)</f>
        <v>66.400000000000006</v>
      </c>
      <c r="R46" s="31">
        <v>66.400000000000006</v>
      </c>
      <c r="S46" s="31">
        <v>43.2</v>
      </c>
      <c r="T46" s="32"/>
      <c r="U46" s="251">
        <f t="shared" si="8"/>
        <v>66.400000000000006</v>
      </c>
      <c r="V46" s="31">
        <v>66.400000000000006</v>
      </c>
      <c r="W46" s="31">
        <v>43.2</v>
      </c>
      <c r="X46" s="388"/>
      <c r="Y46" s="283"/>
    </row>
    <row r="47" spans="1:25" s="2" customFormat="1" ht="11.25" customHeight="1" thickBot="1" x14ac:dyDescent="0.25">
      <c r="A47" s="836"/>
      <c r="B47" s="839"/>
      <c r="C47" s="779"/>
      <c r="D47" s="843"/>
      <c r="E47" s="772"/>
      <c r="F47" s="594"/>
      <c r="G47" s="594"/>
      <c r="H47" s="397" t="s">
        <v>57</v>
      </c>
      <c r="I47" s="26">
        <f t="shared" si="6"/>
        <v>0.3</v>
      </c>
      <c r="J47" s="27">
        <v>0.3</v>
      </c>
      <c r="K47" s="27"/>
      <c r="L47" s="28"/>
      <c r="M47" s="29">
        <f t="shared" si="7"/>
        <v>1.5</v>
      </c>
      <c r="N47" s="27">
        <v>1.5</v>
      </c>
      <c r="O47" s="27"/>
      <c r="P47" s="28"/>
      <c r="Q47" s="150">
        <f t="shared" si="11"/>
        <v>1.5</v>
      </c>
      <c r="R47" s="27">
        <v>1.5</v>
      </c>
      <c r="S47" s="27"/>
      <c r="T47" s="28"/>
      <c r="U47" s="150">
        <f t="shared" si="8"/>
        <v>1.5</v>
      </c>
      <c r="V47" s="27">
        <v>1.5</v>
      </c>
      <c r="W47" s="27"/>
      <c r="X47" s="30"/>
      <c r="Y47" s="283"/>
    </row>
    <row r="48" spans="1:25" s="2" customFormat="1" ht="11.25" hidden="1" customHeight="1" thickBot="1" x14ac:dyDescent="0.25">
      <c r="A48" s="836"/>
      <c r="B48" s="839"/>
      <c r="C48" s="779"/>
      <c r="D48" s="843"/>
      <c r="E48" s="772"/>
      <c r="F48" s="594"/>
      <c r="G48" s="594"/>
      <c r="H48" s="398"/>
      <c r="I48" s="150">
        <f>SUM(J48+L48)</f>
        <v>0</v>
      </c>
      <c r="J48" s="31"/>
      <c r="K48" s="31"/>
      <c r="L48" s="32"/>
      <c r="M48" s="405">
        <f>SUM(N48+P48)</f>
        <v>0</v>
      </c>
      <c r="N48" s="31"/>
      <c r="O48" s="31"/>
      <c r="P48" s="32"/>
      <c r="Q48" s="252">
        <f>SUM(R48+T48)</f>
        <v>0</v>
      </c>
      <c r="R48" s="31"/>
      <c r="S48" s="31"/>
      <c r="T48" s="32"/>
      <c r="U48" s="133">
        <f>SUM(V48+X48)</f>
        <v>0</v>
      </c>
      <c r="V48" s="31"/>
      <c r="W48" s="31"/>
      <c r="X48" s="42"/>
      <c r="Y48" s="283"/>
    </row>
    <row r="49" spans="1:25" s="2" customFormat="1" ht="11.25" hidden="1" customHeight="1" thickBot="1" x14ac:dyDescent="0.25">
      <c r="A49" s="836"/>
      <c r="B49" s="839"/>
      <c r="C49" s="779"/>
      <c r="D49" s="843"/>
      <c r="E49" s="772"/>
      <c r="F49" s="645"/>
      <c r="G49" s="645"/>
      <c r="H49" s="390" t="s">
        <v>407</v>
      </c>
      <c r="I49" s="252">
        <f>SUM(J49+L49)</f>
        <v>0</v>
      </c>
      <c r="J49" s="35"/>
      <c r="K49" s="35"/>
      <c r="L49" s="36"/>
      <c r="M49" s="405">
        <f>SUM(N49+P49)</f>
        <v>0</v>
      </c>
      <c r="N49" s="35"/>
      <c r="O49" s="35"/>
      <c r="P49" s="36"/>
      <c r="Q49" s="252"/>
      <c r="R49" s="35"/>
      <c r="S49" s="35"/>
      <c r="T49" s="36"/>
      <c r="U49" s="133"/>
      <c r="V49" s="35"/>
      <c r="W49" s="35"/>
      <c r="X49" s="38"/>
      <c r="Y49" s="283"/>
    </row>
    <row r="50" spans="1:25" s="2" customFormat="1" ht="18" customHeight="1" thickBot="1" x14ac:dyDescent="0.25">
      <c r="A50" s="837"/>
      <c r="B50" s="840"/>
      <c r="C50" s="838"/>
      <c r="D50" s="844"/>
      <c r="E50" s="773"/>
      <c r="F50" s="734" t="s">
        <v>9</v>
      </c>
      <c r="G50" s="735"/>
      <c r="H50" s="736"/>
      <c r="I50" s="85">
        <f>SUM(J50+L50)</f>
        <v>61.699999999999996</v>
      </c>
      <c r="J50" s="232">
        <f>SUM(J46:J49)</f>
        <v>61.699999999999996</v>
      </c>
      <c r="K50" s="232">
        <f t="shared" ref="K50:X50" si="12">SUM(K46:K49)</f>
        <v>34</v>
      </c>
      <c r="L50" s="233">
        <f t="shared" si="12"/>
        <v>0</v>
      </c>
      <c r="M50" s="85">
        <f>SUM(N50+P50)</f>
        <v>67.900000000000006</v>
      </c>
      <c r="N50" s="232">
        <f t="shared" si="12"/>
        <v>67.900000000000006</v>
      </c>
      <c r="O50" s="232">
        <f t="shared" si="12"/>
        <v>43.2</v>
      </c>
      <c r="P50" s="234">
        <f t="shared" si="12"/>
        <v>0</v>
      </c>
      <c r="Q50" s="263">
        <f>SUM(R50+T50)</f>
        <v>67.900000000000006</v>
      </c>
      <c r="R50" s="232">
        <f t="shared" si="12"/>
        <v>67.900000000000006</v>
      </c>
      <c r="S50" s="232">
        <f t="shared" si="12"/>
        <v>43.2</v>
      </c>
      <c r="T50" s="233">
        <f t="shared" si="12"/>
        <v>0</v>
      </c>
      <c r="U50" s="85">
        <f>SUM(V50+X50)</f>
        <v>67.900000000000006</v>
      </c>
      <c r="V50" s="232">
        <f t="shared" si="12"/>
        <v>67.900000000000006</v>
      </c>
      <c r="W50" s="232">
        <f t="shared" si="12"/>
        <v>43.2</v>
      </c>
      <c r="X50" s="234">
        <f t="shared" si="12"/>
        <v>0</v>
      </c>
      <c r="Y50" s="283"/>
    </row>
    <row r="51" spans="1:25" s="2" customFormat="1" ht="11.25" customHeight="1" x14ac:dyDescent="0.2">
      <c r="A51" s="836">
        <v>1</v>
      </c>
      <c r="B51" s="839">
        <v>1</v>
      </c>
      <c r="C51" s="779">
        <v>6</v>
      </c>
      <c r="D51" s="843" t="s">
        <v>66</v>
      </c>
      <c r="E51" s="772">
        <v>27</v>
      </c>
      <c r="F51" s="778" t="s">
        <v>54</v>
      </c>
      <c r="G51" s="854" t="s">
        <v>81</v>
      </c>
      <c r="H51" s="305" t="s">
        <v>28</v>
      </c>
      <c r="I51" s="26">
        <f t="shared" si="6"/>
        <v>63.6</v>
      </c>
      <c r="J51" s="27">
        <v>63.6</v>
      </c>
      <c r="K51" s="27">
        <v>39.799999999999997</v>
      </c>
      <c r="L51" s="28"/>
      <c r="M51" s="29">
        <f t="shared" si="7"/>
        <v>93.7</v>
      </c>
      <c r="N51" s="27">
        <v>78.7</v>
      </c>
      <c r="O51" s="27">
        <v>60.7</v>
      </c>
      <c r="P51" s="48">
        <v>15</v>
      </c>
      <c r="Q51" s="150">
        <f t="shared" si="11"/>
        <v>68.599999999999994</v>
      </c>
      <c r="R51" s="27">
        <v>68.599999999999994</v>
      </c>
      <c r="S51" s="27">
        <v>51</v>
      </c>
      <c r="T51" s="48"/>
      <c r="U51" s="150">
        <f t="shared" si="8"/>
        <v>68.599999999999994</v>
      </c>
      <c r="V51" s="27">
        <v>68.599999999999994</v>
      </c>
      <c r="W51" s="27">
        <v>51</v>
      </c>
      <c r="X51" s="33"/>
      <c r="Y51" s="283"/>
    </row>
    <row r="52" spans="1:25" s="2" customFormat="1" ht="11.25" customHeight="1" thickBot="1" x14ac:dyDescent="0.25">
      <c r="A52" s="836"/>
      <c r="B52" s="839"/>
      <c r="C52" s="779"/>
      <c r="D52" s="843"/>
      <c r="E52" s="772"/>
      <c r="F52" s="779"/>
      <c r="G52" s="851"/>
      <c r="H52" s="305" t="s">
        <v>57</v>
      </c>
      <c r="I52" s="29">
        <f t="shared" si="6"/>
        <v>0</v>
      </c>
      <c r="J52" s="27"/>
      <c r="K52" s="27"/>
      <c r="L52" s="32"/>
      <c r="M52" s="26">
        <f t="shared" si="7"/>
        <v>0</v>
      </c>
      <c r="N52" s="27"/>
      <c r="O52" s="27"/>
      <c r="P52" s="28"/>
      <c r="Q52" s="150">
        <f t="shared" si="11"/>
        <v>0.1</v>
      </c>
      <c r="R52" s="27">
        <v>0.1</v>
      </c>
      <c r="S52" s="27"/>
      <c r="T52" s="28"/>
      <c r="U52" s="150">
        <f t="shared" si="8"/>
        <v>0.1</v>
      </c>
      <c r="V52" s="27">
        <v>0.1</v>
      </c>
      <c r="W52" s="27"/>
      <c r="X52" s="30"/>
      <c r="Y52" s="283"/>
    </row>
    <row r="53" spans="1:25" s="2" customFormat="1" ht="11.25" hidden="1" customHeight="1" thickBot="1" x14ac:dyDescent="0.25">
      <c r="A53" s="836"/>
      <c r="B53" s="839"/>
      <c r="C53" s="779"/>
      <c r="D53" s="843"/>
      <c r="E53" s="772"/>
      <c r="F53" s="779"/>
      <c r="G53" s="851"/>
      <c r="H53" s="390" t="s">
        <v>407</v>
      </c>
      <c r="I53" s="150">
        <f>SUM(J53+L53)</f>
        <v>0</v>
      </c>
      <c r="J53" s="31"/>
      <c r="K53" s="31"/>
      <c r="L53" s="32"/>
      <c r="M53" s="405">
        <f>SUM(N53+P53)</f>
        <v>0</v>
      </c>
      <c r="N53" s="31"/>
      <c r="O53" s="31"/>
      <c r="P53" s="32"/>
      <c r="Q53" s="150">
        <f t="shared" si="11"/>
        <v>0</v>
      </c>
      <c r="R53" s="31"/>
      <c r="S53" s="31"/>
      <c r="T53" s="32"/>
      <c r="U53" s="252">
        <f t="shared" si="8"/>
        <v>0</v>
      </c>
      <c r="V53" s="43"/>
      <c r="W53" s="43"/>
      <c r="X53" s="44"/>
      <c r="Y53" s="283"/>
    </row>
    <row r="54" spans="1:25" s="4" customFormat="1" ht="18" customHeight="1" thickBot="1" x14ac:dyDescent="0.25">
      <c r="A54" s="837"/>
      <c r="B54" s="840"/>
      <c r="C54" s="838"/>
      <c r="D54" s="844"/>
      <c r="E54" s="773"/>
      <c r="F54" s="734" t="s">
        <v>9</v>
      </c>
      <c r="G54" s="735"/>
      <c r="H54" s="736"/>
      <c r="I54" s="85">
        <f t="shared" si="6"/>
        <v>63.6</v>
      </c>
      <c r="J54" s="232">
        <f>SUM(J51:J53)</f>
        <v>63.6</v>
      </c>
      <c r="K54" s="232">
        <f t="shared" ref="K54:X54" si="13">SUM(K51:K53)</f>
        <v>39.799999999999997</v>
      </c>
      <c r="L54" s="233">
        <f t="shared" si="13"/>
        <v>0</v>
      </c>
      <c r="M54" s="85">
        <f t="shared" si="13"/>
        <v>93.7</v>
      </c>
      <c r="N54" s="232">
        <f t="shared" si="13"/>
        <v>78.7</v>
      </c>
      <c r="O54" s="232">
        <f t="shared" si="13"/>
        <v>60.7</v>
      </c>
      <c r="P54" s="234">
        <f t="shared" si="13"/>
        <v>15</v>
      </c>
      <c r="Q54" s="85">
        <f t="shared" si="13"/>
        <v>68.699999999999989</v>
      </c>
      <c r="R54" s="232">
        <f t="shared" si="13"/>
        <v>68.699999999999989</v>
      </c>
      <c r="S54" s="232">
        <f t="shared" si="13"/>
        <v>51</v>
      </c>
      <c r="T54" s="234">
        <f t="shared" si="13"/>
        <v>0</v>
      </c>
      <c r="U54" s="263">
        <f t="shared" si="13"/>
        <v>68.699999999999989</v>
      </c>
      <c r="V54" s="232">
        <f t="shared" si="13"/>
        <v>68.699999999999989</v>
      </c>
      <c r="W54" s="232">
        <f t="shared" si="13"/>
        <v>51</v>
      </c>
      <c r="X54" s="234">
        <f t="shared" si="13"/>
        <v>0</v>
      </c>
      <c r="Y54" s="283"/>
    </row>
    <row r="55" spans="1:25" s="2" customFormat="1" ht="12.75" customHeight="1" thickBot="1" x14ac:dyDescent="0.25">
      <c r="A55" s="836">
        <v>1</v>
      </c>
      <c r="B55" s="839">
        <v>1</v>
      </c>
      <c r="C55" s="779">
        <v>7</v>
      </c>
      <c r="D55" s="843" t="s">
        <v>67</v>
      </c>
      <c r="E55" s="772">
        <v>28</v>
      </c>
      <c r="F55" s="778" t="s">
        <v>54</v>
      </c>
      <c r="G55" s="854" t="s">
        <v>82</v>
      </c>
      <c r="H55" s="305" t="s">
        <v>28</v>
      </c>
      <c r="I55" s="26">
        <f t="shared" si="6"/>
        <v>58.6</v>
      </c>
      <c r="J55" s="27">
        <v>58.6</v>
      </c>
      <c r="K55" s="27">
        <v>37.299999999999997</v>
      </c>
      <c r="L55" s="28"/>
      <c r="M55" s="29">
        <f t="shared" si="7"/>
        <v>66.400000000000006</v>
      </c>
      <c r="N55" s="27">
        <v>66.400000000000006</v>
      </c>
      <c r="O55" s="27">
        <v>51</v>
      </c>
      <c r="P55" s="28"/>
      <c r="Q55" s="150">
        <f t="shared" si="11"/>
        <v>66.400000000000006</v>
      </c>
      <c r="R55" s="27">
        <v>66.400000000000006</v>
      </c>
      <c r="S55" s="27">
        <v>51</v>
      </c>
      <c r="T55" s="48"/>
      <c r="U55" s="150">
        <f t="shared" si="8"/>
        <v>66.400000000000006</v>
      </c>
      <c r="V55" s="27">
        <v>66.400000000000006</v>
      </c>
      <c r="W55" s="27">
        <v>51</v>
      </c>
      <c r="X55" s="30"/>
      <c r="Y55" s="283"/>
    </row>
    <row r="56" spans="1:25" s="2" customFormat="1" ht="12.75" hidden="1" customHeight="1" x14ac:dyDescent="0.2">
      <c r="A56" s="836"/>
      <c r="B56" s="839"/>
      <c r="C56" s="779"/>
      <c r="D56" s="843"/>
      <c r="E56" s="772"/>
      <c r="F56" s="779"/>
      <c r="G56" s="851"/>
      <c r="H56" s="305" t="s">
        <v>57</v>
      </c>
      <c r="I56" s="83">
        <f t="shared" si="6"/>
        <v>0</v>
      </c>
      <c r="J56" s="27"/>
      <c r="K56" s="27"/>
      <c r="L56" s="28"/>
      <c r="M56" s="29">
        <f t="shared" si="7"/>
        <v>0</v>
      </c>
      <c r="N56" s="27"/>
      <c r="O56" s="27"/>
      <c r="P56" s="28"/>
      <c r="Q56" s="150">
        <f t="shared" si="11"/>
        <v>0</v>
      </c>
      <c r="R56" s="45"/>
      <c r="S56" s="45"/>
      <c r="T56" s="48"/>
      <c r="U56" s="150">
        <f t="shared" si="8"/>
        <v>0</v>
      </c>
      <c r="V56" s="27"/>
      <c r="W56" s="27"/>
      <c r="X56" s="30"/>
      <c r="Y56" s="283"/>
    </row>
    <row r="57" spans="1:25" s="2" customFormat="1" ht="12.75" hidden="1" customHeight="1" thickBot="1" x14ac:dyDescent="0.25">
      <c r="A57" s="836"/>
      <c r="B57" s="839"/>
      <c r="C57" s="779"/>
      <c r="D57" s="843"/>
      <c r="E57" s="772"/>
      <c r="F57" s="779"/>
      <c r="G57" s="851"/>
      <c r="H57" s="390" t="s">
        <v>407</v>
      </c>
      <c r="I57" s="150">
        <f>SUM(J57+L57)</f>
        <v>0</v>
      </c>
      <c r="J57" s="31"/>
      <c r="K57" s="31"/>
      <c r="L57" s="32"/>
      <c r="M57" s="405">
        <f>SUM(N57+P57)</f>
        <v>0</v>
      </c>
      <c r="N57" s="31"/>
      <c r="O57" s="31"/>
      <c r="P57" s="32"/>
      <c r="Q57" s="252">
        <f>SUM(R57+T57)</f>
        <v>0</v>
      </c>
      <c r="R57" s="46"/>
      <c r="S57" s="46"/>
      <c r="T57" s="58"/>
      <c r="U57" s="252">
        <f>SUM(V57+X57)</f>
        <v>0</v>
      </c>
      <c r="V57" s="43"/>
      <c r="W57" s="43"/>
      <c r="X57" s="44"/>
      <c r="Y57" s="283"/>
    </row>
    <row r="58" spans="1:25" s="2" customFormat="1" ht="18" customHeight="1" thickBot="1" x14ac:dyDescent="0.25">
      <c r="A58" s="837"/>
      <c r="B58" s="840"/>
      <c r="C58" s="838"/>
      <c r="D58" s="844"/>
      <c r="E58" s="773"/>
      <c r="F58" s="734" t="s">
        <v>9</v>
      </c>
      <c r="G58" s="735"/>
      <c r="H58" s="736"/>
      <c r="I58" s="85">
        <f>SUM(J58+L58)</f>
        <v>58.6</v>
      </c>
      <c r="J58" s="232">
        <f>SUM(J55:J57)</f>
        <v>58.6</v>
      </c>
      <c r="K58" s="232">
        <f t="shared" ref="K58:X58" si="14">SUM(K55:K57)</f>
        <v>37.299999999999997</v>
      </c>
      <c r="L58" s="233">
        <f t="shared" si="14"/>
        <v>0</v>
      </c>
      <c r="M58" s="85">
        <f t="shared" si="14"/>
        <v>66.400000000000006</v>
      </c>
      <c r="N58" s="232">
        <f t="shared" si="14"/>
        <v>66.400000000000006</v>
      </c>
      <c r="O58" s="232">
        <f t="shared" si="14"/>
        <v>51</v>
      </c>
      <c r="P58" s="234">
        <f t="shared" si="14"/>
        <v>0</v>
      </c>
      <c r="Q58" s="85">
        <f t="shared" si="14"/>
        <v>66.400000000000006</v>
      </c>
      <c r="R58" s="232">
        <f t="shared" si="14"/>
        <v>66.400000000000006</v>
      </c>
      <c r="S58" s="232">
        <f t="shared" si="14"/>
        <v>51</v>
      </c>
      <c r="T58" s="234">
        <f t="shared" si="14"/>
        <v>0</v>
      </c>
      <c r="U58" s="263">
        <f t="shared" si="14"/>
        <v>66.400000000000006</v>
      </c>
      <c r="V58" s="232">
        <f t="shared" si="14"/>
        <v>66.400000000000006</v>
      </c>
      <c r="W58" s="232">
        <f t="shared" si="14"/>
        <v>51</v>
      </c>
      <c r="X58" s="234">
        <f t="shared" si="14"/>
        <v>0</v>
      </c>
      <c r="Y58" s="283"/>
    </row>
    <row r="59" spans="1:25" s="2" customFormat="1" ht="17.25" customHeight="1" thickBot="1" x14ac:dyDescent="0.25">
      <c r="A59" s="836">
        <v>1</v>
      </c>
      <c r="B59" s="839">
        <v>1</v>
      </c>
      <c r="C59" s="779">
        <v>8</v>
      </c>
      <c r="D59" s="843" t="s">
        <v>68</v>
      </c>
      <c r="E59" s="772">
        <v>29</v>
      </c>
      <c r="F59" s="798" t="s">
        <v>54</v>
      </c>
      <c r="G59" s="798" t="s">
        <v>83</v>
      </c>
      <c r="H59" s="392" t="s">
        <v>28</v>
      </c>
      <c r="I59" s="29">
        <f t="shared" si="6"/>
        <v>63.8</v>
      </c>
      <c r="J59" s="31">
        <v>63.8</v>
      </c>
      <c r="K59" s="31">
        <v>44.8</v>
      </c>
      <c r="L59" s="42"/>
      <c r="M59" s="29">
        <f t="shared" si="7"/>
        <v>64.7</v>
      </c>
      <c r="N59" s="27">
        <v>64.7</v>
      </c>
      <c r="O59" s="27">
        <v>54.7</v>
      </c>
      <c r="P59" s="28"/>
      <c r="Q59" s="150">
        <f t="shared" ref="Q59:Q86" si="15">SUM(R59+T59)</f>
        <v>64.7</v>
      </c>
      <c r="R59" s="27">
        <v>64.7</v>
      </c>
      <c r="S59" s="27">
        <v>54.7</v>
      </c>
      <c r="T59" s="28"/>
      <c r="U59" s="150">
        <f t="shared" ref="U59:U86" si="16">SUM(V59+X59)</f>
        <v>64.7</v>
      </c>
      <c r="V59" s="27">
        <v>64.7</v>
      </c>
      <c r="W59" s="27">
        <v>54.7</v>
      </c>
      <c r="X59" s="30"/>
      <c r="Y59" s="283"/>
    </row>
    <row r="60" spans="1:25" s="2" customFormat="1" ht="17.25" hidden="1" customHeight="1" thickBot="1" x14ac:dyDescent="0.25">
      <c r="A60" s="836"/>
      <c r="B60" s="839"/>
      <c r="C60" s="779"/>
      <c r="D60" s="843"/>
      <c r="E60" s="772"/>
      <c r="F60" s="645"/>
      <c r="G60" s="645"/>
      <c r="H60" s="390" t="s">
        <v>407</v>
      </c>
      <c r="I60" s="69">
        <f>SUM(J60)</f>
        <v>0</v>
      </c>
      <c r="J60" s="59"/>
      <c r="K60" s="59"/>
      <c r="L60" s="38"/>
      <c r="M60" s="34">
        <f t="shared" si="7"/>
        <v>0</v>
      </c>
      <c r="N60" s="35"/>
      <c r="O60" s="35"/>
      <c r="P60" s="36"/>
      <c r="Q60" s="133"/>
      <c r="R60" s="35"/>
      <c r="S60" s="35"/>
      <c r="T60" s="36"/>
      <c r="U60" s="252"/>
      <c r="V60" s="43"/>
      <c r="W60" s="43"/>
      <c r="X60" s="44"/>
      <c r="Y60" s="283"/>
    </row>
    <row r="61" spans="1:25" s="2" customFormat="1" ht="15" customHeight="1" thickBot="1" x14ac:dyDescent="0.25">
      <c r="A61" s="837"/>
      <c r="B61" s="840"/>
      <c r="C61" s="838"/>
      <c r="D61" s="844"/>
      <c r="E61" s="773"/>
      <c r="F61" s="734" t="s">
        <v>9</v>
      </c>
      <c r="G61" s="735"/>
      <c r="H61" s="736"/>
      <c r="I61" s="85">
        <f t="shared" si="6"/>
        <v>63.8</v>
      </c>
      <c r="J61" s="232">
        <f>SUM(J59+J60)</f>
        <v>63.8</v>
      </c>
      <c r="K61" s="232">
        <f t="shared" ref="K61:X61" si="17">SUM(K59+K60)</f>
        <v>44.8</v>
      </c>
      <c r="L61" s="233">
        <f t="shared" si="17"/>
        <v>0</v>
      </c>
      <c r="M61" s="85">
        <f t="shared" si="17"/>
        <v>64.7</v>
      </c>
      <c r="N61" s="232">
        <f t="shared" si="17"/>
        <v>64.7</v>
      </c>
      <c r="O61" s="232">
        <f t="shared" si="17"/>
        <v>54.7</v>
      </c>
      <c r="P61" s="234">
        <f t="shared" si="17"/>
        <v>0</v>
      </c>
      <c r="Q61" s="85">
        <f t="shared" si="17"/>
        <v>64.7</v>
      </c>
      <c r="R61" s="232">
        <f t="shared" si="17"/>
        <v>64.7</v>
      </c>
      <c r="S61" s="232">
        <f t="shared" si="17"/>
        <v>54.7</v>
      </c>
      <c r="T61" s="234">
        <f t="shared" si="17"/>
        <v>0</v>
      </c>
      <c r="U61" s="263">
        <f t="shared" si="17"/>
        <v>64.7</v>
      </c>
      <c r="V61" s="232">
        <f t="shared" si="17"/>
        <v>64.7</v>
      </c>
      <c r="W61" s="232">
        <f t="shared" si="17"/>
        <v>54.7</v>
      </c>
      <c r="X61" s="234">
        <f t="shared" si="17"/>
        <v>0</v>
      </c>
      <c r="Y61" s="283"/>
    </row>
    <row r="62" spans="1:25" s="2" customFormat="1" ht="11.25" customHeight="1" x14ac:dyDescent="0.2">
      <c r="A62" s="836">
        <v>1</v>
      </c>
      <c r="B62" s="839">
        <v>1</v>
      </c>
      <c r="C62" s="779">
        <v>9</v>
      </c>
      <c r="D62" s="843" t="s">
        <v>69</v>
      </c>
      <c r="E62" s="772">
        <v>30</v>
      </c>
      <c r="F62" s="779" t="s">
        <v>54</v>
      </c>
      <c r="G62" s="851" t="s">
        <v>84</v>
      </c>
      <c r="H62" s="304" t="s">
        <v>28</v>
      </c>
      <c r="I62" s="26">
        <f t="shared" si="6"/>
        <v>55.2</v>
      </c>
      <c r="J62" s="27">
        <v>55.2</v>
      </c>
      <c r="K62" s="27">
        <v>34.700000000000003</v>
      </c>
      <c r="L62" s="28"/>
      <c r="M62" s="29">
        <f t="shared" si="7"/>
        <v>57.8</v>
      </c>
      <c r="N62" s="27">
        <v>57.8</v>
      </c>
      <c r="O62" s="27">
        <v>43.3</v>
      </c>
      <c r="P62" s="48"/>
      <c r="Q62" s="150">
        <f t="shared" si="15"/>
        <v>72.8</v>
      </c>
      <c r="R62" s="27">
        <v>57.8</v>
      </c>
      <c r="S62" s="27">
        <v>43.3</v>
      </c>
      <c r="T62" s="48">
        <v>15</v>
      </c>
      <c r="U62" s="150">
        <f t="shared" si="16"/>
        <v>57.8</v>
      </c>
      <c r="V62" s="27">
        <v>57.8</v>
      </c>
      <c r="W62" s="27">
        <v>43.3</v>
      </c>
      <c r="X62" s="33"/>
      <c r="Y62" s="283"/>
    </row>
    <row r="63" spans="1:25" s="2" customFormat="1" ht="11.25" customHeight="1" thickBot="1" x14ac:dyDescent="0.25">
      <c r="A63" s="836"/>
      <c r="B63" s="839"/>
      <c r="C63" s="779"/>
      <c r="D63" s="843"/>
      <c r="E63" s="772"/>
      <c r="F63" s="779"/>
      <c r="G63" s="851"/>
      <c r="H63" s="305" t="s">
        <v>57</v>
      </c>
      <c r="I63" s="26">
        <f t="shared" si="6"/>
        <v>0.3</v>
      </c>
      <c r="J63" s="27">
        <v>0.3</v>
      </c>
      <c r="K63" s="27"/>
      <c r="L63" s="28"/>
      <c r="M63" s="29">
        <f t="shared" si="7"/>
        <v>0.3</v>
      </c>
      <c r="N63" s="27">
        <v>0.3</v>
      </c>
      <c r="O63" s="27"/>
      <c r="P63" s="28"/>
      <c r="Q63" s="150">
        <f t="shared" si="15"/>
        <v>0.3</v>
      </c>
      <c r="R63" s="27">
        <v>0.3</v>
      </c>
      <c r="S63" s="27"/>
      <c r="T63" s="28"/>
      <c r="U63" s="150">
        <f t="shared" si="16"/>
        <v>0.3</v>
      </c>
      <c r="V63" s="27">
        <v>0.3</v>
      </c>
      <c r="W63" s="27"/>
      <c r="X63" s="30"/>
      <c r="Y63" s="283"/>
    </row>
    <row r="64" spans="1:25" s="2" customFormat="1" ht="11.25" hidden="1" customHeight="1" thickBot="1" x14ac:dyDescent="0.25">
      <c r="A64" s="836"/>
      <c r="B64" s="839"/>
      <c r="C64" s="779"/>
      <c r="D64" s="843"/>
      <c r="E64" s="772"/>
      <c r="F64" s="779"/>
      <c r="G64" s="851"/>
      <c r="H64" s="390" t="s">
        <v>407</v>
      </c>
      <c r="I64" s="150">
        <f>SUM(J64+L64)</f>
        <v>0</v>
      </c>
      <c r="J64" s="31"/>
      <c r="K64" s="31"/>
      <c r="L64" s="32"/>
      <c r="M64" s="405">
        <f>SUM(N64+P64)</f>
        <v>0</v>
      </c>
      <c r="N64" s="31"/>
      <c r="O64" s="31"/>
      <c r="P64" s="32"/>
      <c r="Q64" s="252">
        <f>SUM(R64+T64)</f>
        <v>0</v>
      </c>
      <c r="R64" s="31"/>
      <c r="S64" s="31"/>
      <c r="T64" s="32"/>
      <c r="U64" s="252">
        <f>SUM(V64+X64)</f>
        <v>0</v>
      </c>
      <c r="V64" s="43"/>
      <c r="W64" s="43"/>
      <c r="X64" s="44"/>
      <c r="Y64" s="283"/>
    </row>
    <row r="65" spans="1:25" s="2" customFormat="1" ht="18" customHeight="1" thickBot="1" x14ac:dyDescent="0.25">
      <c r="A65" s="837"/>
      <c r="B65" s="840"/>
      <c r="C65" s="838"/>
      <c r="D65" s="844"/>
      <c r="E65" s="773"/>
      <c r="F65" s="734" t="s">
        <v>9</v>
      </c>
      <c r="G65" s="735"/>
      <c r="H65" s="736"/>
      <c r="I65" s="85">
        <f>SUM(J65+L65)</f>
        <v>55.5</v>
      </c>
      <c r="J65" s="232">
        <f>SUM(J62:J64)</f>
        <v>55.5</v>
      </c>
      <c r="K65" s="232">
        <f t="shared" ref="K65:X65" si="18">SUM(K62:K64)</f>
        <v>34.700000000000003</v>
      </c>
      <c r="L65" s="233">
        <f t="shared" si="18"/>
        <v>0</v>
      </c>
      <c r="M65" s="85">
        <f t="shared" si="18"/>
        <v>58.099999999999994</v>
      </c>
      <c r="N65" s="232">
        <f t="shared" si="18"/>
        <v>58.099999999999994</v>
      </c>
      <c r="O65" s="232">
        <f t="shared" si="18"/>
        <v>43.3</v>
      </c>
      <c r="P65" s="234">
        <f t="shared" si="18"/>
        <v>0</v>
      </c>
      <c r="Q65" s="85">
        <f t="shared" si="18"/>
        <v>73.099999999999994</v>
      </c>
      <c r="R65" s="232">
        <f t="shared" si="18"/>
        <v>58.099999999999994</v>
      </c>
      <c r="S65" s="232">
        <f t="shared" si="18"/>
        <v>43.3</v>
      </c>
      <c r="T65" s="234">
        <f t="shared" si="18"/>
        <v>15</v>
      </c>
      <c r="U65" s="263">
        <f t="shared" si="18"/>
        <v>58.099999999999994</v>
      </c>
      <c r="V65" s="232">
        <f t="shared" si="18"/>
        <v>58.099999999999994</v>
      </c>
      <c r="W65" s="232">
        <f t="shared" si="18"/>
        <v>43.3</v>
      </c>
      <c r="X65" s="234">
        <f t="shared" si="18"/>
        <v>0</v>
      </c>
      <c r="Y65" s="283"/>
    </row>
    <row r="66" spans="1:25" s="2" customFormat="1" ht="10.5" customHeight="1" x14ac:dyDescent="0.2">
      <c r="A66" s="836">
        <v>1</v>
      </c>
      <c r="B66" s="839">
        <v>1</v>
      </c>
      <c r="C66" s="779">
        <v>10</v>
      </c>
      <c r="D66" s="843" t="s">
        <v>70</v>
      </c>
      <c r="E66" s="772">
        <v>31</v>
      </c>
      <c r="F66" s="778" t="s">
        <v>54</v>
      </c>
      <c r="G66" s="854" t="s">
        <v>85</v>
      </c>
      <c r="H66" s="305" t="s">
        <v>28</v>
      </c>
      <c r="I66" s="26">
        <f t="shared" si="6"/>
        <v>73.5</v>
      </c>
      <c r="J66" s="27">
        <v>61.1</v>
      </c>
      <c r="K66" s="27">
        <v>37.799999999999997</v>
      </c>
      <c r="L66" s="28">
        <v>12.4</v>
      </c>
      <c r="M66" s="29">
        <f>SUM(N66+P66)</f>
        <v>63.1</v>
      </c>
      <c r="N66" s="27">
        <v>63.1</v>
      </c>
      <c r="O66" s="27">
        <v>45.5</v>
      </c>
      <c r="P66" s="48"/>
      <c r="Q66" s="150">
        <f t="shared" si="15"/>
        <v>63.1</v>
      </c>
      <c r="R66" s="27">
        <v>63.1</v>
      </c>
      <c r="S66" s="27">
        <v>45.5</v>
      </c>
      <c r="T66" s="48"/>
      <c r="U66" s="150">
        <f t="shared" si="16"/>
        <v>63.1</v>
      </c>
      <c r="V66" s="27">
        <v>63.1</v>
      </c>
      <c r="W66" s="27">
        <v>45.5</v>
      </c>
      <c r="X66" s="33"/>
      <c r="Y66" s="283"/>
    </row>
    <row r="67" spans="1:25" s="2" customFormat="1" ht="10.5" customHeight="1" thickBot="1" x14ac:dyDescent="0.25">
      <c r="A67" s="836"/>
      <c r="B67" s="839"/>
      <c r="C67" s="779"/>
      <c r="D67" s="843"/>
      <c r="E67" s="772"/>
      <c r="F67" s="779"/>
      <c r="G67" s="851"/>
      <c r="H67" s="305" t="s">
        <v>57</v>
      </c>
      <c r="I67" s="26">
        <f t="shared" si="6"/>
        <v>1.9</v>
      </c>
      <c r="J67" s="27">
        <v>1.9</v>
      </c>
      <c r="K67" s="27"/>
      <c r="L67" s="28"/>
      <c r="M67" s="29">
        <f>SUM(N67+P67)</f>
        <v>2</v>
      </c>
      <c r="N67" s="27">
        <v>2</v>
      </c>
      <c r="O67" s="27"/>
      <c r="P67" s="28"/>
      <c r="Q67" s="150">
        <f t="shared" si="15"/>
        <v>2</v>
      </c>
      <c r="R67" s="27">
        <v>2</v>
      </c>
      <c r="S67" s="27"/>
      <c r="T67" s="28"/>
      <c r="U67" s="150">
        <f t="shared" si="16"/>
        <v>2</v>
      </c>
      <c r="V67" s="27">
        <v>2</v>
      </c>
      <c r="W67" s="27"/>
      <c r="X67" s="30"/>
      <c r="Y67" s="283"/>
    </row>
    <row r="68" spans="1:25" s="2" customFormat="1" ht="10.5" hidden="1" customHeight="1" thickBot="1" x14ac:dyDescent="0.25">
      <c r="A68" s="836"/>
      <c r="B68" s="839"/>
      <c r="C68" s="779"/>
      <c r="D68" s="843"/>
      <c r="E68" s="772"/>
      <c r="F68" s="779"/>
      <c r="G68" s="851"/>
      <c r="H68" s="390" t="s">
        <v>407</v>
      </c>
      <c r="I68" s="150">
        <f>SUM(J68+L68)</f>
        <v>0</v>
      </c>
      <c r="J68" s="31"/>
      <c r="K68" s="31"/>
      <c r="L68" s="32"/>
      <c r="M68" s="405">
        <f>SUM(N68+P68)</f>
        <v>0</v>
      </c>
      <c r="N68" s="31"/>
      <c r="O68" s="31"/>
      <c r="P68" s="32"/>
      <c r="Q68" s="252">
        <f>SUM(R68+T68)</f>
        <v>0</v>
      </c>
      <c r="R68" s="31"/>
      <c r="S68" s="31"/>
      <c r="T68" s="32"/>
      <c r="U68" s="133">
        <f>SUM(V68+X68)</f>
        <v>0</v>
      </c>
      <c r="V68" s="31"/>
      <c r="W68" s="31"/>
      <c r="X68" s="42"/>
      <c r="Y68" s="283"/>
    </row>
    <row r="69" spans="1:25" s="2" customFormat="1" ht="18" customHeight="1" thickBot="1" x14ac:dyDescent="0.25">
      <c r="A69" s="837"/>
      <c r="B69" s="840"/>
      <c r="C69" s="838"/>
      <c r="D69" s="844"/>
      <c r="E69" s="773"/>
      <c r="F69" s="734" t="s">
        <v>9</v>
      </c>
      <c r="G69" s="735"/>
      <c r="H69" s="736"/>
      <c r="I69" s="85">
        <f>SUM(J69+L69)</f>
        <v>75.400000000000006</v>
      </c>
      <c r="J69" s="232">
        <f>SUM(J66:J68)</f>
        <v>63</v>
      </c>
      <c r="K69" s="232">
        <f t="shared" ref="K69:X69" si="19">SUM(K66:K68)</f>
        <v>37.799999999999997</v>
      </c>
      <c r="L69" s="233">
        <f t="shared" si="19"/>
        <v>12.4</v>
      </c>
      <c r="M69" s="85">
        <f t="shared" si="19"/>
        <v>65.099999999999994</v>
      </c>
      <c r="N69" s="232">
        <f t="shared" si="19"/>
        <v>65.099999999999994</v>
      </c>
      <c r="O69" s="232">
        <f t="shared" si="19"/>
        <v>45.5</v>
      </c>
      <c r="P69" s="234">
        <f t="shared" si="19"/>
        <v>0</v>
      </c>
      <c r="Q69" s="85">
        <f t="shared" si="19"/>
        <v>65.099999999999994</v>
      </c>
      <c r="R69" s="232">
        <f t="shared" si="19"/>
        <v>65.099999999999994</v>
      </c>
      <c r="S69" s="232">
        <f t="shared" si="19"/>
        <v>45.5</v>
      </c>
      <c r="T69" s="234">
        <f t="shared" si="19"/>
        <v>0</v>
      </c>
      <c r="U69" s="263">
        <f t="shared" si="19"/>
        <v>65.099999999999994</v>
      </c>
      <c r="V69" s="232">
        <f t="shared" si="19"/>
        <v>65.099999999999994</v>
      </c>
      <c r="W69" s="232">
        <f t="shared" si="19"/>
        <v>45.5</v>
      </c>
      <c r="X69" s="234">
        <f t="shared" si="19"/>
        <v>0</v>
      </c>
      <c r="Y69" s="283"/>
    </row>
    <row r="70" spans="1:25" s="2" customFormat="1" ht="12" customHeight="1" thickBot="1" x14ac:dyDescent="0.25">
      <c r="A70" s="836">
        <v>1</v>
      </c>
      <c r="B70" s="839">
        <v>1</v>
      </c>
      <c r="C70" s="779">
        <v>11</v>
      </c>
      <c r="D70" s="657" t="s">
        <v>71</v>
      </c>
      <c r="E70" s="772">
        <v>32</v>
      </c>
      <c r="F70" s="778" t="s">
        <v>54</v>
      </c>
      <c r="G70" s="854" t="s">
        <v>86</v>
      </c>
      <c r="H70" s="305" t="s">
        <v>28</v>
      </c>
      <c r="I70" s="26">
        <f t="shared" si="6"/>
        <v>75.3</v>
      </c>
      <c r="J70" s="27">
        <v>75.3</v>
      </c>
      <c r="K70" s="27">
        <v>42.9</v>
      </c>
      <c r="L70" s="28"/>
      <c r="M70" s="29">
        <f>SUM(N70+P70)</f>
        <v>76.2</v>
      </c>
      <c r="N70" s="27">
        <v>76.2</v>
      </c>
      <c r="O70" s="27">
        <v>52.2</v>
      </c>
      <c r="P70" s="28"/>
      <c r="Q70" s="150">
        <f t="shared" si="15"/>
        <v>76.2</v>
      </c>
      <c r="R70" s="27">
        <v>76.2</v>
      </c>
      <c r="S70" s="27">
        <v>52.2</v>
      </c>
      <c r="T70" s="28"/>
      <c r="U70" s="251">
        <f t="shared" si="16"/>
        <v>76.2</v>
      </c>
      <c r="V70" s="39">
        <v>76.2</v>
      </c>
      <c r="W70" s="39">
        <v>52.2</v>
      </c>
      <c r="X70" s="388"/>
      <c r="Y70" s="283"/>
    </row>
    <row r="71" spans="1:25" s="2" customFormat="1" ht="12" hidden="1" customHeight="1" thickBot="1" x14ac:dyDescent="0.25">
      <c r="A71" s="836"/>
      <c r="B71" s="839"/>
      <c r="C71" s="779"/>
      <c r="D71" s="657"/>
      <c r="E71" s="772"/>
      <c r="F71" s="779"/>
      <c r="G71" s="851"/>
      <c r="H71" s="390" t="s">
        <v>407</v>
      </c>
      <c r="I71" s="150">
        <f>SUM(J71+L71)</f>
        <v>0</v>
      </c>
      <c r="J71" s="31"/>
      <c r="K71" s="31"/>
      <c r="L71" s="32"/>
      <c r="M71" s="405">
        <f>SUM(N71+P71)</f>
        <v>0</v>
      </c>
      <c r="N71" s="31"/>
      <c r="O71" s="31"/>
      <c r="P71" s="32"/>
      <c r="Q71" s="252">
        <f>SUM(R71+T71)</f>
        <v>0</v>
      </c>
      <c r="R71" s="31"/>
      <c r="S71" s="31"/>
      <c r="T71" s="32"/>
      <c r="U71" s="133">
        <f>SUM(V71+X71)</f>
        <v>0</v>
      </c>
      <c r="V71" s="31"/>
      <c r="W71" s="31"/>
      <c r="X71" s="42"/>
      <c r="Y71" s="283"/>
    </row>
    <row r="72" spans="1:25" s="2" customFormat="1" ht="18" customHeight="1" thickBot="1" x14ac:dyDescent="0.25">
      <c r="A72" s="837"/>
      <c r="B72" s="840"/>
      <c r="C72" s="838"/>
      <c r="D72" s="658"/>
      <c r="E72" s="773"/>
      <c r="F72" s="734" t="s">
        <v>9</v>
      </c>
      <c r="G72" s="735"/>
      <c r="H72" s="736"/>
      <c r="I72" s="85">
        <f>SUM(J72+L72)</f>
        <v>75.3</v>
      </c>
      <c r="J72" s="232">
        <f>SUM(J70:J71)</f>
        <v>75.3</v>
      </c>
      <c r="K72" s="232">
        <f t="shared" ref="K72:X72" si="20">SUM(K70:K71)</f>
        <v>42.9</v>
      </c>
      <c r="L72" s="233">
        <f t="shared" si="20"/>
        <v>0</v>
      </c>
      <c r="M72" s="85">
        <f t="shared" si="20"/>
        <v>76.2</v>
      </c>
      <c r="N72" s="232">
        <f t="shared" si="20"/>
        <v>76.2</v>
      </c>
      <c r="O72" s="232">
        <f t="shared" si="20"/>
        <v>52.2</v>
      </c>
      <c r="P72" s="234">
        <f t="shared" si="20"/>
        <v>0</v>
      </c>
      <c r="Q72" s="263">
        <f t="shared" si="20"/>
        <v>76.2</v>
      </c>
      <c r="R72" s="232">
        <f t="shared" si="20"/>
        <v>76.2</v>
      </c>
      <c r="S72" s="232">
        <f t="shared" si="20"/>
        <v>52.2</v>
      </c>
      <c r="T72" s="233">
        <f t="shared" si="20"/>
        <v>0</v>
      </c>
      <c r="U72" s="85">
        <f t="shared" si="20"/>
        <v>76.2</v>
      </c>
      <c r="V72" s="232">
        <f t="shared" si="20"/>
        <v>76.2</v>
      </c>
      <c r="W72" s="232">
        <f t="shared" si="20"/>
        <v>52.2</v>
      </c>
      <c r="X72" s="234">
        <f t="shared" si="20"/>
        <v>0</v>
      </c>
      <c r="Y72" s="283"/>
    </row>
    <row r="73" spans="1:25" s="2" customFormat="1" ht="12.75" customHeight="1" x14ac:dyDescent="0.2">
      <c r="A73" s="836">
        <v>1</v>
      </c>
      <c r="B73" s="858">
        <v>1</v>
      </c>
      <c r="C73" s="851">
        <v>12</v>
      </c>
      <c r="D73" s="657" t="s">
        <v>72</v>
      </c>
      <c r="E73" s="772">
        <v>33</v>
      </c>
      <c r="F73" s="778" t="s">
        <v>54</v>
      </c>
      <c r="G73" s="854" t="s">
        <v>87</v>
      </c>
      <c r="H73" s="305" t="s">
        <v>28</v>
      </c>
      <c r="I73" s="26">
        <f t="shared" si="6"/>
        <v>49.6</v>
      </c>
      <c r="J73" s="39">
        <v>49.6</v>
      </c>
      <c r="K73" s="39">
        <v>32.700000000000003</v>
      </c>
      <c r="L73" s="28"/>
      <c r="M73" s="16">
        <f t="shared" ref="M73:M80" si="21">SUM(N73+P73)</f>
        <v>58.9</v>
      </c>
      <c r="N73" s="39">
        <v>58.9</v>
      </c>
      <c r="O73" s="39">
        <v>46.6</v>
      </c>
      <c r="P73" s="40"/>
      <c r="Q73" s="150">
        <f t="shared" si="15"/>
        <v>58.9</v>
      </c>
      <c r="R73" s="39">
        <v>58.9</v>
      </c>
      <c r="S73" s="39">
        <v>46.6</v>
      </c>
      <c r="T73" s="40"/>
      <c r="U73" s="251">
        <f t="shared" si="16"/>
        <v>58.9</v>
      </c>
      <c r="V73" s="39">
        <v>58.9</v>
      </c>
      <c r="W73" s="39">
        <v>46.6</v>
      </c>
      <c r="X73" s="388"/>
      <c r="Y73" s="283"/>
    </row>
    <row r="74" spans="1:25" s="2" customFormat="1" ht="12.75" customHeight="1" thickBot="1" x14ac:dyDescent="0.25">
      <c r="A74" s="836"/>
      <c r="B74" s="858"/>
      <c r="C74" s="851"/>
      <c r="D74" s="657"/>
      <c r="E74" s="772"/>
      <c r="F74" s="779"/>
      <c r="G74" s="851"/>
      <c r="H74" s="390" t="s">
        <v>57</v>
      </c>
      <c r="I74" s="150">
        <f>SUM(J74+L74)</f>
        <v>0</v>
      </c>
      <c r="J74" s="31"/>
      <c r="K74" s="31"/>
      <c r="L74" s="32"/>
      <c r="M74" s="405">
        <f>SUM(N74+P74)</f>
        <v>1.2</v>
      </c>
      <c r="N74" s="31">
        <v>1.2</v>
      </c>
      <c r="O74" s="31"/>
      <c r="P74" s="32"/>
      <c r="Q74" s="252">
        <f>SUM(R74+T74)</f>
        <v>1.2</v>
      </c>
      <c r="R74" s="31">
        <v>1.2</v>
      </c>
      <c r="S74" s="31"/>
      <c r="T74" s="32"/>
      <c r="U74" s="133">
        <f>SUM(V74+X74)</f>
        <v>1.2</v>
      </c>
      <c r="V74" s="31">
        <v>1.2</v>
      </c>
      <c r="W74" s="31"/>
      <c r="X74" s="42"/>
      <c r="Y74" s="283"/>
    </row>
    <row r="75" spans="1:25" s="2" customFormat="1" ht="18" customHeight="1" thickBot="1" x14ac:dyDescent="0.25">
      <c r="A75" s="837"/>
      <c r="B75" s="859"/>
      <c r="C75" s="798"/>
      <c r="D75" s="658"/>
      <c r="E75" s="773"/>
      <c r="F75" s="734" t="s">
        <v>9</v>
      </c>
      <c r="G75" s="735"/>
      <c r="H75" s="736"/>
      <c r="I75" s="85">
        <f>SUM(J75+L75)</f>
        <v>49.6</v>
      </c>
      <c r="J75" s="232">
        <f>SUM(J73:J74)</f>
        <v>49.6</v>
      </c>
      <c r="K75" s="232">
        <f>SUM(K73:K74)</f>
        <v>32.700000000000003</v>
      </c>
      <c r="L75" s="233">
        <f t="shared" ref="L75:X75" si="22">SUM(L73:L74)</f>
        <v>0</v>
      </c>
      <c r="M75" s="85">
        <f t="shared" si="22"/>
        <v>60.1</v>
      </c>
      <c r="N75" s="232">
        <f t="shared" si="22"/>
        <v>60.1</v>
      </c>
      <c r="O75" s="232">
        <f t="shared" si="22"/>
        <v>46.6</v>
      </c>
      <c r="P75" s="234">
        <f t="shared" si="22"/>
        <v>0</v>
      </c>
      <c r="Q75" s="263">
        <f t="shared" si="22"/>
        <v>60.1</v>
      </c>
      <c r="R75" s="232">
        <f t="shared" si="22"/>
        <v>60.1</v>
      </c>
      <c r="S75" s="232">
        <f t="shared" si="22"/>
        <v>46.6</v>
      </c>
      <c r="T75" s="233">
        <f t="shared" si="22"/>
        <v>0</v>
      </c>
      <c r="U75" s="85">
        <f t="shared" si="22"/>
        <v>60.1</v>
      </c>
      <c r="V75" s="232">
        <f t="shared" si="22"/>
        <v>60.1</v>
      </c>
      <c r="W75" s="232">
        <f t="shared" si="22"/>
        <v>46.6</v>
      </c>
      <c r="X75" s="234">
        <f t="shared" si="22"/>
        <v>0</v>
      </c>
      <c r="Y75" s="283"/>
    </row>
    <row r="76" spans="1:25" s="2" customFormat="1" ht="12.75" customHeight="1" x14ac:dyDescent="0.2">
      <c r="A76" s="836">
        <v>1</v>
      </c>
      <c r="B76" s="858">
        <v>1</v>
      </c>
      <c r="C76" s="851">
        <v>13</v>
      </c>
      <c r="D76" s="657" t="s">
        <v>73</v>
      </c>
      <c r="E76" s="772">
        <v>34</v>
      </c>
      <c r="F76" s="778" t="s">
        <v>54</v>
      </c>
      <c r="G76" s="854" t="s">
        <v>88</v>
      </c>
      <c r="H76" s="305" t="s">
        <v>28</v>
      </c>
      <c r="I76" s="26">
        <f t="shared" si="6"/>
        <v>60.6</v>
      </c>
      <c r="J76" s="27">
        <v>60.6</v>
      </c>
      <c r="K76" s="27">
        <v>37.299999999999997</v>
      </c>
      <c r="L76" s="28"/>
      <c r="M76" s="29">
        <f t="shared" si="21"/>
        <v>63.3</v>
      </c>
      <c r="N76" s="27">
        <v>63.3</v>
      </c>
      <c r="O76" s="27">
        <v>43</v>
      </c>
      <c r="P76" s="28"/>
      <c r="Q76" s="150">
        <f t="shared" si="15"/>
        <v>63.3</v>
      </c>
      <c r="R76" s="27">
        <v>63.3</v>
      </c>
      <c r="S76" s="27">
        <v>43</v>
      </c>
      <c r="T76" s="28"/>
      <c r="U76" s="150">
        <f t="shared" si="16"/>
        <v>63.3</v>
      </c>
      <c r="V76" s="27">
        <v>63.3</v>
      </c>
      <c r="W76" s="27">
        <v>43</v>
      </c>
      <c r="X76" s="30"/>
      <c r="Y76" s="283"/>
    </row>
    <row r="77" spans="1:25" s="2" customFormat="1" ht="12.75" customHeight="1" thickBot="1" x14ac:dyDescent="0.25">
      <c r="A77" s="836"/>
      <c r="B77" s="858"/>
      <c r="C77" s="851"/>
      <c r="D77" s="657"/>
      <c r="E77" s="772"/>
      <c r="F77" s="779"/>
      <c r="G77" s="851"/>
      <c r="H77" s="305" t="s">
        <v>57</v>
      </c>
      <c r="I77" s="26">
        <f t="shared" si="6"/>
        <v>0.6</v>
      </c>
      <c r="J77" s="27">
        <v>0.6</v>
      </c>
      <c r="K77" s="27"/>
      <c r="L77" s="28"/>
      <c r="M77" s="29">
        <f t="shared" si="21"/>
        <v>1</v>
      </c>
      <c r="N77" s="27">
        <v>1</v>
      </c>
      <c r="O77" s="27"/>
      <c r="P77" s="28"/>
      <c r="Q77" s="150">
        <f t="shared" si="15"/>
        <v>1</v>
      </c>
      <c r="R77" s="27">
        <v>1</v>
      </c>
      <c r="S77" s="27"/>
      <c r="T77" s="28"/>
      <c r="U77" s="150">
        <f t="shared" si="16"/>
        <v>1</v>
      </c>
      <c r="V77" s="27">
        <v>1</v>
      </c>
      <c r="W77" s="27"/>
      <c r="X77" s="30"/>
      <c r="Y77" s="283"/>
    </row>
    <row r="78" spans="1:25" s="2" customFormat="1" ht="12.75" hidden="1" customHeight="1" thickBot="1" x14ac:dyDescent="0.25">
      <c r="A78" s="836"/>
      <c r="B78" s="858"/>
      <c r="C78" s="851"/>
      <c r="D78" s="657"/>
      <c r="E78" s="772"/>
      <c r="F78" s="779"/>
      <c r="G78" s="851"/>
      <c r="H78" s="390" t="s">
        <v>407</v>
      </c>
      <c r="I78" s="150">
        <f>SUM(J78+L78)</f>
        <v>0</v>
      </c>
      <c r="J78" s="31"/>
      <c r="K78" s="31"/>
      <c r="L78" s="32"/>
      <c r="M78" s="405">
        <f>SUM(N78+P78)</f>
        <v>0</v>
      </c>
      <c r="N78" s="31"/>
      <c r="O78" s="31"/>
      <c r="P78" s="32"/>
      <c r="Q78" s="252">
        <f>SUM(R78+T78)</f>
        <v>0</v>
      </c>
      <c r="R78" s="31"/>
      <c r="S78" s="31"/>
      <c r="T78" s="32"/>
      <c r="U78" s="133">
        <f>SUM(V78+X78)</f>
        <v>0</v>
      </c>
      <c r="V78" s="31"/>
      <c r="W78" s="31"/>
      <c r="X78" s="42"/>
      <c r="Y78" s="283"/>
    </row>
    <row r="79" spans="1:25" s="2" customFormat="1" ht="18" customHeight="1" thickBot="1" x14ac:dyDescent="0.25">
      <c r="A79" s="837"/>
      <c r="B79" s="859"/>
      <c r="C79" s="798"/>
      <c r="D79" s="658"/>
      <c r="E79" s="773"/>
      <c r="F79" s="734" t="s">
        <v>9</v>
      </c>
      <c r="G79" s="735"/>
      <c r="H79" s="736"/>
      <c r="I79" s="85">
        <f>SUM(J79+L79)</f>
        <v>61.2</v>
      </c>
      <c r="J79" s="232">
        <f>SUM(J76:J78)</f>
        <v>61.2</v>
      </c>
      <c r="K79" s="232">
        <f>SUM(K76:K78)</f>
        <v>37.299999999999997</v>
      </c>
      <c r="L79" s="233">
        <f t="shared" ref="L79:W79" si="23">SUM(L76:L78)</f>
        <v>0</v>
      </c>
      <c r="M79" s="85">
        <f t="shared" si="23"/>
        <v>64.3</v>
      </c>
      <c r="N79" s="232">
        <f t="shared" si="23"/>
        <v>64.3</v>
      </c>
      <c r="O79" s="232">
        <f t="shared" si="23"/>
        <v>43</v>
      </c>
      <c r="P79" s="234">
        <f t="shared" si="23"/>
        <v>0</v>
      </c>
      <c r="Q79" s="263">
        <f t="shared" si="23"/>
        <v>64.3</v>
      </c>
      <c r="R79" s="232">
        <f t="shared" si="23"/>
        <v>64.3</v>
      </c>
      <c r="S79" s="232">
        <f t="shared" si="23"/>
        <v>43</v>
      </c>
      <c r="T79" s="233">
        <f t="shared" si="23"/>
        <v>0</v>
      </c>
      <c r="U79" s="85">
        <f t="shared" si="23"/>
        <v>64.3</v>
      </c>
      <c r="V79" s="232">
        <f t="shared" si="23"/>
        <v>64.3</v>
      </c>
      <c r="W79" s="232">
        <f t="shared" si="23"/>
        <v>43</v>
      </c>
      <c r="X79" s="25">
        <f>SUM(X76:X78)</f>
        <v>0</v>
      </c>
      <c r="Y79" s="283"/>
    </row>
    <row r="80" spans="1:25" s="2" customFormat="1" ht="13.5" customHeight="1" thickBot="1" x14ac:dyDescent="0.25">
      <c r="A80" s="836">
        <v>1</v>
      </c>
      <c r="B80" s="858">
        <v>1</v>
      </c>
      <c r="C80" s="851">
        <v>14</v>
      </c>
      <c r="D80" s="657" t="s">
        <v>74</v>
      </c>
      <c r="E80" s="772">
        <v>35</v>
      </c>
      <c r="F80" s="778" t="s">
        <v>54</v>
      </c>
      <c r="G80" s="854" t="s">
        <v>89</v>
      </c>
      <c r="H80" s="305" t="s">
        <v>28</v>
      </c>
      <c r="I80" s="26">
        <f t="shared" si="6"/>
        <v>55.9</v>
      </c>
      <c r="J80" s="39">
        <v>55.9</v>
      </c>
      <c r="K80" s="39">
        <v>31.6</v>
      </c>
      <c r="L80" s="28"/>
      <c r="M80" s="16">
        <f t="shared" si="21"/>
        <v>60.9</v>
      </c>
      <c r="N80" s="39">
        <v>60.9</v>
      </c>
      <c r="O80" s="39">
        <v>43</v>
      </c>
      <c r="P80" s="40"/>
      <c r="Q80" s="150">
        <f t="shared" si="15"/>
        <v>60.9</v>
      </c>
      <c r="R80" s="39">
        <v>60.9</v>
      </c>
      <c r="S80" s="39">
        <v>43</v>
      </c>
      <c r="T80" s="40"/>
      <c r="U80" s="150">
        <f t="shared" si="16"/>
        <v>60.9</v>
      </c>
      <c r="V80" s="39">
        <v>60.9</v>
      </c>
      <c r="W80" s="39">
        <v>43</v>
      </c>
      <c r="X80" s="388"/>
      <c r="Y80" s="283"/>
    </row>
    <row r="81" spans="1:25" s="2" customFormat="1" ht="13.5" hidden="1" customHeight="1" thickBot="1" x14ac:dyDescent="0.25">
      <c r="A81" s="836"/>
      <c r="B81" s="858"/>
      <c r="C81" s="851"/>
      <c r="D81" s="657"/>
      <c r="E81" s="772"/>
      <c r="F81" s="779"/>
      <c r="G81" s="851"/>
      <c r="H81" s="390" t="s">
        <v>407</v>
      </c>
      <c r="I81" s="150">
        <f>SUM(J81+L81)</f>
        <v>0</v>
      </c>
      <c r="J81" s="31"/>
      <c r="K81" s="31"/>
      <c r="L81" s="32"/>
      <c r="M81" s="405">
        <f>SUM(N81+P81)</f>
        <v>0</v>
      </c>
      <c r="N81" s="31"/>
      <c r="O81" s="31"/>
      <c r="P81" s="32"/>
      <c r="Q81" s="252">
        <f>SUM(R81+T81)</f>
        <v>0</v>
      </c>
      <c r="R81" s="31"/>
      <c r="S81" s="31"/>
      <c r="T81" s="32"/>
      <c r="U81" s="133">
        <f>SUM(V81+X81)</f>
        <v>0</v>
      </c>
      <c r="V81" s="31"/>
      <c r="W81" s="31"/>
      <c r="X81" s="42"/>
      <c r="Y81" s="283"/>
    </row>
    <row r="82" spans="1:25" s="2" customFormat="1" ht="18" customHeight="1" thickBot="1" x14ac:dyDescent="0.25">
      <c r="A82" s="837"/>
      <c r="B82" s="859"/>
      <c r="C82" s="798"/>
      <c r="D82" s="658"/>
      <c r="E82" s="773"/>
      <c r="F82" s="734" t="s">
        <v>9</v>
      </c>
      <c r="G82" s="735"/>
      <c r="H82" s="736"/>
      <c r="I82" s="85">
        <f>SUM(J82+L82)</f>
        <v>55.9</v>
      </c>
      <c r="J82" s="232">
        <f>SUM(J80:J81)</f>
        <v>55.9</v>
      </c>
      <c r="K82" s="232">
        <f>SUM(K80:K81)</f>
        <v>31.6</v>
      </c>
      <c r="L82" s="233">
        <f t="shared" ref="L82:X82" si="24">SUM(L80:L81)</f>
        <v>0</v>
      </c>
      <c r="M82" s="85">
        <f t="shared" si="24"/>
        <v>60.9</v>
      </c>
      <c r="N82" s="232">
        <f t="shared" si="24"/>
        <v>60.9</v>
      </c>
      <c r="O82" s="232">
        <f t="shared" si="24"/>
        <v>43</v>
      </c>
      <c r="P82" s="234">
        <f t="shared" si="24"/>
        <v>0</v>
      </c>
      <c r="Q82" s="263">
        <f t="shared" si="24"/>
        <v>60.9</v>
      </c>
      <c r="R82" s="232">
        <f t="shared" si="24"/>
        <v>60.9</v>
      </c>
      <c r="S82" s="232">
        <f t="shared" si="24"/>
        <v>43</v>
      </c>
      <c r="T82" s="233">
        <f t="shared" si="24"/>
        <v>0</v>
      </c>
      <c r="U82" s="85">
        <f t="shared" si="24"/>
        <v>60.9</v>
      </c>
      <c r="V82" s="232">
        <f t="shared" si="24"/>
        <v>60.9</v>
      </c>
      <c r="W82" s="232">
        <f t="shared" si="24"/>
        <v>43</v>
      </c>
      <c r="X82" s="234">
        <f t="shared" si="24"/>
        <v>0</v>
      </c>
      <c r="Y82" s="283"/>
    </row>
    <row r="83" spans="1:25" s="2" customFormat="1" ht="15.75" hidden="1" customHeight="1" thickBot="1" x14ac:dyDescent="0.25">
      <c r="A83" s="726"/>
      <c r="B83" s="671"/>
      <c r="C83" s="860"/>
      <c r="D83" s="657"/>
      <c r="E83" s="776"/>
      <c r="F83" s="306"/>
      <c r="G83" s="306"/>
      <c r="H83" s="297"/>
      <c r="I83" s="83"/>
      <c r="J83" s="27"/>
      <c r="K83" s="27"/>
      <c r="L83" s="48"/>
      <c r="M83" s="26"/>
      <c r="N83" s="27"/>
      <c r="O83" s="27"/>
      <c r="P83" s="28"/>
      <c r="Q83" s="253"/>
      <c r="R83" s="45"/>
      <c r="S83" s="45"/>
      <c r="T83" s="33"/>
      <c r="U83" s="253"/>
      <c r="V83" s="45"/>
      <c r="W83" s="27"/>
      <c r="X83" s="30"/>
      <c r="Y83" s="283"/>
    </row>
    <row r="84" spans="1:25" s="2" customFormat="1" ht="18" hidden="1" customHeight="1" thickBot="1" x14ac:dyDescent="0.25">
      <c r="A84" s="547"/>
      <c r="B84" s="552"/>
      <c r="C84" s="861"/>
      <c r="D84" s="658"/>
      <c r="E84" s="777"/>
      <c r="F84" s="553"/>
      <c r="G84" s="554"/>
      <c r="H84" s="555"/>
      <c r="I84" s="85"/>
      <c r="J84" s="232"/>
      <c r="K84" s="232"/>
      <c r="L84" s="233"/>
      <c r="M84" s="85"/>
      <c r="N84" s="232"/>
      <c r="O84" s="232"/>
      <c r="P84" s="233"/>
      <c r="Q84" s="85"/>
      <c r="R84" s="232"/>
      <c r="S84" s="232"/>
      <c r="T84" s="234"/>
      <c r="U84" s="85"/>
      <c r="V84" s="232"/>
      <c r="W84" s="23"/>
      <c r="X84" s="25"/>
      <c r="Y84" s="283"/>
    </row>
    <row r="85" spans="1:25" s="2" customFormat="1" ht="15.75" customHeight="1" thickBot="1" x14ac:dyDescent="0.25">
      <c r="A85" s="726">
        <v>1</v>
      </c>
      <c r="B85" s="671">
        <v>1</v>
      </c>
      <c r="C85" s="860">
        <v>15</v>
      </c>
      <c r="D85" s="694" t="s">
        <v>298</v>
      </c>
      <c r="E85" s="776" t="s">
        <v>454</v>
      </c>
      <c r="F85" s="307" t="s">
        <v>58</v>
      </c>
      <c r="G85" s="307" t="s">
        <v>77</v>
      </c>
      <c r="H85" s="297" t="s">
        <v>28</v>
      </c>
      <c r="I85" s="26">
        <f t="shared" si="6"/>
        <v>18.100000000000001</v>
      </c>
      <c r="J85" s="27">
        <v>18.100000000000001</v>
      </c>
      <c r="K85" s="27"/>
      <c r="L85" s="48"/>
      <c r="M85" s="26">
        <f t="shared" ref="M85:M92" si="25">SUM(N85+P85)</f>
        <v>0</v>
      </c>
      <c r="N85" s="45"/>
      <c r="O85" s="45"/>
      <c r="P85" s="48"/>
      <c r="Q85" s="253">
        <f t="shared" si="15"/>
        <v>0</v>
      </c>
      <c r="R85" s="45"/>
      <c r="S85" s="45"/>
      <c r="T85" s="33"/>
      <c r="U85" s="254">
        <f t="shared" si="16"/>
        <v>0</v>
      </c>
      <c r="V85" s="45"/>
      <c r="W85" s="27"/>
      <c r="X85" s="30"/>
      <c r="Y85" s="283"/>
    </row>
    <row r="86" spans="1:25" s="2" customFormat="1" ht="18" customHeight="1" thickBot="1" x14ac:dyDescent="0.25">
      <c r="A86" s="547"/>
      <c r="B86" s="552"/>
      <c r="C86" s="861"/>
      <c r="D86" s="658"/>
      <c r="E86" s="777"/>
      <c r="F86" s="553" t="s">
        <v>9</v>
      </c>
      <c r="G86" s="554"/>
      <c r="H86" s="555"/>
      <c r="I86" s="85">
        <f t="shared" si="6"/>
        <v>18.100000000000001</v>
      </c>
      <c r="J86" s="232">
        <f>SUM(J85)</f>
        <v>18.100000000000001</v>
      </c>
      <c r="K86" s="232">
        <f>SUM(K85)</f>
        <v>0</v>
      </c>
      <c r="L86" s="233">
        <f>SUM(L85)</f>
        <v>0</v>
      </c>
      <c r="M86" s="85">
        <f t="shared" si="25"/>
        <v>0</v>
      </c>
      <c r="N86" s="232">
        <f>SUM(N85)</f>
        <v>0</v>
      </c>
      <c r="O86" s="232">
        <f>SUM(O85)</f>
        <v>0</v>
      </c>
      <c r="P86" s="233">
        <f>SUM(P85)</f>
        <v>0</v>
      </c>
      <c r="Q86" s="85">
        <f t="shared" si="15"/>
        <v>0</v>
      </c>
      <c r="R86" s="232">
        <f>SUM(R85)</f>
        <v>0</v>
      </c>
      <c r="S86" s="232">
        <f>SUM(S85)</f>
        <v>0</v>
      </c>
      <c r="T86" s="234">
        <f>SUM(T85)</f>
        <v>0</v>
      </c>
      <c r="U86" s="85">
        <f t="shared" si="16"/>
        <v>0</v>
      </c>
      <c r="V86" s="23">
        <f>SUM(V85)</f>
        <v>0</v>
      </c>
      <c r="W86" s="23">
        <f>SUM(W85)</f>
        <v>0</v>
      </c>
      <c r="X86" s="25">
        <f>SUM(X85)</f>
        <v>0</v>
      </c>
      <c r="Y86" s="283"/>
    </row>
    <row r="87" spans="1:25" s="2" customFormat="1" ht="15.75" hidden="1" customHeight="1" thickBot="1" x14ac:dyDescent="0.25">
      <c r="A87" s="726">
        <v>1</v>
      </c>
      <c r="B87" s="671">
        <v>1</v>
      </c>
      <c r="C87" s="860">
        <v>17</v>
      </c>
      <c r="D87" s="856" t="s">
        <v>171</v>
      </c>
      <c r="E87" s="776">
        <v>22</v>
      </c>
      <c r="F87" s="307" t="s">
        <v>54</v>
      </c>
      <c r="G87" s="307"/>
      <c r="H87" s="297" t="s">
        <v>28</v>
      </c>
      <c r="I87" s="83">
        <f t="shared" si="6"/>
        <v>0</v>
      </c>
      <c r="J87" s="27"/>
      <c r="K87" s="27"/>
      <c r="L87" s="48"/>
      <c r="M87" s="26">
        <f t="shared" si="25"/>
        <v>0</v>
      </c>
      <c r="N87" s="45"/>
      <c r="O87" s="45"/>
      <c r="P87" s="48"/>
      <c r="Q87" s="253">
        <f t="shared" ref="Q87:Q92" si="26">SUM(R87+T87)</f>
        <v>0</v>
      </c>
      <c r="R87" s="45"/>
      <c r="S87" s="45"/>
      <c r="T87" s="33"/>
      <c r="U87" s="254">
        <f t="shared" ref="U87:U92" si="27">SUM(V87+X87)</f>
        <v>0</v>
      </c>
      <c r="V87" s="45"/>
      <c r="W87" s="27"/>
      <c r="X87" s="30"/>
      <c r="Y87" s="283"/>
    </row>
    <row r="88" spans="1:25" s="2" customFormat="1" ht="21.6" hidden="1" customHeight="1" thickBot="1" x14ac:dyDescent="0.25">
      <c r="A88" s="547"/>
      <c r="B88" s="552"/>
      <c r="C88" s="861"/>
      <c r="D88" s="857"/>
      <c r="E88" s="777"/>
      <c r="F88" s="553" t="s">
        <v>9</v>
      </c>
      <c r="G88" s="554"/>
      <c r="H88" s="555"/>
      <c r="I88" s="85">
        <f t="shared" si="6"/>
        <v>0</v>
      </c>
      <c r="J88" s="232">
        <f>SUM(J87)</f>
        <v>0</v>
      </c>
      <c r="K88" s="232">
        <f>SUM(K87)</f>
        <v>0</v>
      </c>
      <c r="L88" s="233">
        <f>SUM(L87)</f>
        <v>0</v>
      </c>
      <c r="M88" s="85">
        <f t="shared" si="25"/>
        <v>0</v>
      </c>
      <c r="N88" s="232">
        <f>SUM(N87)</f>
        <v>0</v>
      </c>
      <c r="O88" s="232">
        <f>SUM(O87)</f>
        <v>0</v>
      </c>
      <c r="P88" s="233">
        <f>SUM(P87)</f>
        <v>0</v>
      </c>
      <c r="Q88" s="85">
        <f t="shared" si="26"/>
        <v>0</v>
      </c>
      <c r="R88" s="232">
        <f>SUM(R87)</f>
        <v>0</v>
      </c>
      <c r="S88" s="232">
        <f>SUM(S87)</f>
        <v>0</v>
      </c>
      <c r="T88" s="234">
        <f>SUM(T87)</f>
        <v>0</v>
      </c>
      <c r="U88" s="85">
        <f t="shared" si="27"/>
        <v>0</v>
      </c>
      <c r="V88" s="232">
        <f>SUM(V87)</f>
        <v>0</v>
      </c>
      <c r="W88" s="23">
        <f>SUM(W87)</f>
        <v>0</v>
      </c>
      <c r="X88" s="25">
        <f>SUM(X87)</f>
        <v>0</v>
      </c>
      <c r="Y88" s="283"/>
    </row>
    <row r="89" spans="1:25" s="2" customFormat="1" ht="15.75" hidden="1" customHeight="1" thickBot="1" x14ac:dyDescent="0.25">
      <c r="A89" s="726">
        <v>1</v>
      </c>
      <c r="B89" s="671">
        <v>1</v>
      </c>
      <c r="C89" s="860">
        <v>18</v>
      </c>
      <c r="D89" s="657" t="s">
        <v>208</v>
      </c>
      <c r="E89" s="776">
        <v>16</v>
      </c>
      <c r="F89" s="307" t="s">
        <v>54</v>
      </c>
      <c r="G89" s="307" t="s">
        <v>209</v>
      </c>
      <c r="H89" s="297" t="s">
        <v>28</v>
      </c>
      <c r="I89" s="83">
        <f t="shared" si="6"/>
        <v>0</v>
      </c>
      <c r="J89" s="27"/>
      <c r="K89" s="27"/>
      <c r="L89" s="48"/>
      <c r="M89" s="83">
        <f t="shared" si="25"/>
        <v>0</v>
      </c>
      <c r="N89" s="45"/>
      <c r="O89" s="45"/>
      <c r="P89" s="48"/>
      <c r="Q89" s="253">
        <f t="shared" si="26"/>
        <v>0</v>
      </c>
      <c r="R89" s="45"/>
      <c r="S89" s="45"/>
      <c r="T89" s="33"/>
      <c r="U89" s="254">
        <f t="shared" si="27"/>
        <v>0</v>
      </c>
      <c r="V89" s="45"/>
      <c r="W89" s="27"/>
      <c r="X89" s="30"/>
      <c r="Y89" s="283"/>
    </row>
    <row r="90" spans="1:25" s="2" customFormat="1" ht="15.75" hidden="1" customHeight="1" thickBot="1" x14ac:dyDescent="0.25">
      <c r="A90" s="547"/>
      <c r="B90" s="552"/>
      <c r="C90" s="861"/>
      <c r="D90" s="658"/>
      <c r="E90" s="777"/>
      <c r="F90" s="553" t="s">
        <v>9</v>
      </c>
      <c r="G90" s="554"/>
      <c r="H90" s="555"/>
      <c r="I90" s="85">
        <f t="shared" si="6"/>
        <v>0</v>
      </c>
      <c r="J90" s="232">
        <f>SUM(J89)</f>
        <v>0</v>
      </c>
      <c r="K90" s="232">
        <f>SUM(K89)</f>
        <v>0</v>
      </c>
      <c r="L90" s="233">
        <f>SUM(L89)</f>
        <v>0</v>
      </c>
      <c r="M90" s="85">
        <f t="shared" si="25"/>
        <v>0</v>
      </c>
      <c r="N90" s="232">
        <f>SUM(N89)</f>
        <v>0</v>
      </c>
      <c r="O90" s="232">
        <f>SUM(O89)</f>
        <v>0</v>
      </c>
      <c r="P90" s="233">
        <f>SUM(P89)</f>
        <v>0</v>
      </c>
      <c r="Q90" s="85">
        <f t="shared" si="26"/>
        <v>0</v>
      </c>
      <c r="R90" s="232">
        <f>SUM(R89)</f>
        <v>0</v>
      </c>
      <c r="S90" s="232">
        <f>SUM(S89)</f>
        <v>0</v>
      </c>
      <c r="T90" s="234">
        <f>SUM(T89)</f>
        <v>0</v>
      </c>
      <c r="U90" s="85">
        <f t="shared" si="27"/>
        <v>0</v>
      </c>
      <c r="V90" s="232">
        <f>SUM(V89)</f>
        <v>0</v>
      </c>
      <c r="W90" s="23">
        <f>SUM(W89)</f>
        <v>0</v>
      </c>
      <c r="X90" s="25">
        <f>SUM(X89)</f>
        <v>0</v>
      </c>
      <c r="Y90" s="283"/>
    </row>
    <row r="91" spans="1:25" s="2" customFormat="1" ht="18" hidden="1" customHeight="1" thickBot="1" x14ac:dyDescent="0.25">
      <c r="A91" s="536">
        <v>1</v>
      </c>
      <c r="B91" s="537">
        <v>1</v>
      </c>
      <c r="C91" s="861">
        <v>18</v>
      </c>
      <c r="D91" s="657" t="s">
        <v>327</v>
      </c>
      <c r="E91" s="708">
        <v>8</v>
      </c>
      <c r="F91" s="308" t="s">
        <v>54</v>
      </c>
      <c r="G91" s="308" t="s">
        <v>342</v>
      </c>
      <c r="H91" s="305" t="s">
        <v>28</v>
      </c>
      <c r="I91" s="83">
        <f t="shared" si="6"/>
        <v>0</v>
      </c>
      <c r="J91" s="27"/>
      <c r="K91" s="27"/>
      <c r="L91" s="28"/>
      <c r="M91" s="22">
        <f t="shared" si="25"/>
        <v>0</v>
      </c>
      <c r="N91" s="27"/>
      <c r="O91" s="27"/>
      <c r="P91" s="28"/>
      <c r="Q91" s="250">
        <f t="shared" si="26"/>
        <v>0</v>
      </c>
      <c r="R91" s="27"/>
      <c r="S91" s="27"/>
      <c r="T91" s="30"/>
      <c r="U91" s="250">
        <f t="shared" si="27"/>
        <v>0</v>
      </c>
      <c r="V91" s="27"/>
      <c r="W91" s="27"/>
      <c r="X91" s="30"/>
      <c r="Y91" s="283"/>
    </row>
    <row r="92" spans="1:25" s="2" customFormat="1" ht="18" hidden="1" customHeight="1" thickBot="1" x14ac:dyDescent="0.25">
      <c r="A92" s="536"/>
      <c r="B92" s="537"/>
      <c r="C92" s="801"/>
      <c r="D92" s="677"/>
      <c r="E92" s="644"/>
      <c r="F92" s="763" t="s">
        <v>9</v>
      </c>
      <c r="G92" s="764"/>
      <c r="H92" s="736"/>
      <c r="I92" s="85">
        <f t="shared" si="6"/>
        <v>0</v>
      </c>
      <c r="J92" s="232">
        <f>SUM(J91)</f>
        <v>0</v>
      </c>
      <c r="K92" s="232">
        <f>SUM(K91)</f>
        <v>0</v>
      </c>
      <c r="L92" s="232">
        <f>SUM(L91)</f>
        <v>0</v>
      </c>
      <c r="M92" s="85">
        <f t="shared" si="25"/>
        <v>0</v>
      </c>
      <c r="N92" s="232">
        <f>SUM(N91)</f>
        <v>0</v>
      </c>
      <c r="O92" s="232">
        <f>SUM(O91)</f>
        <v>0</v>
      </c>
      <c r="P92" s="232">
        <f>SUM(P91)</f>
        <v>0</v>
      </c>
      <c r="Q92" s="85">
        <f t="shared" si="26"/>
        <v>0</v>
      </c>
      <c r="R92" s="232">
        <f>SUM(R91)</f>
        <v>0</v>
      </c>
      <c r="S92" s="232">
        <f>SUM(S91)</f>
        <v>0</v>
      </c>
      <c r="T92" s="232">
        <f>SUM(T91)</f>
        <v>0</v>
      </c>
      <c r="U92" s="85">
        <f t="shared" si="27"/>
        <v>0</v>
      </c>
      <c r="V92" s="232">
        <f>SUM(V91)</f>
        <v>0</v>
      </c>
      <c r="W92" s="232">
        <f>SUM(W91)</f>
        <v>0</v>
      </c>
      <c r="X92" s="234">
        <f>SUM(X91)</f>
        <v>0</v>
      </c>
      <c r="Y92" s="283"/>
    </row>
    <row r="93" spans="1:25" s="2" customFormat="1" ht="26.25" customHeight="1" x14ac:dyDescent="0.2">
      <c r="A93" s="536">
        <v>1</v>
      </c>
      <c r="B93" s="537">
        <v>1</v>
      </c>
      <c r="C93" s="861">
        <v>16</v>
      </c>
      <c r="D93" s="657" t="s">
        <v>421</v>
      </c>
      <c r="E93" s="708">
        <v>3</v>
      </c>
      <c r="F93" s="538" t="s">
        <v>54</v>
      </c>
      <c r="G93" s="538" t="s">
        <v>422</v>
      </c>
      <c r="H93" s="504" t="s">
        <v>28</v>
      </c>
      <c r="I93" s="26">
        <f>SUM(J93)</f>
        <v>1.8</v>
      </c>
      <c r="J93" s="27">
        <v>1.8</v>
      </c>
      <c r="K93" s="27">
        <v>1.4</v>
      </c>
      <c r="L93" s="28"/>
      <c r="M93" s="16">
        <f>SUM(N93+P93)</f>
        <v>5.4</v>
      </c>
      <c r="N93" s="284">
        <v>5.4</v>
      </c>
      <c r="O93" s="27">
        <v>5.3</v>
      </c>
      <c r="P93" s="28"/>
      <c r="Q93" s="251">
        <f>SUM(R93)</f>
        <v>22.6</v>
      </c>
      <c r="R93" s="284">
        <v>22.6</v>
      </c>
      <c r="S93" s="27"/>
      <c r="T93" s="30"/>
      <c r="U93" s="251"/>
      <c r="V93" s="27"/>
      <c r="W93" s="27"/>
      <c r="X93" s="30"/>
      <c r="Y93" s="283"/>
    </row>
    <row r="94" spans="1:25" s="2" customFormat="1" ht="26.25" customHeight="1" thickBot="1" x14ac:dyDescent="0.25">
      <c r="A94" s="536"/>
      <c r="B94" s="537"/>
      <c r="C94" s="860"/>
      <c r="D94" s="657"/>
      <c r="E94" s="862"/>
      <c r="F94" s="539"/>
      <c r="G94" s="539"/>
      <c r="H94" s="502" t="s">
        <v>23</v>
      </c>
      <c r="I94" s="34"/>
      <c r="J94" s="35"/>
      <c r="K94" s="35"/>
      <c r="L94" s="36"/>
      <c r="M94" s="405">
        <f>SUM(N94)</f>
        <v>5</v>
      </c>
      <c r="N94" s="503">
        <v>5</v>
      </c>
      <c r="O94" s="35">
        <v>1.6</v>
      </c>
      <c r="P94" s="36"/>
      <c r="Q94" s="252">
        <f>SUM(R94)</f>
        <v>0</v>
      </c>
      <c r="R94" s="503"/>
      <c r="S94" s="35"/>
      <c r="T94" s="36"/>
      <c r="U94" s="252"/>
      <c r="V94" s="35"/>
      <c r="W94" s="35"/>
      <c r="X94" s="38"/>
      <c r="Y94" s="283"/>
    </row>
    <row r="95" spans="1:25" s="2" customFormat="1" ht="24.75" customHeight="1" thickBot="1" x14ac:dyDescent="0.25">
      <c r="A95" s="536"/>
      <c r="B95" s="537"/>
      <c r="C95" s="850"/>
      <c r="D95" s="657"/>
      <c r="E95" s="643"/>
      <c r="F95" s="553" t="s">
        <v>9</v>
      </c>
      <c r="G95" s="554"/>
      <c r="H95" s="736"/>
      <c r="I95" s="85">
        <f>SUM(J95+L95)</f>
        <v>1.8</v>
      </c>
      <c r="J95" s="232">
        <f>SUM(J93)</f>
        <v>1.8</v>
      </c>
      <c r="K95" s="232">
        <f>SUM(K93)</f>
        <v>1.4</v>
      </c>
      <c r="L95" s="232">
        <f>SUM(L93)</f>
        <v>0</v>
      </c>
      <c r="M95" s="85">
        <f t="shared" ref="M95:M99" si="28">SUM(N95+P95)</f>
        <v>10.4</v>
      </c>
      <c r="N95" s="232">
        <f>SUM(N93+N94)</f>
        <v>10.4</v>
      </c>
      <c r="O95" s="232">
        <f>SUM(O93+O94)</f>
        <v>6.9</v>
      </c>
      <c r="P95" s="232">
        <f>SUM(P93)</f>
        <v>0</v>
      </c>
      <c r="Q95" s="85">
        <f>SUM(R95+T95)</f>
        <v>22.6</v>
      </c>
      <c r="R95" s="232">
        <f>SUM(R93+R94)</f>
        <v>22.6</v>
      </c>
      <c r="S95" s="232">
        <f>SUM(S93+S94)</f>
        <v>0</v>
      </c>
      <c r="T95" s="232">
        <f>SUM(T93)</f>
        <v>0</v>
      </c>
      <c r="U95" s="85">
        <f>SUM(V95+X95)</f>
        <v>0</v>
      </c>
      <c r="V95" s="232">
        <f>SUM(V93)</f>
        <v>0</v>
      </c>
      <c r="W95" s="232">
        <f>SUM(W93)</f>
        <v>0</v>
      </c>
      <c r="X95" s="234">
        <f>SUM(X93)</f>
        <v>0</v>
      </c>
      <c r="Y95" s="283"/>
    </row>
    <row r="96" spans="1:25" s="2" customFormat="1" ht="24.75" customHeight="1" thickBot="1" x14ac:dyDescent="0.25">
      <c r="A96" s="536">
        <v>1</v>
      </c>
      <c r="B96" s="537">
        <v>1</v>
      </c>
      <c r="C96" s="720">
        <v>17</v>
      </c>
      <c r="D96" s="616" t="s">
        <v>493</v>
      </c>
      <c r="E96" s="720">
        <v>12</v>
      </c>
      <c r="F96" s="431" t="s">
        <v>54</v>
      </c>
      <c r="G96" s="415" t="s">
        <v>461</v>
      </c>
      <c r="H96" s="416" t="s">
        <v>28</v>
      </c>
      <c r="I96" s="26"/>
      <c r="J96" s="27"/>
      <c r="K96" s="27"/>
      <c r="L96" s="28"/>
      <c r="M96" s="22">
        <f t="shared" si="28"/>
        <v>0</v>
      </c>
      <c r="N96" s="284"/>
      <c r="O96" s="27"/>
      <c r="P96" s="28"/>
      <c r="Q96" s="250">
        <f>R96+T96</f>
        <v>40</v>
      </c>
      <c r="R96" s="27">
        <v>40</v>
      </c>
      <c r="S96" s="27"/>
      <c r="T96" s="30"/>
      <c r="U96" s="250">
        <f>SUM(V96+X96)</f>
        <v>0</v>
      </c>
      <c r="V96" s="27"/>
      <c r="W96" s="27"/>
      <c r="X96" s="30"/>
      <c r="Y96" s="283"/>
    </row>
    <row r="97" spans="1:25" s="2" customFormat="1" ht="24.75" customHeight="1" thickBot="1" x14ac:dyDescent="0.25">
      <c r="A97" s="536"/>
      <c r="B97" s="537"/>
      <c r="C97" s="850"/>
      <c r="D97" s="694"/>
      <c r="E97" s="643"/>
      <c r="F97" s="734" t="s">
        <v>9</v>
      </c>
      <c r="G97" s="735"/>
      <c r="H97" s="736"/>
      <c r="I97" s="85">
        <f>SUM(J97+L97)</f>
        <v>0</v>
      </c>
      <c r="J97" s="232">
        <f>SUM(J96)</f>
        <v>0</v>
      </c>
      <c r="K97" s="232">
        <f>SUM(K96)</f>
        <v>0</v>
      </c>
      <c r="L97" s="232">
        <f>SUM(L96)</f>
        <v>0</v>
      </c>
      <c r="M97" s="85">
        <f t="shared" si="28"/>
        <v>0</v>
      </c>
      <c r="N97" s="232">
        <f>SUM(N96)</f>
        <v>0</v>
      </c>
      <c r="O97" s="232">
        <f>SUM(O96)</f>
        <v>0</v>
      </c>
      <c r="P97" s="232">
        <f>SUM(P96)</f>
        <v>0</v>
      </c>
      <c r="Q97" s="85">
        <f>SUM(R97+T97)</f>
        <v>40</v>
      </c>
      <c r="R97" s="232">
        <f>SUM(R96)</f>
        <v>40</v>
      </c>
      <c r="S97" s="232">
        <f>SUM(S96)</f>
        <v>0</v>
      </c>
      <c r="T97" s="232">
        <f>SUM(T96)</f>
        <v>0</v>
      </c>
      <c r="U97" s="85">
        <f>SUM(V97+X97)</f>
        <v>0</v>
      </c>
      <c r="V97" s="232">
        <f>SUM(V96)</f>
        <v>0</v>
      </c>
      <c r="W97" s="232">
        <f>SUM(W96)</f>
        <v>0</v>
      </c>
      <c r="X97" s="234">
        <f>SUM(X96)</f>
        <v>0</v>
      </c>
      <c r="Y97" s="283"/>
    </row>
    <row r="98" spans="1:25" s="4" customFormat="1" ht="26.25" customHeight="1" thickBot="1" x14ac:dyDescent="0.25">
      <c r="A98" s="536">
        <v>1</v>
      </c>
      <c r="B98" s="537">
        <v>1</v>
      </c>
      <c r="C98" s="560">
        <v>18</v>
      </c>
      <c r="D98" s="567" t="s">
        <v>452</v>
      </c>
      <c r="E98" s="546" t="s">
        <v>400</v>
      </c>
      <c r="F98" s="361" t="s">
        <v>259</v>
      </c>
      <c r="G98" s="361" t="s">
        <v>453</v>
      </c>
      <c r="H98" s="362" t="s">
        <v>28</v>
      </c>
      <c r="I98" s="26">
        <f>SUM(J98)</f>
        <v>15.8</v>
      </c>
      <c r="J98" s="45">
        <v>15.8</v>
      </c>
      <c r="K98" s="45"/>
      <c r="L98" s="48"/>
      <c r="M98" s="22">
        <f t="shared" si="28"/>
        <v>0</v>
      </c>
      <c r="N98" s="45"/>
      <c r="O98" s="45"/>
      <c r="P98" s="33"/>
      <c r="Q98" s="84"/>
      <c r="R98" s="45"/>
      <c r="S98" s="45"/>
      <c r="T98" s="48"/>
      <c r="U98" s="83"/>
      <c r="V98" s="27"/>
      <c r="W98" s="27"/>
      <c r="X98" s="30"/>
      <c r="Y98" s="8"/>
    </row>
    <row r="99" spans="1:25" s="4" customFormat="1" ht="21.6" customHeight="1" thickBot="1" x14ac:dyDescent="0.25">
      <c r="A99" s="536"/>
      <c r="B99" s="537"/>
      <c r="C99" s="543"/>
      <c r="D99" s="558"/>
      <c r="E99" s="557"/>
      <c r="F99" s="748" t="s">
        <v>9</v>
      </c>
      <c r="G99" s="749"/>
      <c r="H99" s="750"/>
      <c r="I99" s="73">
        <f>SUM(J99+L99)</f>
        <v>15.8</v>
      </c>
      <c r="J99" s="23">
        <f>SUM(J98)</f>
        <v>15.8</v>
      </c>
      <c r="K99" s="23">
        <f>SUM(K98)</f>
        <v>0</v>
      </c>
      <c r="L99" s="23">
        <f>SUM(L98)</f>
        <v>0</v>
      </c>
      <c r="M99" s="73">
        <f t="shared" si="28"/>
        <v>0</v>
      </c>
      <c r="N99" s="23">
        <f>SUM(N98)</f>
        <v>0</v>
      </c>
      <c r="O99" s="23">
        <f>SUM(O98)</f>
        <v>0</v>
      </c>
      <c r="P99" s="25">
        <f>SUM(P98)</f>
        <v>0</v>
      </c>
      <c r="Q99" s="73">
        <f>SUM(R99+T99)</f>
        <v>0</v>
      </c>
      <c r="R99" s="23">
        <f>SUM(R98)</f>
        <v>0</v>
      </c>
      <c r="S99" s="23">
        <f>SUM(S98)</f>
        <v>0</v>
      </c>
      <c r="T99" s="25">
        <f>SUM(T98)</f>
        <v>0</v>
      </c>
      <c r="U99" s="73">
        <f>SUM(V99+X99)</f>
        <v>0</v>
      </c>
      <c r="V99" s="23">
        <f>SUM(V98)</f>
        <v>0</v>
      </c>
      <c r="W99" s="23">
        <f>SUM(W98)</f>
        <v>0</v>
      </c>
      <c r="X99" s="25">
        <f>SUM(X98)</f>
        <v>0</v>
      </c>
      <c r="Y99" s="8"/>
    </row>
    <row r="100" spans="1:25" s="2" customFormat="1" ht="18" customHeight="1" thickBot="1" x14ac:dyDescent="0.25">
      <c r="A100" s="309">
        <v>1</v>
      </c>
      <c r="B100" s="310">
        <v>1</v>
      </c>
      <c r="C100" s="685" t="s">
        <v>10</v>
      </c>
      <c r="D100" s="686"/>
      <c r="E100" s="686"/>
      <c r="F100" s="686"/>
      <c r="G100" s="686"/>
      <c r="H100" s="687"/>
      <c r="I100" s="235">
        <f>SUM(J100+L100)</f>
        <v>4751.3</v>
      </c>
      <c r="J100" s="236">
        <f>SUM(J13+J36+J40+J45+J50+J54+J58+J61+J65+J69+J72+J75+J79+J82+J84+J86+J88+J92+J95+J97+J99)</f>
        <v>3918.4000000000005</v>
      </c>
      <c r="K100" s="236">
        <f t="shared" ref="K100:X100" si="29">SUM(K13+K36+K40+K45+K50+K54+K58+K61+K65+K69+K72+K75+K79+K82+K84+K86+K88+K92+K95+K97+K99)</f>
        <v>2355.5000000000005</v>
      </c>
      <c r="L100" s="236">
        <f t="shared" si="29"/>
        <v>832.9</v>
      </c>
      <c r="M100" s="236">
        <f t="shared" si="29"/>
        <v>4615.4999999999991</v>
      </c>
      <c r="N100" s="236">
        <f>SUM(N13+N36+N40+N45+N50+N54+N58+N61+N65+N69+N72+N75+N79+N82+N84+N86+N88+N92+N95+N97+N99)</f>
        <v>4318.3999999999987</v>
      </c>
      <c r="O100" s="236">
        <f t="shared" si="29"/>
        <v>3082.7999999999997</v>
      </c>
      <c r="P100" s="236">
        <f t="shared" si="29"/>
        <v>297.10000000000002</v>
      </c>
      <c r="Q100" s="236">
        <f t="shared" si="29"/>
        <v>5028.4000000000005</v>
      </c>
      <c r="R100" s="236">
        <f t="shared" si="29"/>
        <v>4450.8999999999996</v>
      </c>
      <c r="S100" s="236">
        <f t="shared" si="29"/>
        <v>3066.2</v>
      </c>
      <c r="T100" s="236">
        <f t="shared" si="29"/>
        <v>577.5</v>
      </c>
      <c r="U100" s="236">
        <f t="shared" si="29"/>
        <v>4573.6000000000004</v>
      </c>
      <c r="V100" s="236">
        <f t="shared" si="29"/>
        <v>4388.2999999999993</v>
      </c>
      <c r="W100" s="236">
        <f t="shared" si="29"/>
        <v>3066.2</v>
      </c>
      <c r="X100" s="236">
        <f t="shared" si="29"/>
        <v>185.3</v>
      </c>
      <c r="Y100" s="283"/>
    </row>
    <row r="101" spans="1:25" s="2" customFormat="1" ht="19.149999999999999" customHeight="1" thickBot="1" x14ac:dyDescent="0.25">
      <c r="A101" s="311">
        <v>1</v>
      </c>
      <c r="B101" s="312">
        <v>2</v>
      </c>
      <c r="C101" s="617" t="s">
        <v>30</v>
      </c>
      <c r="D101" s="618"/>
      <c r="E101" s="618"/>
      <c r="F101" s="618"/>
      <c r="G101" s="618"/>
      <c r="H101" s="618"/>
      <c r="I101" s="664"/>
      <c r="J101" s="664"/>
      <c r="K101" s="664"/>
      <c r="L101" s="664"/>
      <c r="M101" s="664"/>
      <c r="N101" s="664"/>
      <c r="O101" s="664"/>
      <c r="P101" s="664"/>
      <c r="Q101" s="664"/>
      <c r="R101" s="664"/>
      <c r="S101" s="664"/>
      <c r="T101" s="664"/>
      <c r="U101" s="664"/>
      <c r="V101" s="664"/>
      <c r="W101" s="664"/>
      <c r="X101" s="665"/>
      <c r="Y101" s="283"/>
    </row>
    <row r="102" spans="1:25" ht="19.5" customHeight="1" thickBot="1" x14ac:dyDescent="0.25">
      <c r="A102" s="548">
        <v>1</v>
      </c>
      <c r="B102" s="569">
        <v>2</v>
      </c>
      <c r="C102" s="564">
        <v>1</v>
      </c>
      <c r="D102" s="656" t="s">
        <v>14</v>
      </c>
      <c r="E102" s="855">
        <v>7</v>
      </c>
      <c r="F102" s="313" t="s">
        <v>37</v>
      </c>
      <c r="G102" s="313" t="s">
        <v>90</v>
      </c>
      <c r="H102" s="314" t="s">
        <v>403</v>
      </c>
      <c r="I102" s="26">
        <f>SUM(J102+L102)</f>
        <v>0.8</v>
      </c>
      <c r="J102" s="45">
        <v>0.8</v>
      </c>
      <c r="K102" s="45">
        <v>0.6</v>
      </c>
      <c r="L102" s="48"/>
      <c r="M102" s="29">
        <f>SUM(N102+P102)</f>
        <v>0.8</v>
      </c>
      <c r="N102" s="284">
        <v>0.8</v>
      </c>
      <c r="O102" s="284">
        <v>0.8</v>
      </c>
      <c r="P102" s="33"/>
      <c r="Q102" s="150">
        <f t="shared" ref="Q102:Q125" si="30">SUM(R102+T102)</f>
        <v>0.8</v>
      </c>
      <c r="R102" s="45">
        <v>0.8</v>
      </c>
      <c r="S102" s="45">
        <v>0.8</v>
      </c>
      <c r="T102" s="48"/>
      <c r="U102" s="150">
        <f t="shared" ref="U102:U125" si="31">SUM(V102+X102)</f>
        <v>0.8</v>
      </c>
      <c r="V102" s="45">
        <v>0.8</v>
      </c>
      <c r="W102" s="27">
        <v>0.8</v>
      </c>
      <c r="X102" s="30"/>
      <c r="Y102" s="283"/>
    </row>
    <row r="103" spans="1:25" s="2" customFormat="1" ht="15" customHeight="1" thickBot="1" x14ac:dyDescent="0.25">
      <c r="A103" s="547"/>
      <c r="B103" s="552"/>
      <c r="C103" s="621"/>
      <c r="D103" s="658"/>
      <c r="E103" s="863"/>
      <c r="F103" s="734" t="s">
        <v>9</v>
      </c>
      <c r="G103" s="735"/>
      <c r="H103" s="736"/>
      <c r="I103" s="85">
        <f>SUM(J103+L103)</f>
        <v>0.8</v>
      </c>
      <c r="J103" s="232">
        <f>SUM(J102)</f>
        <v>0.8</v>
      </c>
      <c r="K103" s="232">
        <f>SUM(K102)</f>
        <v>0.6</v>
      </c>
      <c r="L103" s="234">
        <f>SUM(L102)</f>
        <v>0</v>
      </c>
      <c r="M103" s="85">
        <f>SUM(N103+P103)</f>
        <v>0.8</v>
      </c>
      <c r="N103" s="232">
        <f>SUM(N102)</f>
        <v>0.8</v>
      </c>
      <c r="O103" s="232">
        <f>SUM(O102)</f>
        <v>0.8</v>
      </c>
      <c r="P103" s="234">
        <f>SUM(P102)</f>
        <v>0</v>
      </c>
      <c r="Q103" s="85">
        <f t="shared" si="30"/>
        <v>0.8</v>
      </c>
      <c r="R103" s="232">
        <f>SUM(R102)</f>
        <v>0.8</v>
      </c>
      <c r="S103" s="232">
        <f>SUM(S102)</f>
        <v>0.8</v>
      </c>
      <c r="T103" s="234">
        <f>SUM(T102)</f>
        <v>0</v>
      </c>
      <c r="U103" s="85">
        <f t="shared" si="31"/>
        <v>0.8</v>
      </c>
      <c r="V103" s="232">
        <f>SUM(V102)</f>
        <v>0.8</v>
      </c>
      <c r="W103" s="232">
        <f>SUM(W102)</f>
        <v>0.8</v>
      </c>
      <c r="X103" s="25">
        <f>SUM(X102)</f>
        <v>0</v>
      </c>
      <c r="Y103" s="283"/>
    </row>
    <row r="104" spans="1:25" ht="15" customHeight="1" thickBot="1" x14ac:dyDescent="0.25">
      <c r="A104" s="536">
        <v>1</v>
      </c>
      <c r="B104" s="537">
        <v>2</v>
      </c>
      <c r="C104" s="601">
        <v>2</v>
      </c>
      <c r="D104" s="616" t="s">
        <v>15</v>
      </c>
      <c r="E104" s="715">
        <v>3</v>
      </c>
      <c r="F104" s="419" t="s">
        <v>248</v>
      </c>
      <c r="G104" s="419" t="s">
        <v>91</v>
      </c>
      <c r="H104" s="426" t="s">
        <v>403</v>
      </c>
      <c r="I104" s="26">
        <f>SUM(J104)</f>
        <v>15.9</v>
      </c>
      <c r="J104" s="45">
        <v>15.9</v>
      </c>
      <c r="K104" s="45">
        <v>10.1</v>
      </c>
      <c r="L104" s="48"/>
      <c r="M104" s="29">
        <f>SUM(N104+P104)</f>
        <v>16.2</v>
      </c>
      <c r="N104" s="284">
        <v>16.2</v>
      </c>
      <c r="O104" s="284">
        <v>13.3</v>
      </c>
      <c r="P104" s="33"/>
      <c r="Q104" s="150">
        <f t="shared" si="30"/>
        <v>16.2</v>
      </c>
      <c r="R104" s="45">
        <v>16.2</v>
      </c>
      <c r="S104" s="45">
        <v>13</v>
      </c>
      <c r="T104" s="48"/>
      <c r="U104" s="150">
        <f t="shared" si="31"/>
        <v>16.2</v>
      </c>
      <c r="V104" s="45">
        <v>16.2</v>
      </c>
      <c r="W104" s="45">
        <v>13</v>
      </c>
      <c r="X104" s="30"/>
      <c r="Y104" s="283"/>
    </row>
    <row r="105" spans="1:25" s="2" customFormat="1" ht="24.6" customHeight="1" thickBot="1" x14ac:dyDescent="0.25">
      <c r="A105" s="536"/>
      <c r="B105" s="537"/>
      <c r="C105" s="601"/>
      <c r="D105" s="616"/>
      <c r="E105" s="715"/>
      <c r="F105" s="734" t="s">
        <v>9</v>
      </c>
      <c r="G105" s="735"/>
      <c r="H105" s="736"/>
      <c r="I105" s="85">
        <f>SUM(J105+L105)</f>
        <v>15.9</v>
      </c>
      <c r="J105" s="232">
        <f>SUM(J104)</f>
        <v>15.9</v>
      </c>
      <c r="K105" s="232">
        <f>SUM(K104)</f>
        <v>10.1</v>
      </c>
      <c r="L105" s="234">
        <f>SUM(L104)</f>
        <v>0</v>
      </c>
      <c r="M105" s="85">
        <f>SUM(N105+P105)</f>
        <v>16.2</v>
      </c>
      <c r="N105" s="232">
        <f>SUM(N104)</f>
        <v>16.2</v>
      </c>
      <c r="O105" s="232">
        <f>SUM(O104)</f>
        <v>13.3</v>
      </c>
      <c r="P105" s="234">
        <f>SUM(P104)</f>
        <v>0</v>
      </c>
      <c r="Q105" s="85">
        <f t="shared" si="30"/>
        <v>16.2</v>
      </c>
      <c r="R105" s="232">
        <f>SUM(R104)</f>
        <v>16.2</v>
      </c>
      <c r="S105" s="232">
        <f>SUM(S104)</f>
        <v>13</v>
      </c>
      <c r="T105" s="234">
        <f>SUM(T104)</f>
        <v>0</v>
      </c>
      <c r="U105" s="85">
        <f t="shared" si="31"/>
        <v>16.2</v>
      </c>
      <c r="V105" s="232">
        <f>SUM(V104)</f>
        <v>16.2</v>
      </c>
      <c r="W105" s="232">
        <f>SUM(W104)</f>
        <v>13</v>
      </c>
      <c r="X105" s="25">
        <f>SUM(X104)</f>
        <v>0</v>
      </c>
      <c r="Y105" s="283"/>
    </row>
    <row r="106" spans="1:25" ht="15" customHeight="1" thickBot="1" x14ac:dyDescent="0.25">
      <c r="A106" s="536">
        <v>1</v>
      </c>
      <c r="B106" s="537">
        <v>2</v>
      </c>
      <c r="C106" s="601">
        <v>3</v>
      </c>
      <c r="D106" s="616" t="s">
        <v>16</v>
      </c>
      <c r="E106" s="715">
        <v>17</v>
      </c>
      <c r="F106" s="621" t="s">
        <v>60</v>
      </c>
      <c r="G106" s="621" t="s">
        <v>92</v>
      </c>
      <c r="H106" s="421" t="s">
        <v>403</v>
      </c>
      <c r="I106" s="16">
        <f>SUM(J106)</f>
        <v>74.900000000000006</v>
      </c>
      <c r="J106" s="49">
        <v>74.900000000000006</v>
      </c>
      <c r="K106" s="49">
        <v>57</v>
      </c>
      <c r="L106" s="50"/>
      <c r="M106" s="26">
        <f>SUM(N106)</f>
        <v>0</v>
      </c>
      <c r="N106" s="45"/>
      <c r="O106" s="45"/>
      <c r="P106" s="33"/>
      <c r="Q106" s="150">
        <f t="shared" si="30"/>
        <v>0</v>
      </c>
      <c r="R106" s="45"/>
      <c r="S106" s="45"/>
      <c r="T106" s="48"/>
      <c r="U106" s="150">
        <f t="shared" si="31"/>
        <v>0</v>
      </c>
      <c r="V106" s="45"/>
      <c r="W106" s="45"/>
      <c r="X106" s="30"/>
      <c r="Y106" s="283"/>
    </row>
    <row r="107" spans="1:25" ht="15" hidden="1" customHeight="1" thickBot="1" x14ac:dyDescent="0.25">
      <c r="A107" s="536"/>
      <c r="B107" s="537"/>
      <c r="C107" s="601"/>
      <c r="D107" s="616"/>
      <c r="E107" s="715"/>
      <c r="F107" s="727"/>
      <c r="G107" s="727"/>
      <c r="H107" s="427" t="s">
        <v>28</v>
      </c>
      <c r="I107" s="252">
        <f>SUM(J107)</f>
        <v>0</v>
      </c>
      <c r="J107" s="46"/>
      <c r="K107" s="46"/>
      <c r="L107" s="47"/>
      <c r="M107" s="34">
        <f>SUM(N107)</f>
        <v>0</v>
      </c>
      <c r="N107" s="88"/>
      <c r="O107" s="88"/>
      <c r="P107" s="37"/>
      <c r="Q107" s="133">
        <f t="shared" si="30"/>
        <v>0</v>
      </c>
      <c r="R107" s="88"/>
      <c r="S107" s="88"/>
      <c r="T107" s="87"/>
      <c r="U107" s="133">
        <f t="shared" si="31"/>
        <v>0</v>
      </c>
      <c r="V107" s="88"/>
      <c r="W107" s="88"/>
      <c r="X107" s="38"/>
      <c r="Y107" s="283"/>
    </row>
    <row r="108" spans="1:25" s="2" customFormat="1" ht="29.45" customHeight="1" thickBot="1" x14ac:dyDescent="0.25">
      <c r="A108" s="536"/>
      <c r="B108" s="537"/>
      <c r="C108" s="601"/>
      <c r="D108" s="616"/>
      <c r="E108" s="715"/>
      <c r="F108" s="734" t="s">
        <v>9</v>
      </c>
      <c r="G108" s="735"/>
      <c r="H108" s="736"/>
      <c r="I108" s="85">
        <f>SUM(J108+L108)</f>
        <v>74.900000000000006</v>
      </c>
      <c r="J108" s="232">
        <f>SUM(J106+J107)</f>
        <v>74.900000000000006</v>
      </c>
      <c r="K108" s="232">
        <f t="shared" ref="K108:X108" si="32">SUM(K106+K107)</f>
        <v>57</v>
      </c>
      <c r="L108" s="233">
        <f t="shared" si="32"/>
        <v>0</v>
      </c>
      <c r="M108" s="85">
        <f>SUM(N108)</f>
        <v>0</v>
      </c>
      <c r="N108" s="232">
        <f t="shared" si="32"/>
        <v>0</v>
      </c>
      <c r="O108" s="232">
        <f t="shared" si="32"/>
        <v>0</v>
      </c>
      <c r="P108" s="234">
        <f t="shared" si="32"/>
        <v>0</v>
      </c>
      <c r="Q108" s="85">
        <f>SUM(R108+T108)</f>
        <v>0</v>
      </c>
      <c r="R108" s="232">
        <f t="shared" si="32"/>
        <v>0</v>
      </c>
      <c r="S108" s="232">
        <f t="shared" si="32"/>
        <v>0</v>
      </c>
      <c r="T108" s="234">
        <f t="shared" si="32"/>
        <v>0</v>
      </c>
      <c r="U108" s="85">
        <f>SUM(V108+X108)</f>
        <v>0</v>
      </c>
      <c r="V108" s="232">
        <f t="shared" si="32"/>
        <v>0</v>
      </c>
      <c r="W108" s="232">
        <f t="shared" si="32"/>
        <v>0</v>
      </c>
      <c r="X108" s="234">
        <f t="shared" si="32"/>
        <v>0</v>
      </c>
      <c r="Y108" s="283"/>
    </row>
    <row r="109" spans="1:25" ht="15" customHeight="1" x14ac:dyDescent="0.2">
      <c r="A109" s="536">
        <v>1</v>
      </c>
      <c r="B109" s="537">
        <v>2</v>
      </c>
      <c r="C109" s="601">
        <v>4</v>
      </c>
      <c r="D109" s="616" t="s">
        <v>17</v>
      </c>
      <c r="E109" s="715">
        <v>15</v>
      </c>
      <c r="F109" s="621" t="s">
        <v>60</v>
      </c>
      <c r="G109" s="621" t="s">
        <v>93</v>
      </c>
      <c r="H109" s="384" t="s">
        <v>403</v>
      </c>
      <c r="I109" s="26">
        <f>SUM(J109)</f>
        <v>16.399999999999999</v>
      </c>
      <c r="J109" s="45">
        <v>16.399999999999999</v>
      </c>
      <c r="K109" s="45">
        <v>12.6</v>
      </c>
      <c r="L109" s="48"/>
      <c r="M109" s="16">
        <f>SUM(N109)</f>
        <v>17</v>
      </c>
      <c r="N109" s="476">
        <v>17</v>
      </c>
      <c r="O109" s="476">
        <v>16.8</v>
      </c>
      <c r="P109" s="50"/>
      <c r="Q109" s="150">
        <f t="shared" si="30"/>
        <v>17</v>
      </c>
      <c r="R109" s="56">
        <v>17</v>
      </c>
      <c r="S109" s="56">
        <v>16.8</v>
      </c>
      <c r="T109" s="51"/>
      <c r="U109" s="150">
        <f t="shared" si="31"/>
        <v>17</v>
      </c>
      <c r="V109" s="56">
        <v>17</v>
      </c>
      <c r="W109" s="56">
        <v>16.8</v>
      </c>
      <c r="X109" s="42"/>
      <c r="Y109" s="283"/>
    </row>
    <row r="110" spans="1:25" s="3" customFormat="1" ht="15" customHeight="1" thickBot="1" x14ac:dyDescent="0.25">
      <c r="A110" s="536"/>
      <c r="B110" s="537"/>
      <c r="C110" s="601"/>
      <c r="D110" s="616"/>
      <c r="E110" s="715"/>
      <c r="F110" s="622"/>
      <c r="G110" s="622"/>
      <c r="H110" s="297" t="s">
        <v>28</v>
      </c>
      <c r="I110" s="26">
        <f>SUM(J110)</f>
        <v>0</v>
      </c>
      <c r="J110" s="45"/>
      <c r="K110" s="45"/>
      <c r="L110" s="48"/>
      <c r="M110" s="404">
        <f t="shared" ref="M110:M125" si="33">SUM(N110+P110)</f>
        <v>2.2999999999999998</v>
      </c>
      <c r="N110" s="478">
        <v>2.2999999999999998</v>
      </c>
      <c r="O110" s="478">
        <v>2.2000000000000002</v>
      </c>
      <c r="P110" s="53"/>
      <c r="Q110" s="150">
        <f t="shared" si="30"/>
        <v>2.2999999999999998</v>
      </c>
      <c r="R110" s="45">
        <v>2.2999999999999998</v>
      </c>
      <c r="S110" s="45">
        <v>2.2000000000000002</v>
      </c>
      <c r="T110" s="48"/>
      <c r="U110" s="150">
        <f t="shared" si="31"/>
        <v>2.2999999999999998</v>
      </c>
      <c r="V110" s="45">
        <v>2.2999999999999998</v>
      </c>
      <c r="W110" s="45">
        <v>2.2000000000000002</v>
      </c>
      <c r="X110" s="30"/>
      <c r="Y110" s="283"/>
    </row>
    <row r="111" spans="1:25" s="2" customFormat="1" ht="17.45" customHeight="1" thickBot="1" x14ac:dyDescent="0.25">
      <c r="A111" s="536"/>
      <c r="B111" s="537"/>
      <c r="C111" s="601"/>
      <c r="D111" s="616"/>
      <c r="E111" s="715"/>
      <c r="F111" s="734" t="s">
        <v>9</v>
      </c>
      <c r="G111" s="735"/>
      <c r="H111" s="736"/>
      <c r="I111" s="85">
        <f>SUM(J111+L111)</f>
        <v>16.399999999999999</v>
      </c>
      <c r="J111" s="232">
        <f>SUM(J109+J110)</f>
        <v>16.399999999999999</v>
      </c>
      <c r="K111" s="232">
        <f>SUM(K109+K110)</f>
        <v>12.6</v>
      </c>
      <c r="L111" s="233">
        <f>SUM(L109+L110)</f>
        <v>0</v>
      </c>
      <c r="M111" s="85">
        <f t="shared" si="33"/>
        <v>19.3</v>
      </c>
      <c r="N111" s="232">
        <f>SUM(N109+N110)</f>
        <v>19.3</v>
      </c>
      <c r="O111" s="232">
        <f>SUM(O109+O110)</f>
        <v>19</v>
      </c>
      <c r="P111" s="234"/>
      <c r="Q111" s="263">
        <f t="shared" si="30"/>
        <v>19.3</v>
      </c>
      <c r="R111" s="232">
        <f>SUM(R109+R110)</f>
        <v>19.3</v>
      </c>
      <c r="S111" s="232">
        <f>SUM(S109+S110)</f>
        <v>19</v>
      </c>
      <c r="T111" s="234"/>
      <c r="U111" s="85">
        <f t="shared" si="31"/>
        <v>19.3</v>
      </c>
      <c r="V111" s="232">
        <f>SUM(V109+V110)</f>
        <v>19.3</v>
      </c>
      <c r="W111" s="23">
        <f>SUM(W109+W110)</f>
        <v>19</v>
      </c>
      <c r="X111" s="25"/>
      <c r="Y111" s="283"/>
    </row>
    <row r="112" spans="1:25" ht="15" customHeight="1" x14ac:dyDescent="0.2">
      <c r="A112" s="536">
        <v>1</v>
      </c>
      <c r="B112" s="537">
        <v>2</v>
      </c>
      <c r="C112" s="601">
        <v>5</v>
      </c>
      <c r="D112" s="616" t="s">
        <v>249</v>
      </c>
      <c r="E112" s="715" t="s">
        <v>59</v>
      </c>
      <c r="F112" s="601" t="s">
        <v>345</v>
      </c>
      <c r="G112" s="601" t="s">
        <v>94</v>
      </c>
      <c r="H112" s="299" t="s">
        <v>403</v>
      </c>
      <c r="I112" s="26">
        <f>SUM(J112)</f>
        <v>9.1</v>
      </c>
      <c r="J112" s="45">
        <v>9.1</v>
      </c>
      <c r="K112" s="45">
        <v>7</v>
      </c>
      <c r="L112" s="48"/>
      <c r="M112" s="29">
        <f t="shared" si="33"/>
        <v>8.1</v>
      </c>
      <c r="N112" s="500">
        <v>8.1</v>
      </c>
      <c r="O112" s="500">
        <v>8</v>
      </c>
      <c r="P112" s="57"/>
      <c r="Q112" s="150">
        <f t="shared" si="30"/>
        <v>8.1</v>
      </c>
      <c r="R112" s="45">
        <v>8.1</v>
      </c>
      <c r="S112" s="45">
        <v>8</v>
      </c>
      <c r="T112" s="48"/>
      <c r="U112" s="150">
        <f t="shared" si="31"/>
        <v>8.1</v>
      </c>
      <c r="V112" s="45">
        <v>8.1</v>
      </c>
      <c r="W112" s="45">
        <v>8</v>
      </c>
      <c r="X112" s="30"/>
      <c r="Y112" s="283"/>
    </row>
    <row r="113" spans="1:25" ht="15" customHeight="1" thickBot="1" x14ac:dyDescent="0.25">
      <c r="A113" s="536"/>
      <c r="B113" s="537"/>
      <c r="C113" s="601"/>
      <c r="D113" s="616"/>
      <c r="E113" s="715"/>
      <c r="F113" s="622"/>
      <c r="G113" s="622"/>
      <c r="H113" s="297" t="s">
        <v>28</v>
      </c>
      <c r="I113" s="26">
        <f>SUM(J113)</f>
        <v>13</v>
      </c>
      <c r="J113" s="45">
        <v>13</v>
      </c>
      <c r="K113" s="45">
        <v>10</v>
      </c>
      <c r="L113" s="48"/>
      <c r="M113" s="29">
        <f t="shared" si="33"/>
        <v>15</v>
      </c>
      <c r="N113" s="284">
        <v>15</v>
      </c>
      <c r="O113" s="284">
        <v>14.7</v>
      </c>
      <c r="P113" s="33"/>
      <c r="Q113" s="150">
        <f t="shared" si="30"/>
        <v>15</v>
      </c>
      <c r="R113" s="45">
        <v>15</v>
      </c>
      <c r="S113" s="45">
        <v>14.7</v>
      </c>
      <c r="T113" s="48"/>
      <c r="U113" s="150">
        <f t="shared" si="31"/>
        <v>15</v>
      </c>
      <c r="V113" s="45">
        <v>15</v>
      </c>
      <c r="W113" s="45">
        <v>14.7</v>
      </c>
      <c r="X113" s="30"/>
      <c r="Y113" s="283"/>
    </row>
    <row r="114" spans="1:25" s="2" customFormat="1" ht="18" customHeight="1" thickBot="1" x14ac:dyDescent="0.25">
      <c r="A114" s="536"/>
      <c r="B114" s="537"/>
      <c r="C114" s="601"/>
      <c r="D114" s="616"/>
      <c r="E114" s="715"/>
      <c r="F114" s="734" t="s">
        <v>9</v>
      </c>
      <c r="G114" s="735"/>
      <c r="H114" s="736"/>
      <c r="I114" s="85">
        <f>SUM(J114+L114)</f>
        <v>22.1</v>
      </c>
      <c r="J114" s="232">
        <f>J112+J113</f>
        <v>22.1</v>
      </c>
      <c r="K114" s="232">
        <f>K112+K113</f>
        <v>17</v>
      </c>
      <c r="L114" s="234">
        <f>L112+L113</f>
        <v>0</v>
      </c>
      <c r="M114" s="85">
        <f t="shared" si="33"/>
        <v>23.1</v>
      </c>
      <c r="N114" s="232">
        <f>N112+N113</f>
        <v>23.1</v>
      </c>
      <c r="O114" s="232">
        <f>O112+O113</f>
        <v>22.7</v>
      </c>
      <c r="P114" s="234">
        <f>P112+P113</f>
        <v>0</v>
      </c>
      <c r="Q114" s="85">
        <f t="shared" si="30"/>
        <v>23.1</v>
      </c>
      <c r="R114" s="232">
        <f>R112+R113</f>
        <v>23.1</v>
      </c>
      <c r="S114" s="232">
        <f>S112+S113</f>
        <v>22.7</v>
      </c>
      <c r="T114" s="234">
        <f>T112+T113</f>
        <v>0</v>
      </c>
      <c r="U114" s="85">
        <f t="shared" si="31"/>
        <v>23.1</v>
      </c>
      <c r="V114" s="232">
        <f>V112+V113</f>
        <v>23.1</v>
      </c>
      <c r="W114" s="23">
        <f>W112+W113</f>
        <v>22.7</v>
      </c>
      <c r="X114" s="25">
        <f>X112+X113</f>
        <v>0</v>
      </c>
      <c r="Y114" s="283"/>
    </row>
    <row r="115" spans="1:25" ht="15" customHeight="1" x14ac:dyDescent="0.2">
      <c r="A115" s="536">
        <v>1</v>
      </c>
      <c r="B115" s="537">
        <v>2</v>
      </c>
      <c r="C115" s="601">
        <v>6</v>
      </c>
      <c r="D115" s="616" t="s">
        <v>18</v>
      </c>
      <c r="E115" s="715">
        <v>7</v>
      </c>
      <c r="F115" s="601" t="s">
        <v>345</v>
      </c>
      <c r="G115" s="601" t="s">
        <v>95</v>
      </c>
      <c r="H115" s="299" t="s">
        <v>403</v>
      </c>
      <c r="I115" s="26">
        <f>SUM(J115)</f>
        <v>29</v>
      </c>
      <c r="J115" s="27">
        <v>29</v>
      </c>
      <c r="K115" s="27">
        <v>22.2</v>
      </c>
      <c r="L115" s="28"/>
      <c r="M115" s="29">
        <f t="shared" si="33"/>
        <v>28.8</v>
      </c>
      <c r="N115" s="284">
        <v>28.8</v>
      </c>
      <c r="O115" s="284">
        <v>28.4</v>
      </c>
      <c r="P115" s="33"/>
      <c r="Q115" s="150">
        <f t="shared" si="30"/>
        <v>28.8</v>
      </c>
      <c r="R115" s="27">
        <v>28.8</v>
      </c>
      <c r="S115" s="27">
        <v>28.4</v>
      </c>
      <c r="T115" s="48"/>
      <c r="U115" s="150">
        <f t="shared" si="31"/>
        <v>28.8</v>
      </c>
      <c r="V115" s="27">
        <v>28.8</v>
      </c>
      <c r="W115" s="27">
        <v>28.4</v>
      </c>
      <c r="X115" s="30"/>
      <c r="Y115" s="283"/>
    </row>
    <row r="116" spans="1:25" s="3" customFormat="1" ht="15" customHeight="1" thickBot="1" x14ac:dyDescent="0.25">
      <c r="A116" s="536"/>
      <c r="B116" s="537"/>
      <c r="C116" s="601"/>
      <c r="D116" s="616"/>
      <c r="E116" s="715"/>
      <c r="F116" s="622"/>
      <c r="G116" s="622"/>
      <c r="H116" s="297" t="s">
        <v>28</v>
      </c>
      <c r="I116" s="26">
        <f>SUM(J116)</f>
        <v>31.1</v>
      </c>
      <c r="J116" s="27">
        <v>31.1</v>
      </c>
      <c r="K116" s="27">
        <v>23.9</v>
      </c>
      <c r="L116" s="28"/>
      <c r="M116" s="29">
        <f t="shared" si="33"/>
        <v>38.200000000000003</v>
      </c>
      <c r="N116" s="284">
        <v>38.200000000000003</v>
      </c>
      <c r="O116" s="284">
        <v>36.6</v>
      </c>
      <c r="P116" s="33"/>
      <c r="Q116" s="150">
        <f t="shared" si="30"/>
        <v>38.200000000000003</v>
      </c>
      <c r="R116" s="27">
        <v>38.200000000000003</v>
      </c>
      <c r="S116" s="27">
        <v>36.6</v>
      </c>
      <c r="T116" s="48"/>
      <c r="U116" s="150">
        <f t="shared" si="31"/>
        <v>38.200000000000003</v>
      </c>
      <c r="V116" s="27">
        <v>38.200000000000003</v>
      </c>
      <c r="W116" s="27">
        <v>36.6</v>
      </c>
      <c r="X116" s="30"/>
      <c r="Y116" s="283"/>
    </row>
    <row r="117" spans="1:25" s="2" customFormat="1" ht="14.45" customHeight="1" thickBot="1" x14ac:dyDescent="0.25">
      <c r="A117" s="536"/>
      <c r="B117" s="537"/>
      <c r="C117" s="601"/>
      <c r="D117" s="616"/>
      <c r="E117" s="715"/>
      <c r="F117" s="734" t="s">
        <v>9</v>
      </c>
      <c r="G117" s="735"/>
      <c r="H117" s="736"/>
      <c r="I117" s="85">
        <f>SUM(J117+L117)</f>
        <v>60.1</v>
      </c>
      <c r="J117" s="232">
        <f>J115+J116</f>
        <v>60.1</v>
      </c>
      <c r="K117" s="232">
        <f>K115+K116</f>
        <v>46.099999999999994</v>
      </c>
      <c r="L117" s="234">
        <f>L115+L116</f>
        <v>0</v>
      </c>
      <c r="M117" s="85">
        <f t="shared" si="33"/>
        <v>67</v>
      </c>
      <c r="N117" s="232">
        <f>N115+N116</f>
        <v>67</v>
      </c>
      <c r="O117" s="232">
        <f>O115+O116</f>
        <v>65</v>
      </c>
      <c r="P117" s="234">
        <f>P115+P116</f>
        <v>0</v>
      </c>
      <c r="Q117" s="85">
        <f t="shared" si="30"/>
        <v>67</v>
      </c>
      <c r="R117" s="232">
        <f>R115+R116</f>
        <v>67</v>
      </c>
      <c r="S117" s="232">
        <f>S115+S116</f>
        <v>65</v>
      </c>
      <c r="T117" s="234">
        <f>T115+T116</f>
        <v>0</v>
      </c>
      <c r="U117" s="85">
        <f t="shared" si="31"/>
        <v>67</v>
      </c>
      <c r="V117" s="232">
        <f>V115+V116</f>
        <v>67</v>
      </c>
      <c r="W117" s="23">
        <f>W115+W116</f>
        <v>65</v>
      </c>
      <c r="X117" s="25">
        <f>X115+X116</f>
        <v>0</v>
      </c>
      <c r="Y117" s="283"/>
    </row>
    <row r="118" spans="1:25" ht="24" customHeight="1" thickBot="1" x14ac:dyDescent="0.25">
      <c r="A118" s="536">
        <v>1</v>
      </c>
      <c r="B118" s="537">
        <v>2</v>
      </c>
      <c r="C118" s="601">
        <v>7</v>
      </c>
      <c r="D118" s="616" t="s">
        <v>251</v>
      </c>
      <c r="E118" s="715">
        <v>14</v>
      </c>
      <c r="F118" s="296" t="s">
        <v>250</v>
      </c>
      <c r="G118" s="296" t="s">
        <v>96</v>
      </c>
      <c r="H118" s="297" t="s">
        <v>403</v>
      </c>
      <c r="I118" s="26">
        <f>SUM(J118)</f>
        <v>0</v>
      </c>
      <c r="J118" s="27"/>
      <c r="K118" s="27"/>
      <c r="L118" s="28"/>
      <c r="M118" s="29">
        <f t="shared" si="33"/>
        <v>0.6</v>
      </c>
      <c r="N118" s="284">
        <v>0.6</v>
      </c>
      <c r="O118" s="45"/>
      <c r="P118" s="33"/>
      <c r="Q118" s="150">
        <f t="shared" si="30"/>
        <v>0.6</v>
      </c>
      <c r="R118" s="45">
        <v>0.6</v>
      </c>
      <c r="S118" s="45"/>
      <c r="T118" s="48"/>
      <c r="U118" s="150">
        <f t="shared" si="31"/>
        <v>0.6</v>
      </c>
      <c r="V118" s="45">
        <v>0.6</v>
      </c>
      <c r="W118" s="45"/>
      <c r="X118" s="30"/>
      <c r="Y118" s="283"/>
    </row>
    <row r="119" spans="1:25" s="2" customFormat="1" ht="18" customHeight="1" thickBot="1" x14ac:dyDescent="0.25">
      <c r="A119" s="536"/>
      <c r="B119" s="537"/>
      <c r="C119" s="601"/>
      <c r="D119" s="616"/>
      <c r="E119" s="715"/>
      <c r="F119" s="734" t="s">
        <v>9</v>
      </c>
      <c r="G119" s="735"/>
      <c r="H119" s="736"/>
      <c r="I119" s="85">
        <f>SUM(J119+L119)</f>
        <v>0</v>
      </c>
      <c r="J119" s="232">
        <f>SUM(J118)</f>
        <v>0</v>
      </c>
      <c r="K119" s="232">
        <f>SUM(K118)</f>
        <v>0</v>
      </c>
      <c r="L119" s="234">
        <f>SUM(L118)</f>
        <v>0</v>
      </c>
      <c r="M119" s="85">
        <f t="shared" si="33"/>
        <v>0.6</v>
      </c>
      <c r="N119" s="232">
        <f>SUM(N118)</f>
        <v>0.6</v>
      </c>
      <c r="O119" s="232">
        <f>SUM(O118)</f>
        <v>0</v>
      </c>
      <c r="P119" s="234">
        <f>SUM(P118)</f>
        <v>0</v>
      </c>
      <c r="Q119" s="85">
        <f t="shared" si="30"/>
        <v>0.6</v>
      </c>
      <c r="R119" s="232">
        <f>SUM(R118)</f>
        <v>0.6</v>
      </c>
      <c r="S119" s="232">
        <f>SUM(S118)</f>
        <v>0</v>
      </c>
      <c r="T119" s="234">
        <f>SUM(T118)</f>
        <v>0</v>
      </c>
      <c r="U119" s="85">
        <f t="shared" si="31"/>
        <v>0.6</v>
      </c>
      <c r="V119" s="232">
        <f>SUM(V118)</f>
        <v>0.6</v>
      </c>
      <c r="W119" s="23">
        <f>SUM(W118)</f>
        <v>0</v>
      </c>
      <c r="X119" s="25">
        <f>SUM(X118)</f>
        <v>0</v>
      </c>
      <c r="Y119" s="283"/>
    </row>
    <row r="120" spans="1:25" ht="15" customHeight="1" thickBot="1" x14ac:dyDescent="0.25">
      <c r="A120" s="536">
        <v>1</v>
      </c>
      <c r="B120" s="537">
        <v>2</v>
      </c>
      <c r="C120" s="601">
        <v>8</v>
      </c>
      <c r="D120" s="694" t="s">
        <v>19</v>
      </c>
      <c r="E120" s="715">
        <v>9</v>
      </c>
      <c r="F120" s="296" t="s">
        <v>345</v>
      </c>
      <c r="G120" s="296" t="s">
        <v>175</v>
      </c>
      <c r="H120" s="297" t="s">
        <v>403</v>
      </c>
      <c r="I120" s="26">
        <f>SUM(J120)</f>
        <v>6.2</v>
      </c>
      <c r="J120" s="45">
        <v>6.2</v>
      </c>
      <c r="K120" s="45">
        <v>4.5</v>
      </c>
      <c r="L120" s="28"/>
      <c r="M120" s="29">
        <f t="shared" si="33"/>
        <v>6.5</v>
      </c>
      <c r="N120" s="284">
        <v>6.5</v>
      </c>
      <c r="O120" s="284">
        <v>6</v>
      </c>
      <c r="P120" s="33"/>
      <c r="Q120" s="150">
        <f t="shared" si="30"/>
        <v>6.5</v>
      </c>
      <c r="R120" s="45">
        <v>6.5</v>
      </c>
      <c r="S120" s="45">
        <v>6</v>
      </c>
      <c r="T120" s="48"/>
      <c r="U120" s="150">
        <f t="shared" si="31"/>
        <v>6.5</v>
      </c>
      <c r="V120" s="45">
        <v>6.5</v>
      </c>
      <c r="W120" s="45">
        <v>6</v>
      </c>
      <c r="X120" s="30"/>
      <c r="Y120" s="283"/>
    </row>
    <row r="121" spans="1:25" s="2" customFormat="1" ht="18" customHeight="1" thickBot="1" x14ac:dyDescent="0.25">
      <c r="A121" s="536"/>
      <c r="B121" s="537"/>
      <c r="C121" s="601"/>
      <c r="D121" s="658"/>
      <c r="E121" s="715"/>
      <c r="F121" s="734" t="s">
        <v>9</v>
      </c>
      <c r="G121" s="735"/>
      <c r="H121" s="736"/>
      <c r="I121" s="85">
        <f>SUM(J121+L121)</f>
        <v>6.2</v>
      </c>
      <c r="J121" s="232">
        <f>SUM(J120)</f>
        <v>6.2</v>
      </c>
      <c r="K121" s="232">
        <f>SUM(K120)</f>
        <v>4.5</v>
      </c>
      <c r="L121" s="234">
        <f>SUM(L120)</f>
        <v>0</v>
      </c>
      <c r="M121" s="85">
        <f t="shared" si="33"/>
        <v>6.5</v>
      </c>
      <c r="N121" s="232">
        <f>SUM(N120)</f>
        <v>6.5</v>
      </c>
      <c r="O121" s="232">
        <f>SUM(O120)</f>
        <v>6</v>
      </c>
      <c r="P121" s="234">
        <f>SUM(P120)</f>
        <v>0</v>
      </c>
      <c r="Q121" s="85">
        <f t="shared" si="30"/>
        <v>6.5</v>
      </c>
      <c r="R121" s="232">
        <f>SUM(R120)</f>
        <v>6.5</v>
      </c>
      <c r="S121" s="232">
        <f>SUM(S120)</f>
        <v>6</v>
      </c>
      <c r="T121" s="234">
        <f>SUM(T120)</f>
        <v>0</v>
      </c>
      <c r="U121" s="85">
        <f t="shared" si="31"/>
        <v>6.5</v>
      </c>
      <c r="V121" s="232">
        <f>SUM(V120)</f>
        <v>6.5</v>
      </c>
      <c r="W121" s="23">
        <f>SUM(W120)</f>
        <v>6</v>
      </c>
      <c r="X121" s="25">
        <f>SUM(X120)</f>
        <v>0</v>
      </c>
      <c r="Y121" s="283"/>
    </row>
    <row r="122" spans="1:25" ht="15" customHeight="1" thickBot="1" x14ac:dyDescent="0.25">
      <c r="A122" s="536">
        <v>1</v>
      </c>
      <c r="B122" s="537">
        <v>2</v>
      </c>
      <c r="C122" s="601">
        <v>9</v>
      </c>
      <c r="D122" s="616" t="s">
        <v>20</v>
      </c>
      <c r="E122" s="715">
        <v>22</v>
      </c>
      <c r="F122" s="296" t="s">
        <v>349</v>
      </c>
      <c r="G122" s="296" t="s">
        <v>97</v>
      </c>
      <c r="H122" s="297" t="s">
        <v>403</v>
      </c>
      <c r="I122" s="26">
        <f>SUM(J122)</f>
        <v>7.1</v>
      </c>
      <c r="J122" s="27">
        <v>7.1</v>
      </c>
      <c r="K122" s="27">
        <v>4.8</v>
      </c>
      <c r="L122" s="28"/>
      <c r="M122" s="29">
        <f t="shared" si="33"/>
        <v>6.2</v>
      </c>
      <c r="N122" s="284">
        <v>6.2</v>
      </c>
      <c r="O122" s="284">
        <v>5.7</v>
      </c>
      <c r="P122" s="30"/>
      <c r="Q122" s="150">
        <f t="shared" si="30"/>
        <v>6.2</v>
      </c>
      <c r="R122" s="27">
        <v>6.2</v>
      </c>
      <c r="S122" s="27">
        <v>5.7</v>
      </c>
      <c r="T122" s="48"/>
      <c r="U122" s="150">
        <f t="shared" si="31"/>
        <v>6.2</v>
      </c>
      <c r="V122" s="27">
        <v>6.2</v>
      </c>
      <c r="W122" s="27">
        <v>5.7</v>
      </c>
      <c r="X122" s="30"/>
      <c r="Y122" s="283"/>
    </row>
    <row r="123" spans="1:25" s="2" customFormat="1" ht="19.149999999999999" customHeight="1" thickBot="1" x14ac:dyDescent="0.25">
      <c r="A123" s="536"/>
      <c r="B123" s="537"/>
      <c r="C123" s="601"/>
      <c r="D123" s="616"/>
      <c r="E123" s="715"/>
      <c r="F123" s="734" t="s">
        <v>9</v>
      </c>
      <c r="G123" s="735"/>
      <c r="H123" s="736"/>
      <c r="I123" s="85">
        <f>SUM(J123+L123)</f>
        <v>7.1</v>
      </c>
      <c r="J123" s="232">
        <f>SUM(J122)</f>
        <v>7.1</v>
      </c>
      <c r="K123" s="232">
        <f>SUM(K122)</f>
        <v>4.8</v>
      </c>
      <c r="L123" s="234">
        <f>SUM(L122)</f>
        <v>0</v>
      </c>
      <c r="M123" s="85">
        <f t="shared" si="33"/>
        <v>6.2</v>
      </c>
      <c r="N123" s="232">
        <f>SUM(N122)</f>
        <v>6.2</v>
      </c>
      <c r="O123" s="232">
        <f>SUM(O122)</f>
        <v>5.7</v>
      </c>
      <c r="P123" s="234">
        <f>SUM(P122)</f>
        <v>0</v>
      </c>
      <c r="Q123" s="85">
        <f t="shared" si="30"/>
        <v>6.2</v>
      </c>
      <c r="R123" s="232">
        <f>SUM(R122)</f>
        <v>6.2</v>
      </c>
      <c r="S123" s="232">
        <f>SUM(S122)</f>
        <v>5.7</v>
      </c>
      <c r="T123" s="234">
        <f>SUM(T122)</f>
        <v>0</v>
      </c>
      <c r="U123" s="85">
        <f t="shared" si="31"/>
        <v>6.2</v>
      </c>
      <c r="V123" s="232">
        <f>SUM(V122)</f>
        <v>6.2</v>
      </c>
      <c r="W123" s="232">
        <f>SUM(W122)</f>
        <v>5.7</v>
      </c>
      <c r="X123" s="25">
        <f>SUM(X122)</f>
        <v>0</v>
      </c>
      <c r="Y123" s="283"/>
    </row>
    <row r="124" spans="1:25" ht="15" customHeight="1" thickBot="1" x14ac:dyDescent="0.25">
      <c r="A124" s="536">
        <v>1</v>
      </c>
      <c r="B124" s="537">
        <v>2</v>
      </c>
      <c r="C124" s="601">
        <v>10</v>
      </c>
      <c r="D124" s="694" t="s">
        <v>21</v>
      </c>
      <c r="E124" s="715">
        <v>22</v>
      </c>
      <c r="F124" s="296" t="s">
        <v>252</v>
      </c>
      <c r="G124" s="296" t="s">
        <v>98</v>
      </c>
      <c r="H124" s="297" t="s">
        <v>403</v>
      </c>
      <c r="I124" s="26">
        <f>SUM(J124)</f>
        <v>34.299999999999997</v>
      </c>
      <c r="J124" s="45">
        <v>34.299999999999997</v>
      </c>
      <c r="K124" s="45">
        <v>21.6</v>
      </c>
      <c r="L124" s="28"/>
      <c r="M124" s="29">
        <f t="shared" si="33"/>
        <v>35.799999999999997</v>
      </c>
      <c r="N124" s="284">
        <v>35.799999999999997</v>
      </c>
      <c r="O124" s="284">
        <v>30.2</v>
      </c>
      <c r="P124" s="33"/>
      <c r="Q124" s="150">
        <f t="shared" si="30"/>
        <v>35.799999999999997</v>
      </c>
      <c r="R124" s="45">
        <v>35.799999999999997</v>
      </c>
      <c r="S124" s="45">
        <v>30.2</v>
      </c>
      <c r="T124" s="48"/>
      <c r="U124" s="150">
        <f t="shared" si="31"/>
        <v>35.799999999999997</v>
      </c>
      <c r="V124" s="45">
        <v>35.799999999999997</v>
      </c>
      <c r="W124" s="45">
        <v>30.2</v>
      </c>
      <c r="X124" s="30"/>
      <c r="Y124" s="283"/>
    </row>
    <row r="125" spans="1:25" s="2" customFormat="1" ht="19.149999999999999" customHeight="1" thickBot="1" x14ac:dyDescent="0.25">
      <c r="A125" s="548"/>
      <c r="B125" s="569"/>
      <c r="C125" s="727"/>
      <c r="D125" s="657"/>
      <c r="E125" s="737"/>
      <c r="F125" s="734" t="s">
        <v>9</v>
      </c>
      <c r="G125" s="735"/>
      <c r="H125" s="736"/>
      <c r="I125" s="85">
        <f>SUM(J125+L125)</f>
        <v>34.299999999999997</v>
      </c>
      <c r="J125" s="232">
        <f>SUM(J124)</f>
        <v>34.299999999999997</v>
      </c>
      <c r="K125" s="232">
        <f>SUM(K124)</f>
        <v>21.6</v>
      </c>
      <c r="L125" s="234">
        <f>SUM(L124)</f>
        <v>0</v>
      </c>
      <c r="M125" s="85">
        <f t="shared" si="33"/>
        <v>35.799999999999997</v>
      </c>
      <c r="N125" s="232">
        <f>SUM(N124)</f>
        <v>35.799999999999997</v>
      </c>
      <c r="O125" s="232">
        <f>SUM(O124)</f>
        <v>30.2</v>
      </c>
      <c r="P125" s="234">
        <f>SUM(P124)</f>
        <v>0</v>
      </c>
      <c r="Q125" s="85">
        <f t="shared" si="30"/>
        <v>35.799999999999997</v>
      </c>
      <c r="R125" s="232">
        <f>SUM(R124)</f>
        <v>35.799999999999997</v>
      </c>
      <c r="S125" s="232">
        <f>SUM(S124)</f>
        <v>30.2</v>
      </c>
      <c r="T125" s="234">
        <f>SUM(T124)</f>
        <v>0</v>
      </c>
      <c r="U125" s="85">
        <f t="shared" si="31"/>
        <v>35.799999999999997</v>
      </c>
      <c r="V125" s="232">
        <f>SUM(V124)</f>
        <v>35.799999999999997</v>
      </c>
      <c r="W125" s="23">
        <f>SUM(W124)</f>
        <v>30.2</v>
      </c>
      <c r="X125" s="25">
        <f>SUM(X124)</f>
        <v>0</v>
      </c>
      <c r="Y125" s="283"/>
    </row>
    <row r="126" spans="1:25" s="2" customFormat="1" ht="13.5" customHeight="1" x14ac:dyDescent="0.2">
      <c r="A126" s="751">
        <v>1</v>
      </c>
      <c r="B126" s="537">
        <v>2</v>
      </c>
      <c r="C126" s="601">
        <v>11</v>
      </c>
      <c r="D126" s="694" t="s">
        <v>22</v>
      </c>
      <c r="E126" s="727">
        <v>19</v>
      </c>
      <c r="F126" s="621" t="s">
        <v>350</v>
      </c>
      <c r="G126" s="798" t="s">
        <v>99</v>
      </c>
      <c r="H126" s="424" t="s">
        <v>405</v>
      </c>
      <c r="I126" s="16">
        <f>SUM(J126)</f>
        <v>5.2</v>
      </c>
      <c r="J126" s="49">
        <v>5.2</v>
      </c>
      <c r="K126" s="49">
        <v>2.7</v>
      </c>
      <c r="L126" s="388"/>
      <c r="M126" s="16">
        <f t="shared" ref="M126:M139" si="34">SUM(N126+P126)</f>
        <v>5.4</v>
      </c>
      <c r="N126" s="476">
        <v>5.4</v>
      </c>
      <c r="O126" s="476">
        <v>3.6</v>
      </c>
      <c r="P126" s="41"/>
      <c r="Q126" s="255">
        <f t="shared" ref="Q126:Q140" si="35">SUM(R126+T126)</f>
        <v>5.4</v>
      </c>
      <c r="R126" s="476">
        <v>5.4</v>
      </c>
      <c r="S126" s="476">
        <v>3.6</v>
      </c>
      <c r="T126" s="51"/>
      <c r="U126" s="251">
        <f t="shared" ref="U126:U147" si="36">SUM(V126+X126)</f>
        <v>5.4</v>
      </c>
      <c r="V126" s="476">
        <v>5.4</v>
      </c>
      <c r="W126" s="476">
        <v>3.6</v>
      </c>
      <c r="X126" s="41"/>
      <c r="Y126" s="283"/>
    </row>
    <row r="127" spans="1:25" s="2" customFormat="1" ht="13.5" customHeight="1" x14ac:dyDescent="0.2">
      <c r="A127" s="751"/>
      <c r="B127" s="537"/>
      <c r="C127" s="601"/>
      <c r="D127" s="658"/>
      <c r="E127" s="621"/>
      <c r="F127" s="601"/>
      <c r="G127" s="594"/>
      <c r="H127" s="428" t="s">
        <v>406</v>
      </c>
      <c r="I127" s="26">
        <f t="shared" ref="I127:I138" si="37">SUM(J127)</f>
        <v>5.2</v>
      </c>
      <c r="J127" s="45">
        <v>5.2</v>
      </c>
      <c r="K127" s="45">
        <v>2.9</v>
      </c>
      <c r="L127" s="30"/>
      <c r="M127" s="26">
        <f t="shared" si="34"/>
        <v>5.4</v>
      </c>
      <c r="N127" s="284">
        <v>5.4</v>
      </c>
      <c r="O127" s="284">
        <v>4.8</v>
      </c>
      <c r="P127" s="477"/>
      <c r="Q127" s="84">
        <f t="shared" si="35"/>
        <v>5.4</v>
      </c>
      <c r="R127" s="284">
        <v>5.4</v>
      </c>
      <c r="S127" s="284">
        <v>4.8</v>
      </c>
      <c r="T127" s="48"/>
      <c r="U127" s="83">
        <f t="shared" si="36"/>
        <v>5.4</v>
      </c>
      <c r="V127" s="284">
        <v>5.4</v>
      </c>
      <c r="W127" s="284">
        <v>4.8</v>
      </c>
      <c r="X127" s="30"/>
      <c r="Y127" s="283"/>
    </row>
    <row r="128" spans="1:25" ht="13.5" customHeight="1" x14ac:dyDescent="0.2">
      <c r="A128" s="548">
        <v>1</v>
      </c>
      <c r="B128" s="569">
        <v>2</v>
      </c>
      <c r="C128" s="727">
        <v>11</v>
      </c>
      <c r="D128" s="657" t="s">
        <v>22</v>
      </c>
      <c r="E128" s="565">
        <v>19</v>
      </c>
      <c r="F128" s="727" t="s">
        <v>350</v>
      </c>
      <c r="G128" s="645" t="s">
        <v>99</v>
      </c>
      <c r="H128" s="423" t="s">
        <v>403</v>
      </c>
      <c r="I128" s="26">
        <f t="shared" si="37"/>
        <v>104</v>
      </c>
      <c r="J128" s="45">
        <v>104</v>
      </c>
      <c r="K128" s="45">
        <v>69.400000000000006</v>
      </c>
      <c r="L128" s="30"/>
      <c r="M128" s="26">
        <f t="shared" si="34"/>
        <v>103.9</v>
      </c>
      <c r="N128" s="284">
        <v>103.9</v>
      </c>
      <c r="O128" s="284">
        <v>100.8</v>
      </c>
      <c r="P128" s="477"/>
      <c r="Q128" s="84">
        <f t="shared" si="35"/>
        <v>112</v>
      </c>
      <c r="R128" s="284">
        <v>112</v>
      </c>
      <c r="S128" s="284">
        <v>88.6</v>
      </c>
      <c r="T128" s="48"/>
      <c r="U128" s="83">
        <f t="shared" si="36"/>
        <v>112</v>
      </c>
      <c r="V128" s="284">
        <v>112</v>
      </c>
      <c r="W128" s="284">
        <v>88.6</v>
      </c>
      <c r="X128" s="30"/>
      <c r="Y128" s="283"/>
    </row>
    <row r="129" spans="1:25" ht="13.5" customHeight="1" x14ac:dyDescent="0.2">
      <c r="A129" s="726"/>
      <c r="B129" s="671"/>
      <c r="C129" s="565"/>
      <c r="D129" s="657"/>
      <c r="E129" s="565"/>
      <c r="F129" s="565"/>
      <c r="G129" s="798"/>
      <c r="H129" s="423" t="s">
        <v>28</v>
      </c>
      <c r="I129" s="26"/>
      <c r="J129" s="45"/>
      <c r="K129" s="45"/>
      <c r="L129" s="30"/>
      <c r="M129" s="26">
        <f t="shared" si="34"/>
        <v>20.3</v>
      </c>
      <c r="N129" s="284">
        <v>20.3</v>
      </c>
      <c r="O129" s="284">
        <v>19</v>
      </c>
      <c r="P129" s="477"/>
      <c r="Q129" s="84">
        <f t="shared" si="35"/>
        <v>20.3</v>
      </c>
      <c r="R129" s="284">
        <v>20.3</v>
      </c>
      <c r="S129" s="284">
        <v>19</v>
      </c>
      <c r="T129" s="48"/>
      <c r="U129" s="83">
        <f t="shared" si="36"/>
        <v>20.3</v>
      </c>
      <c r="V129" s="284">
        <v>20.3</v>
      </c>
      <c r="W129" s="284">
        <v>19</v>
      </c>
      <c r="X129" s="30"/>
      <c r="Y129" s="283"/>
    </row>
    <row r="130" spans="1:25" ht="13.5" customHeight="1" x14ac:dyDescent="0.2">
      <c r="A130" s="726"/>
      <c r="B130" s="671"/>
      <c r="C130" s="565"/>
      <c r="D130" s="657"/>
      <c r="E130" s="621"/>
      <c r="F130" s="565"/>
      <c r="G130" s="400" t="s">
        <v>441</v>
      </c>
      <c r="H130" s="737" t="s">
        <v>403</v>
      </c>
      <c r="I130" s="26">
        <f t="shared" si="37"/>
        <v>2.1</v>
      </c>
      <c r="J130" s="45">
        <v>2.1</v>
      </c>
      <c r="K130" s="45">
        <v>1.6</v>
      </c>
      <c r="L130" s="30"/>
      <c r="M130" s="26">
        <f t="shared" si="34"/>
        <v>0</v>
      </c>
      <c r="N130" s="284"/>
      <c r="O130" s="284"/>
      <c r="P130" s="477"/>
      <c r="Q130" s="84"/>
      <c r="R130" s="284"/>
      <c r="S130" s="284"/>
      <c r="T130" s="48"/>
      <c r="U130" s="83"/>
      <c r="V130" s="284"/>
      <c r="W130" s="284"/>
      <c r="X130" s="30"/>
      <c r="Y130" s="283"/>
    </row>
    <row r="131" spans="1:25" s="2" customFormat="1" ht="13.5" customHeight="1" x14ac:dyDescent="0.2">
      <c r="A131" s="726"/>
      <c r="B131" s="671"/>
      <c r="C131" s="565"/>
      <c r="D131" s="657"/>
      <c r="E131" s="317">
        <v>25</v>
      </c>
      <c r="F131" s="565"/>
      <c r="G131" s="316" t="s">
        <v>100</v>
      </c>
      <c r="H131" s="774"/>
      <c r="I131" s="26">
        <f t="shared" si="37"/>
        <v>5</v>
      </c>
      <c r="J131" s="45">
        <v>5</v>
      </c>
      <c r="K131" s="45">
        <v>3.6</v>
      </c>
      <c r="L131" s="30"/>
      <c r="M131" s="26">
        <f t="shared" si="34"/>
        <v>5.8</v>
      </c>
      <c r="N131" s="284">
        <v>5.8</v>
      </c>
      <c r="O131" s="284">
        <v>4.8</v>
      </c>
      <c r="P131" s="477"/>
      <c r="Q131" s="84">
        <f t="shared" si="35"/>
        <v>4.9000000000000004</v>
      </c>
      <c r="R131" s="284">
        <v>4.9000000000000004</v>
      </c>
      <c r="S131" s="284">
        <v>4.8</v>
      </c>
      <c r="T131" s="48"/>
      <c r="U131" s="83">
        <f t="shared" si="36"/>
        <v>4.9000000000000004</v>
      </c>
      <c r="V131" s="284">
        <v>4.9000000000000004</v>
      </c>
      <c r="W131" s="284">
        <v>4.8</v>
      </c>
      <c r="X131" s="30"/>
      <c r="Y131" s="283"/>
    </row>
    <row r="132" spans="1:25" s="2" customFormat="1" ht="13.5" customHeight="1" x14ac:dyDescent="0.2">
      <c r="A132" s="726"/>
      <c r="B132" s="671"/>
      <c r="C132" s="565"/>
      <c r="D132" s="657"/>
      <c r="E132" s="317">
        <v>27</v>
      </c>
      <c r="F132" s="565"/>
      <c r="G132" s="316" t="s">
        <v>101</v>
      </c>
      <c r="H132" s="774"/>
      <c r="I132" s="26">
        <f t="shared" si="37"/>
        <v>10.1</v>
      </c>
      <c r="J132" s="45">
        <v>10.1</v>
      </c>
      <c r="K132" s="45">
        <v>7.7</v>
      </c>
      <c r="L132" s="30"/>
      <c r="M132" s="26">
        <f t="shared" si="34"/>
        <v>11.6</v>
      </c>
      <c r="N132" s="284">
        <v>11.6</v>
      </c>
      <c r="O132" s="284">
        <v>9.6</v>
      </c>
      <c r="P132" s="477"/>
      <c r="Q132" s="84">
        <f t="shared" si="35"/>
        <v>9.8000000000000007</v>
      </c>
      <c r="R132" s="284">
        <v>9.8000000000000007</v>
      </c>
      <c r="S132" s="284">
        <v>9.6</v>
      </c>
      <c r="T132" s="48"/>
      <c r="U132" s="83">
        <f t="shared" si="36"/>
        <v>9.8000000000000007</v>
      </c>
      <c r="V132" s="284">
        <v>9.8000000000000007</v>
      </c>
      <c r="W132" s="284">
        <v>9.6</v>
      </c>
      <c r="X132" s="30"/>
      <c r="Y132" s="283"/>
    </row>
    <row r="133" spans="1:25" s="2" customFormat="1" ht="13.5" hidden="1" customHeight="1" x14ac:dyDescent="0.2">
      <c r="A133" s="726"/>
      <c r="B133" s="671"/>
      <c r="C133" s="565"/>
      <c r="D133" s="657"/>
      <c r="E133" s="317">
        <v>28</v>
      </c>
      <c r="F133" s="565"/>
      <c r="G133" s="316" t="s">
        <v>253</v>
      </c>
      <c r="H133" s="774"/>
      <c r="I133" s="26">
        <f t="shared" si="37"/>
        <v>0</v>
      </c>
      <c r="J133" s="45"/>
      <c r="K133" s="45"/>
      <c r="L133" s="30"/>
      <c r="M133" s="26">
        <f t="shared" si="34"/>
        <v>0</v>
      </c>
      <c r="N133" s="284"/>
      <c r="O133" s="284"/>
      <c r="P133" s="477"/>
      <c r="Q133" s="84">
        <f t="shared" si="35"/>
        <v>0</v>
      </c>
      <c r="R133" s="284"/>
      <c r="S133" s="284"/>
      <c r="T133" s="48"/>
      <c r="U133" s="83">
        <f t="shared" si="36"/>
        <v>0</v>
      </c>
      <c r="V133" s="284"/>
      <c r="W133" s="284"/>
      <c r="X133" s="30"/>
      <c r="Y133" s="283"/>
    </row>
    <row r="134" spans="1:25" s="2" customFormat="1" ht="13.5" customHeight="1" x14ac:dyDescent="0.2">
      <c r="A134" s="726"/>
      <c r="B134" s="671"/>
      <c r="C134" s="565"/>
      <c r="D134" s="657"/>
      <c r="E134" s="317">
        <v>30</v>
      </c>
      <c r="F134" s="565"/>
      <c r="G134" s="316" t="s">
        <v>102</v>
      </c>
      <c r="H134" s="774"/>
      <c r="I134" s="26">
        <f t="shared" si="37"/>
        <v>10.4</v>
      </c>
      <c r="J134" s="45">
        <v>10.4</v>
      </c>
      <c r="K134" s="45">
        <v>7.8</v>
      </c>
      <c r="L134" s="30"/>
      <c r="M134" s="26">
        <f t="shared" si="34"/>
        <v>11.7</v>
      </c>
      <c r="N134" s="284">
        <v>11.7</v>
      </c>
      <c r="O134" s="284">
        <v>10.5</v>
      </c>
      <c r="P134" s="477"/>
      <c r="Q134" s="84">
        <f t="shared" si="35"/>
        <v>10.7</v>
      </c>
      <c r="R134" s="284">
        <v>10.7</v>
      </c>
      <c r="S134" s="284">
        <v>10.5</v>
      </c>
      <c r="T134" s="48"/>
      <c r="U134" s="83">
        <f t="shared" si="36"/>
        <v>10.7</v>
      </c>
      <c r="V134" s="284">
        <v>10.7</v>
      </c>
      <c r="W134" s="284">
        <v>10.5</v>
      </c>
      <c r="X134" s="30"/>
      <c r="Y134" s="283"/>
    </row>
    <row r="135" spans="1:25" s="2" customFormat="1" ht="13.5" customHeight="1" x14ac:dyDescent="0.2">
      <c r="A135" s="726"/>
      <c r="B135" s="671"/>
      <c r="C135" s="565"/>
      <c r="D135" s="657"/>
      <c r="E135" s="318">
        <v>32</v>
      </c>
      <c r="F135" s="565"/>
      <c r="G135" s="315" t="s">
        <v>103</v>
      </c>
      <c r="H135" s="774"/>
      <c r="I135" s="26">
        <f t="shared" si="37"/>
        <v>8.3000000000000007</v>
      </c>
      <c r="J135" s="45">
        <v>8.3000000000000007</v>
      </c>
      <c r="K135" s="45">
        <v>6.3</v>
      </c>
      <c r="L135" s="30"/>
      <c r="M135" s="26">
        <f t="shared" si="34"/>
        <v>9.6999999999999993</v>
      </c>
      <c r="N135" s="284">
        <v>9.6999999999999993</v>
      </c>
      <c r="O135" s="284">
        <v>9.5</v>
      </c>
      <c r="P135" s="477"/>
      <c r="Q135" s="84">
        <f t="shared" si="35"/>
        <v>9.6999999999999993</v>
      </c>
      <c r="R135" s="284">
        <v>9.6999999999999993</v>
      </c>
      <c r="S135" s="284">
        <v>9.5</v>
      </c>
      <c r="T135" s="48"/>
      <c r="U135" s="83">
        <f t="shared" si="36"/>
        <v>9.6999999999999993</v>
      </c>
      <c r="V135" s="284">
        <v>9.6999999999999993</v>
      </c>
      <c r="W135" s="284">
        <v>9.5</v>
      </c>
      <c r="X135" s="30"/>
      <c r="Y135" s="283"/>
    </row>
    <row r="136" spans="1:25" s="2" customFormat="1" ht="13.5" customHeight="1" x14ac:dyDescent="0.2">
      <c r="A136" s="726"/>
      <c r="B136" s="671"/>
      <c r="C136" s="565"/>
      <c r="D136" s="657"/>
      <c r="E136" s="319">
        <v>33</v>
      </c>
      <c r="F136" s="565"/>
      <c r="G136" s="315" t="s">
        <v>104</v>
      </c>
      <c r="H136" s="774"/>
      <c r="I136" s="26">
        <f t="shared" si="37"/>
        <v>7.2</v>
      </c>
      <c r="J136" s="45">
        <v>7.2</v>
      </c>
      <c r="K136" s="45">
        <v>5.6</v>
      </c>
      <c r="L136" s="30"/>
      <c r="M136" s="26">
        <f t="shared" si="34"/>
        <v>8.8000000000000007</v>
      </c>
      <c r="N136" s="284">
        <v>8.8000000000000007</v>
      </c>
      <c r="O136" s="284">
        <v>7.2</v>
      </c>
      <c r="P136" s="477"/>
      <c r="Q136" s="84">
        <f t="shared" si="35"/>
        <v>7.4</v>
      </c>
      <c r="R136" s="284">
        <v>7.4</v>
      </c>
      <c r="S136" s="284">
        <v>7.2</v>
      </c>
      <c r="T136" s="48"/>
      <c r="U136" s="83">
        <f t="shared" si="36"/>
        <v>7.4</v>
      </c>
      <c r="V136" s="284">
        <v>7.4</v>
      </c>
      <c r="W136" s="284">
        <v>7.2</v>
      </c>
      <c r="X136" s="30"/>
      <c r="Y136" s="283"/>
    </row>
    <row r="137" spans="1:25" s="2" customFormat="1" ht="13.5" customHeight="1" x14ac:dyDescent="0.2">
      <c r="A137" s="726"/>
      <c r="B137" s="671"/>
      <c r="C137" s="565"/>
      <c r="D137" s="657"/>
      <c r="E137" s="319">
        <v>34</v>
      </c>
      <c r="F137" s="565"/>
      <c r="G137" s="315" t="s">
        <v>107</v>
      </c>
      <c r="H137" s="774"/>
      <c r="I137" s="26">
        <f t="shared" si="37"/>
        <v>10.1</v>
      </c>
      <c r="J137" s="45">
        <v>10.1</v>
      </c>
      <c r="K137" s="45">
        <v>7.7</v>
      </c>
      <c r="L137" s="30"/>
      <c r="M137" s="26">
        <f t="shared" si="34"/>
        <v>10.8</v>
      </c>
      <c r="N137" s="284">
        <v>10.8</v>
      </c>
      <c r="O137" s="284">
        <v>9.6</v>
      </c>
      <c r="P137" s="477"/>
      <c r="Q137" s="84">
        <f t="shared" si="35"/>
        <v>9.8000000000000007</v>
      </c>
      <c r="R137" s="284">
        <v>9.8000000000000007</v>
      </c>
      <c r="S137" s="284">
        <v>9.6</v>
      </c>
      <c r="T137" s="48"/>
      <c r="U137" s="83">
        <f t="shared" si="36"/>
        <v>9.8000000000000007</v>
      </c>
      <c r="V137" s="284">
        <v>9.8000000000000007</v>
      </c>
      <c r="W137" s="284">
        <v>9.6</v>
      </c>
      <c r="X137" s="30"/>
      <c r="Y137" s="283"/>
    </row>
    <row r="138" spans="1:25" s="2" customFormat="1" ht="13.5" customHeight="1" thickBot="1" x14ac:dyDescent="0.25">
      <c r="A138" s="726"/>
      <c r="B138" s="671"/>
      <c r="C138" s="565"/>
      <c r="D138" s="657"/>
      <c r="E138" s="319">
        <v>35</v>
      </c>
      <c r="F138" s="566"/>
      <c r="G138" s="320" t="s">
        <v>105</v>
      </c>
      <c r="H138" s="775"/>
      <c r="I138" s="404">
        <f t="shared" si="37"/>
        <v>10.8</v>
      </c>
      <c r="J138" s="17">
        <v>10.8</v>
      </c>
      <c r="K138" s="17">
        <v>8.3000000000000007</v>
      </c>
      <c r="L138" s="54"/>
      <c r="M138" s="404">
        <f t="shared" si="34"/>
        <v>12.7</v>
      </c>
      <c r="N138" s="478">
        <v>12.7</v>
      </c>
      <c r="O138" s="478">
        <v>10.5</v>
      </c>
      <c r="P138" s="479"/>
      <c r="Q138" s="256">
        <f t="shared" si="35"/>
        <v>10.7</v>
      </c>
      <c r="R138" s="478">
        <v>10.7</v>
      </c>
      <c r="S138" s="478">
        <v>10.5</v>
      </c>
      <c r="T138" s="70"/>
      <c r="U138" s="82">
        <f t="shared" si="36"/>
        <v>10.7</v>
      </c>
      <c r="V138" s="478">
        <v>10.7</v>
      </c>
      <c r="W138" s="478">
        <v>10.5</v>
      </c>
      <c r="X138" s="131"/>
      <c r="Y138" s="283"/>
    </row>
    <row r="139" spans="1:25" s="2" customFormat="1" ht="20.25" customHeight="1" thickBot="1" x14ac:dyDescent="0.25">
      <c r="A139" s="547"/>
      <c r="B139" s="552"/>
      <c r="C139" s="621"/>
      <c r="D139" s="658"/>
      <c r="E139" s="321"/>
      <c r="F139" s="734" t="s">
        <v>9</v>
      </c>
      <c r="G139" s="735"/>
      <c r="H139" s="736"/>
      <c r="I139" s="85">
        <f>SUM(J139+L139)</f>
        <v>178.4</v>
      </c>
      <c r="J139" s="232">
        <f>SUM(J126:J138)</f>
        <v>178.4</v>
      </c>
      <c r="K139" s="232">
        <f t="shared" ref="K139:X139" si="38">SUM(K126:K138)</f>
        <v>123.59999999999998</v>
      </c>
      <c r="L139" s="232">
        <f t="shared" si="38"/>
        <v>0</v>
      </c>
      <c r="M139" s="409">
        <f t="shared" si="34"/>
        <v>206.1</v>
      </c>
      <c r="N139" s="232">
        <f t="shared" si="38"/>
        <v>206.1</v>
      </c>
      <c r="O139" s="232">
        <f t="shared" si="38"/>
        <v>189.89999999999998</v>
      </c>
      <c r="P139" s="233">
        <f t="shared" si="38"/>
        <v>0</v>
      </c>
      <c r="Q139" s="85">
        <f t="shared" si="35"/>
        <v>206.1</v>
      </c>
      <c r="R139" s="232">
        <f t="shared" si="38"/>
        <v>206.1</v>
      </c>
      <c r="S139" s="232">
        <f t="shared" si="38"/>
        <v>177.7</v>
      </c>
      <c r="T139" s="234">
        <f t="shared" si="38"/>
        <v>0</v>
      </c>
      <c r="U139" s="85">
        <f t="shared" si="36"/>
        <v>206.1</v>
      </c>
      <c r="V139" s="232">
        <f t="shared" si="38"/>
        <v>206.1</v>
      </c>
      <c r="W139" s="232">
        <f t="shared" si="38"/>
        <v>177.7</v>
      </c>
      <c r="X139" s="234">
        <f t="shared" si="38"/>
        <v>0</v>
      </c>
      <c r="Y139" s="283"/>
    </row>
    <row r="140" spans="1:25" ht="13.5" customHeight="1" x14ac:dyDescent="0.2">
      <c r="A140" s="536">
        <v>1</v>
      </c>
      <c r="B140" s="537">
        <v>2</v>
      </c>
      <c r="C140" s="601">
        <v>12</v>
      </c>
      <c r="D140" s="616" t="s">
        <v>254</v>
      </c>
      <c r="E140" s="715">
        <v>24</v>
      </c>
      <c r="F140" s="621" t="s">
        <v>255</v>
      </c>
      <c r="G140" s="621" t="s">
        <v>106</v>
      </c>
      <c r="H140" s="322" t="s">
        <v>28</v>
      </c>
      <c r="I140" s="26">
        <f>SUM(J140+L140)</f>
        <v>130.1</v>
      </c>
      <c r="J140" s="49">
        <v>8.8000000000000007</v>
      </c>
      <c r="K140" s="49">
        <v>5.0999999999999996</v>
      </c>
      <c r="L140" s="41">
        <v>121.3</v>
      </c>
      <c r="M140" s="16">
        <f t="shared" ref="M140:M147" si="39">SUM(N140+P140)</f>
        <v>89.699999999999989</v>
      </c>
      <c r="N140" s="49">
        <v>11.1</v>
      </c>
      <c r="O140" s="476">
        <v>6.8</v>
      </c>
      <c r="P140" s="41">
        <v>78.599999999999994</v>
      </c>
      <c r="Q140" s="257">
        <f t="shared" si="35"/>
        <v>41.3</v>
      </c>
      <c r="R140" s="476">
        <v>41.3</v>
      </c>
      <c r="S140" s="476">
        <v>7</v>
      </c>
      <c r="T140" s="434"/>
      <c r="U140" s="150">
        <f t="shared" si="36"/>
        <v>41.3</v>
      </c>
      <c r="V140" s="476">
        <v>41.3</v>
      </c>
      <c r="W140" s="476">
        <v>7</v>
      </c>
      <c r="X140" s="434"/>
      <c r="Y140" s="283"/>
    </row>
    <row r="141" spans="1:25" s="4" customFormat="1" ht="13.5" customHeight="1" x14ac:dyDescent="0.2">
      <c r="A141" s="536"/>
      <c r="B141" s="537"/>
      <c r="C141" s="601"/>
      <c r="D141" s="616"/>
      <c r="E141" s="715"/>
      <c r="F141" s="601"/>
      <c r="G141" s="601"/>
      <c r="H141" s="323" t="s">
        <v>403</v>
      </c>
      <c r="I141" s="26">
        <f>SUM(J141+L141)</f>
        <v>509</v>
      </c>
      <c r="J141" s="45">
        <v>509</v>
      </c>
      <c r="K141" s="45">
        <v>362.1</v>
      </c>
      <c r="L141" s="33"/>
      <c r="M141" s="26">
        <f t="shared" si="39"/>
        <v>529.70000000000005</v>
      </c>
      <c r="N141" s="284">
        <v>529.70000000000005</v>
      </c>
      <c r="O141" s="284">
        <v>486.1</v>
      </c>
      <c r="P141" s="477"/>
      <c r="Q141" s="84">
        <f t="shared" ref="Q141:Q153" si="40">SUM(R141+T141)</f>
        <v>529.70000000000005</v>
      </c>
      <c r="R141" s="284">
        <v>529.70000000000005</v>
      </c>
      <c r="S141" s="284">
        <v>486.1</v>
      </c>
      <c r="T141" s="33"/>
      <c r="U141" s="83">
        <f t="shared" si="36"/>
        <v>529.70000000000005</v>
      </c>
      <c r="V141" s="284">
        <v>529.70000000000005</v>
      </c>
      <c r="W141" s="284">
        <v>486.1</v>
      </c>
      <c r="X141" s="33"/>
      <c r="Y141" s="283"/>
    </row>
    <row r="142" spans="1:25" s="4" customFormat="1" ht="13.5" customHeight="1" x14ac:dyDescent="0.2">
      <c r="A142" s="536"/>
      <c r="B142" s="537"/>
      <c r="C142" s="601"/>
      <c r="D142" s="616"/>
      <c r="E142" s="715"/>
      <c r="F142" s="601"/>
      <c r="G142" s="601"/>
      <c r="H142" s="323" t="s">
        <v>57</v>
      </c>
      <c r="I142" s="52">
        <f>SUM(J142)</f>
        <v>0.6</v>
      </c>
      <c r="J142" s="84">
        <v>0.6</v>
      </c>
      <c r="K142" s="84">
        <v>0.4</v>
      </c>
      <c r="L142" s="453"/>
      <c r="M142" s="26">
        <v>3.2</v>
      </c>
      <c r="N142" s="480">
        <v>3.2</v>
      </c>
      <c r="O142" s="480">
        <v>1.2</v>
      </c>
      <c r="P142" s="481"/>
      <c r="Q142" s="84">
        <f t="shared" si="40"/>
        <v>3.2</v>
      </c>
      <c r="R142" s="480">
        <v>3.2</v>
      </c>
      <c r="S142" s="480">
        <v>1.2</v>
      </c>
      <c r="T142" s="453"/>
      <c r="U142" s="83">
        <f t="shared" si="36"/>
        <v>3.2</v>
      </c>
      <c r="V142" s="480">
        <v>3.2</v>
      </c>
      <c r="W142" s="480">
        <v>1.2</v>
      </c>
      <c r="X142" s="454"/>
      <c r="Y142" s="283"/>
    </row>
    <row r="143" spans="1:25" s="4" customFormat="1" ht="13.5" hidden="1" customHeight="1" thickBot="1" x14ac:dyDescent="0.25">
      <c r="A143" s="536"/>
      <c r="B143" s="537"/>
      <c r="C143" s="601"/>
      <c r="D143" s="616"/>
      <c r="E143" s="715"/>
      <c r="F143" s="601"/>
      <c r="G143" s="601"/>
      <c r="H143" s="324" t="s">
        <v>407</v>
      </c>
      <c r="I143" s="273">
        <f>SUM(J143)</f>
        <v>0</v>
      </c>
      <c r="J143" s="273"/>
      <c r="K143" s="273"/>
      <c r="L143" s="273"/>
      <c r="M143" s="407">
        <f t="shared" si="39"/>
        <v>0</v>
      </c>
      <c r="N143" s="455"/>
      <c r="O143" s="455"/>
      <c r="P143" s="456"/>
      <c r="Q143" s="84">
        <f t="shared" si="40"/>
        <v>0</v>
      </c>
      <c r="R143" s="273"/>
      <c r="S143" s="273"/>
      <c r="T143" s="410"/>
      <c r="U143" s="83">
        <f t="shared" si="36"/>
        <v>0</v>
      </c>
      <c r="V143" s="273"/>
      <c r="W143" s="273"/>
      <c r="X143" s="274"/>
      <c r="Y143" s="283"/>
    </row>
    <row r="144" spans="1:25" s="4" customFormat="1" ht="13.5" customHeight="1" thickBot="1" x14ac:dyDescent="0.25">
      <c r="A144" s="536"/>
      <c r="B144" s="537"/>
      <c r="C144" s="601"/>
      <c r="D144" s="616"/>
      <c r="E144" s="715"/>
      <c r="F144" s="601"/>
      <c r="G144" s="601"/>
      <c r="H144" s="299" t="s">
        <v>500</v>
      </c>
      <c r="I144" s="150">
        <f>SUM(J144+L144)</f>
        <v>0</v>
      </c>
      <c r="J144" s="45"/>
      <c r="K144" s="45"/>
      <c r="L144" s="33"/>
      <c r="M144" s="412">
        <f t="shared" si="39"/>
        <v>15</v>
      </c>
      <c r="N144" s="500">
        <v>15</v>
      </c>
      <c r="O144" s="56"/>
      <c r="P144" s="57"/>
      <c r="Q144" s="84">
        <f t="shared" si="40"/>
        <v>0</v>
      </c>
      <c r="R144" s="45"/>
      <c r="S144" s="45"/>
      <c r="T144" s="48"/>
      <c r="U144" s="83">
        <f t="shared" si="36"/>
        <v>0</v>
      </c>
      <c r="V144" s="45"/>
      <c r="W144" s="45"/>
      <c r="X144" s="33"/>
      <c r="Y144" s="283"/>
    </row>
    <row r="145" spans="1:25" s="4" customFormat="1" ht="13.5" hidden="1" customHeight="1" thickBot="1" x14ac:dyDescent="0.25">
      <c r="A145" s="536"/>
      <c r="B145" s="537"/>
      <c r="C145" s="601"/>
      <c r="D145" s="616"/>
      <c r="E145" s="715"/>
      <c r="F145" s="727"/>
      <c r="G145" s="727"/>
      <c r="H145" s="325" t="s">
        <v>196</v>
      </c>
      <c r="I145" s="133">
        <f>SUM(J145+L145)</f>
        <v>0</v>
      </c>
      <c r="J145" s="17"/>
      <c r="K145" s="17"/>
      <c r="L145" s="53"/>
      <c r="M145" s="411">
        <f t="shared" si="39"/>
        <v>0</v>
      </c>
      <c r="N145" s="69"/>
      <c r="O145" s="69"/>
      <c r="P145" s="72"/>
      <c r="Q145" s="256">
        <f t="shared" si="40"/>
        <v>0</v>
      </c>
      <c r="R145" s="88"/>
      <c r="S145" s="88"/>
      <c r="T145" s="87"/>
      <c r="U145" s="82">
        <f t="shared" si="36"/>
        <v>0</v>
      </c>
      <c r="V145" s="88"/>
      <c r="W145" s="88"/>
      <c r="X145" s="37"/>
      <c r="Y145" s="283"/>
    </row>
    <row r="146" spans="1:25" s="2" customFormat="1" ht="18" customHeight="1" thickBot="1" x14ac:dyDescent="0.25">
      <c r="A146" s="536"/>
      <c r="B146" s="537"/>
      <c r="C146" s="601"/>
      <c r="D146" s="616"/>
      <c r="E146" s="715"/>
      <c r="F146" s="734" t="s">
        <v>9</v>
      </c>
      <c r="G146" s="735"/>
      <c r="H146" s="736"/>
      <c r="I146" s="85">
        <f>SUM(J146+L146)</f>
        <v>639.69999999999993</v>
      </c>
      <c r="J146" s="232">
        <f>SUM(J140:J145)</f>
        <v>518.4</v>
      </c>
      <c r="K146" s="232">
        <f t="shared" ref="K146:X146" si="41">SUM(K140:K145)</f>
        <v>367.6</v>
      </c>
      <c r="L146" s="233">
        <f t="shared" si="41"/>
        <v>121.3</v>
      </c>
      <c r="M146" s="435">
        <f t="shared" si="39"/>
        <v>637.60000000000014</v>
      </c>
      <c r="N146" s="232">
        <f t="shared" si="41"/>
        <v>559.00000000000011</v>
      </c>
      <c r="O146" s="232">
        <f>SUM(O140:O145)</f>
        <v>494.1</v>
      </c>
      <c r="P146" s="234">
        <f t="shared" si="41"/>
        <v>78.599999999999994</v>
      </c>
      <c r="Q146" s="85">
        <f t="shared" si="40"/>
        <v>574.20000000000005</v>
      </c>
      <c r="R146" s="232">
        <f t="shared" si="41"/>
        <v>574.20000000000005</v>
      </c>
      <c r="S146" s="232">
        <f t="shared" si="41"/>
        <v>494.3</v>
      </c>
      <c r="T146" s="234">
        <f t="shared" si="41"/>
        <v>0</v>
      </c>
      <c r="U146" s="85">
        <f t="shared" si="36"/>
        <v>574.20000000000005</v>
      </c>
      <c r="V146" s="232">
        <f t="shared" si="41"/>
        <v>574.20000000000005</v>
      </c>
      <c r="W146" s="232">
        <f t="shared" si="41"/>
        <v>494.3</v>
      </c>
      <c r="X146" s="234">
        <f t="shared" si="41"/>
        <v>0</v>
      </c>
      <c r="Y146" s="283"/>
    </row>
    <row r="147" spans="1:25" s="4" customFormat="1" ht="13.5" customHeight="1" x14ac:dyDescent="0.2">
      <c r="A147" s="726">
        <v>1</v>
      </c>
      <c r="B147" s="671">
        <v>2</v>
      </c>
      <c r="C147" s="565">
        <v>13</v>
      </c>
      <c r="D147" s="657" t="s">
        <v>40</v>
      </c>
      <c r="E147" s="712">
        <v>11</v>
      </c>
      <c r="F147" s="326" t="s">
        <v>63</v>
      </c>
      <c r="G147" s="625" t="s">
        <v>108</v>
      </c>
      <c r="H147" s="304" t="s">
        <v>28</v>
      </c>
      <c r="I147" s="26">
        <f t="shared" ref="I147:I152" si="42">SUM(J147)</f>
        <v>157.1</v>
      </c>
      <c r="J147" s="56">
        <v>157.1</v>
      </c>
      <c r="K147" s="56">
        <v>120.1</v>
      </c>
      <c r="L147" s="57"/>
      <c r="M147" s="412">
        <f t="shared" si="39"/>
        <v>200</v>
      </c>
      <c r="N147" s="56">
        <v>200</v>
      </c>
      <c r="O147" s="56">
        <v>195</v>
      </c>
      <c r="P147" s="57"/>
      <c r="Q147" s="255">
        <f t="shared" si="40"/>
        <v>200</v>
      </c>
      <c r="R147" s="56">
        <v>200</v>
      </c>
      <c r="S147" s="56">
        <v>195</v>
      </c>
      <c r="T147" s="51"/>
      <c r="U147" s="251">
        <f t="shared" si="36"/>
        <v>200</v>
      </c>
      <c r="V147" s="56">
        <v>200</v>
      </c>
      <c r="W147" s="56">
        <v>195</v>
      </c>
      <c r="X147" s="50"/>
      <c r="Y147" s="283"/>
    </row>
    <row r="148" spans="1:25" s="4" customFormat="1" ht="13.5" customHeight="1" x14ac:dyDescent="0.2">
      <c r="A148" s="726"/>
      <c r="B148" s="671"/>
      <c r="C148" s="565"/>
      <c r="D148" s="657"/>
      <c r="E148" s="802"/>
      <c r="F148" s="308" t="s">
        <v>192</v>
      </c>
      <c r="G148" s="625"/>
      <c r="H148" s="678" t="s">
        <v>408</v>
      </c>
      <c r="I148" s="26">
        <f t="shared" si="42"/>
        <v>92.5</v>
      </c>
      <c r="J148" s="45">
        <v>92.5</v>
      </c>
      <c r="K148" s="45">
        <v>43.5</v>
      </c>
      <c r="L148" s="33"/>
      <c r="M148" s="26">
        <f>SUM(N148)</f>
        <v>92.5</v>
      </c>
      <c r="N148" s="284">
        <v>92.5</v>
      </c>
      <c r="O148" s="284">
        <v>43.5</v>
      </c>
      <c r="P148" s="33"/>
      <c r="Q148" s="255">
        <f t="shared" si="40"/>
        <v>92.5</v>
      </c>
      <c r="R148" s="284">
        <v>92.5</v>
      </c>
      <c r="S148" s="284">
        <v>43.5</v>
      </c>
      <c r="T148" s="48"/>
      <c r="U148" s="83">
        <f t="shared" ref="U148:U153" si="43">SUM(V148+X148)</f>
        <v>92.5</v>
      </c>
      <c r="V148" s="284">
        <v>92.5</v>
      </c>
      <c r="W148" s="284">
        <v>43.5</v>
      </c>
      <c r="X148" s="33"/>
      <c r="Y148" s="283"/>
    </row>
    <row r="149" spans="1:25" s="4" customFormat="1" ht="13.5" customHeight="1" x14ac:dyDescent="0.2">
      <c r="A149" s="726"/>
      <c r="B149" s="671"/>
      <c r="C149" s="565"/>
      <c r="D149" s="657"/>
      <c r="E149" s="802"/>
      <c r="F149" s="308" t="s">
        <v>193</v>
      </c>
      <c r="G149" s="625"/>
      <c r="H149" s="678"/>
      <c r="I149" s="26">
        <f t="shared" si="42"/>
        <v>3.5</v>
      </c>
      <c r="J149" s="45">
        <v>3.5</v>
      </c>
      <c r="K149" s="45">
        <v>2.7</v>
      </c>
      <c r="L149" s="33"/>
      <c r="M149" s="26">
        <f>SUM(N149)</f>
        <v>3.5</v>
      </c>
      <c r="N149" s="284">
        <v>3.5</v>
      </c>
      <c r="O149" s="284">
        <v>2.7</v>
      </c>
      <c r="P149" s="33"/>
      <c r="Q149" s="255">
        <f t="shared" si="40"/>
        <v>3.5</v>
      </c>
      <c r="R149" s="284">
        <v>3.5</v>
      </c>
      <c r="S149" s="284">
        <v>2.7</v>
      </c>
      <c r="T149" s="48"/>
      <c r="U149" s="83">
        <f t="shared" si="43"/>
        <v>3.5</v>
      </c>
      <c r="V149" s="284">
        <v>3.5</v>
      </c>
      <c r="W149" s="284">
        <v>2.7</v>
      </c>
      <c r="X149" s="33"/>
      <c r="Y149" s="283"/>
    </row>
    <row r="150" spans="1:25" s="2" customFormat="1" ht="13.5" customHeight="1" x14ac:dyDescent="0.2">
      <c r="A150" s="726"/>
      <c r="B150" s="671"/>
      <c r="C150" s="565"/>
      <c r="D150" s="657"/>
      <c r="E150" s="802"/>
      <c r="F150" s="308" t="s">
        <v>62</v>
      </c>
      <c r="G150" s="625"/>
      <c r="H150" s="864" t="s">
        <v>403</v>
      </c>
      <c r="I150" s="26">
        <f t="shared" si="42"/>
        <v>4.9000000000000004</v>
      </c>
      <c r="J150" s="45">
        <v>4.9000000000000004</v>
      </c>
      <c r="K150" s="45">
        <v>3.8</v>
      </c>
      <c r="L150" s="33"/>
      <c r="M150" s="26">
        <f>SUM(N150)</f>
        <v>4.9000000000000004</v>
      </c>
      <c r="N150" s="284">
        <v>4.9000000000000004</v>
      </c>
      <c r="O150" s="284">
        <v>4.8</v>
      </c>
      <c r="P150" s="33"/>
      <c r="Q150" s="255">
        <f t="shared" si="40"/>
        <v>4.9000000000000004</v>
      </c>
      <c r="R150" s="284">
        <v>4.9000000000000004</v>
      </c>
      <c r="S150" s="284">
        <v>4.8</v>
      </c>
      <c r="T150" s="48"/>
      <c r="U150" s="83">
        <f t="shared" si="43"/>
        <v>4.9000000000000004</v>
      </c>
      <c r="V150" s="284">
        <v>4.9000000000000004</v>
      </c>
      <c r="W150" s="284">
        <v>4.8</v>
      </c>
      <c r="X150" s="33"/>
      <c r="Y150" s="283"/>
    </row>
    <row r="151" spans="1:25" s="2" customFormat="1" ht="13.5" customHeight="1" x14ac:dyDescent="0.2">
      <c r="A151" s="726"/>
      <c r="B151" s="671"/>
      <c r="C151" s="565"/>
      <c r="D151" s="657"/>
      <c r="E151" s="802"/>
      <c r="F151" s="308" t="s">
        <v>61</v>
      </c>
      <c r="G151" s="625"/>
      <c r="H151" s="865"/>
      <c r="I151" s="26">
        <f t="shared" si="42"/>
        <v>14</v>
      </c>
      <c r="J151" s="45">
        <v>14</v>
      </c>
      <c r="K151" s="45">
        <v>10.7</v>
      </c>
      <c r="L151" s="33"/>
      <c r="M151" s="26">
        <f>SUM(N151)</f>
        <v>13</v>
      </c>
      <c r="N151" s="284">
        <v>13</v>
      </c>
      <c r="O151" s="284">
        <v>12.8</v>
      </c>
      <c r="P151" s="33"/>
      <c r="Q151" s="255">
        <f t="shared" si="40"/>
        <v>10.7</v>
      </c>
      <c r="R151" s="284">
        <v>10.7</v>
      </c>
      <c r="S151" s="284">
        <v>10.5</v>
      </c>
      <c r="T151" s="48"/>
      <c r="U151" s="83">
        <f t="shared" si="43"/>
        <v>10.7</v>
      </c>
      <c r="V151" s="284">
        <v>10.7</v>
      </c>
      <c r="W151" s="284">
        <v>10.5</v>
      </c>
      <c r="X151" s="33"/>
      <c r="Y151" s="283"/>
    </row>
    <row r="152" spans="1:25" s="2" customFormat="1" ht="13.5" customHeight="1" thickBot="1" x14ac:dyDescent="0.25">
      <c r="A152" s="726"/>
      <c r="B152" s="671"/>
      <c r="C152" s="565"/>
      <c r="D152" s="657"/>
      <c r="E152" s="802"/>
      <c r="F152" s="307" t="s">
        <v>52</v>
      </c>
      <c r="G152" s="804"/>
      <c r="H152" s="866"/>
      <c r="I152" s="26">
        <f t="shared" si="42"/>
        <v>7.5</v>
      </c>
      <c r="J152" s="17">
        <v>7.5</v>
      </c>
      <c r="K152" s="17">
        <v>5.7</v>
      </c>
      <c r="L152" s="53"/>
      <c r="M152" s="71">
        <f>SUM(N152)</f>
        <v>11.5</v>
      </c>
      <c r="N152" s="482">
        <v>11.5</v>
      </c>
      <c r="O152" s="482">
        <v>11.3</v>
      </c>
      <c r="P152" s="72"/>
      <c r="Q152" s="257">
        <f t="shared" si="40"/>
        <v>12.1</v>
      </c>
      <c r="R152" s="482">
        <v>12.1</v>
      </c>
      <c r="S152" s="482">
        <v>11.9</v>
      </c>
      <c r="T152" s="70"/>
      <c r="U152" s="134">
        <f t="shared" si="43"/>
        <v>12.1</v>
      </c>
      <c r="V152" s="482">
        <v>12.1</v>
      </c>
      <c r="W152" s="482">
        <v>11.9</v>
      </c>
      <c r="X152" s="53"/>
      <c r="Y152" s="283"/>
    </row>
    <row r="153" spans="1:25" s="2" customFormat="1" ht="21.75" customHeight="1" thickBot="1" x14ac:dyDescent="0.25">
      <c r="A153" s="547"/>
      <c r="B153" s="552"/>
      <c r="C153" s="621"/>
      <c r="D153" s="658"/>
      <c r="E153" s="803"/>
      <c r="F153" s="734" t="s">
        <v>9</v>
      </c>
      <c r="G153" s="735"/>
      <c r="H153" s="736"/>
      <c r="I153" s="85">
        <f>SUM(J153+L153)</f>
        <v>279.5</v>
      </c>
      <c r="J153" s="232">
        <f>SUM(J147:J152)</f>
        <v>279.5</v>
      </c>
      <c r="K153" s="232">
        <f t="shared" ref="K153:X153" si="44">SUM(K147:K152)</f>
        <v>186.49999999999997</v>
      </c>
      <c r="L153" s="233">
        <f t="shared" si="44"/>
        <v>0</v>
      </c>
      <c r="M153" s="85">
        <f>SUM(N153+P153)</f>
        <v>325.39999999999998</v>
      </c>
      <c r="N153" s="232">
        <f t="shared" si="44"/>
        <v>325.39999999999998</v>
      </c>
      <c r="O153" s="232">
        <f t="shared" si="44"/>
        <v>270.10000000000002</v>
      </c>
      <c r="P153" s="234">
        <f t="shared" si="44"/>
        <v>0</v>
      </c>
      <c r="Q153" s="85">
        <f t="shared" si="40"/>
        <v>323.7</v>
      </c>
      <c r="R153" s="232">
        <f>SUM(R147:R152)</f>
        <v>323.7</v>
      </c>
      <c r="S153" s="232">
        <f t="shared" si="44"/>
        <v>268.39999999999998</v>
      </c>
      <c r="T153" s="234">
        <f t="shared" si="44"/>
        <v>0</v>
      </c>
      <c r="U153" s="85">
        <f t="shared" si="43"/>
        <v>323.7</v>
      </c>
      <c r="V153" s="232">
        <f t="shared" si="44"/>
        <v>323.7</v>
      </c>
      <c r="W153" s="232">
        <f t="shared" si="44"/>
        <v>268.39999999999998</v>
      </c>
      <c r="X153" s="234">
        <f t="shared" si="44"/>
        <v>0</v>
      </c>
      <c r="Y153" s="283"/>
    </row>
    <row r="154" spans="1:25" s="4" customFormat="1" ht="13.5" customHeight="1" x14ac:dyDescent="0.2">
      <c r="A154" s="548">
        <v>1</v>
      </c>
      <c r="B154" s="569">
        <v>2</v>
      </c>
      <c r="C154" s="727">
        <v>14</v>
      </c>
      <c r="D154" s="538" t="s">
        <v>44</v>
      </c>
      <c r="E154" s="652" t="s">
        <v>182</v>
      </c>
      <c r="F154" s="308" t="s">
        <v>52</v>
      </c>
      <c r="G154" s="693" t="s">
        <v>109</v>
      </c>
      <c r="H154" s="305" t="s">
        <v>408</v>
      </c>
      <c r="I154" s="26">
        <f>SUM(J154+L154)</f>
        <v>2.8</v>
      </c>
      <c r="J154" s="56">
        <v>2.8</v>
      </c>
      <c r="K154" s="56">
        <v>2.1</v>
      </c>
      <c r="L154" s="48"/>
      <c r="M154" s="29">
        <f t="shared" ref="M154:M193" si="45">SUM(N154+P154)</f>
        <v>3.4</v>
      </c>
      <c r="N154" s="56">
        <v>3.4</v>
      </c>
      <c r="O154" s="56">
        <v>3.3</v>
      </c>
      <c r="P154" s="51"/>
      <c r="Q154" s="150">
        <f t="shared" ref="Q154:Q193" si="46">SUM(R154+T154)</f>
        <v>3.4</v>
      </c>
      <c r="R154" s="56">
        <v>3.4</v>
      </c>
      <c r="S154" s="56">
        <v>3.3</v>
      </c>
      <c r="T154" s="51"/>
      <c r="U154" s="251">
        <f t="shared" ref="U154:U193" si="47">SUM(V154+X154)</f>
        <v>3.4</v>
      </c>
      <c r="V154" s="56">
        <v>3.4</v>
      </c>
      <c r="W154" s="56">
        <v>3.3</v>
      </c>
      <c r="X154" s="50"/>
      <c r="Y154" s="283"/>
    </row>
    <row r="155" spans="1:25" s="4" customFormat="1" ht="13.5" customHeight="1" x14ac:dyDescent="0.2">
      <c r="A155" s="726"/>
      <c r="B155" s="671"/>
      <c r="C155" s="565"/>
      <c r="D155" s="625"/>
      <c r="E155" s="652"/>
      <c r="F155" s="308" t="s">
        <v>63</v>
      </c>
      <c r="G155" s="693"/>
      <c r="H155" s="305" t="s">
        <v>28</v>
      </c>
      <c r="I155" s="26">
        <f t="shared" ref="I155:I218" si="48">SUM(J155+L155)</f>
        <v>8.8000000000000007</v>
      </c>
      <c r="J155" s="45">
        <v>8.8000000000000007</v>
      </c>
      <c r="K155" s="45">
        <v>5.6</v>
      </c>
      <c r="L155" s="48"/>
      <c r="M155" s="29">
        <f t="shared" si="45"/>
        <v>9.5</v>
      </c>
      <c r="N155" s="45">
        <v>9.5</v>
      </c>
      <c r="O155" s="45">
        <v>7.6</v>
      </c>
      <c r="P155" s="48"/>
      <c r="Q155" s="150">
        <f t="shared" si="46"/>
        <v>9.5</v>
      </c>
      <c r="R155" s="45">
        <v>9.5</v>
      </c>
      <c r="S155" s="45">
        <v>7.6</v>
      </c>
      <c r="T155" s="48"/>
      <c r="U155" s="150">
        <f t="shared" si="47"/>
        <v>9.5</v>
      </c>
      <c r="V155" s="45">
        <v>9.5</v>
      </c>
      <c r="W155" s="45">
        <v>7.6</v>
      </c>
      <c r="X155" s="33"/>
      <c r="Y155" s="283"/>
    </row>
    <row r="156" spans="1:25" s="4" customFormat="1" ht="13.5" hidden="1" customHeight="1" x14ac:dyDescent="0.2">
      <c r="A156" s="726"/>
      <c r="B156" s="671"/>
      <c r="C156" s="565"/>
      <c r="D156" s="625"/>
      <c r="E156" s="652"/>
      <c r="F156" s="693" t="s">
        <v>62</v>
      </c>
      <c r="G156" s="693"/>
      <c r="H156" s="641" t="s">
        <v>403</v>
      </c>
      <c r="I156" s="26">
        <f t="shared" si="48"/>
        <v>0</v>
      </c>
      <c r="J156" s="45"/>
      <c r="K156" s="45"/>
      <c r="L156" s="48"/>
      <c r="M156" s="29">
        <f t="shared" si="45"/>
        <v>0</v>
      </c>
      <c r="N156" s="45"/>
      <c r="O156" s="45"/>
      <c r="P156" s="48"/>
      <c r="Q156" s="150">
        <f t="shared" si="46"/>
        <v>0</v>
      </c>
      <c r="R156" s="45"/>
      <c r="S156" s="45"/>
      <c r="T156" s="48"/>
      <c r="U156" s="150">
        <f t="shared" si="47"/>
        <v>0</v>
      </c>
      <c r="V156" s="45"/>
      <c r="W156" s="45"/>
      <c r="X156" s="33"/>
      <c r="Y156" s="283"/>
    </row>
    <row r="157" spans="1:25" s="4" customFormat="1" ht="13.5" hidden="1" customHeight="1" x14ac:dyDescent="0.2">
      <c r="A157" s="726"/>
      <c r="B157" s="671"/>
      <c r="C157" s="565"/>
      <c r="D157" s="625"/>
      <c r="E157" s="652"/>
      <c r="F157" s="693"/>
      <c r="G157" s="693"/>
      <c r="H157" s="641"/>
      <c r="I157" s="26">
        <f t="shared" si="48"/>
        <v>0</v>
      </c>
      <c r="J157" s="45"/>
      <c r="K157" s="45"/>
      <c r="L157" s="48"/>
      <c r="M157" s="29">
        <f t="shared" si="45"/>
        <v>0</v>
      </c>
      <c r="N157" s="45"/>
      <c r="O157" s="45"/>
      <c r="P157" s="48"/>
      <c r="Q157" s="150">
        <f t="shared" si="46"/>
        <v>0</v>
      </c>
      <c r="R157" s="45"/>
      <c r="S157" s="45"/>
      <c r="T157" s="48"/>
      <c r="U157" s="150">
        <f t="shared" si="47"/>
        <v>0</v>
      </c>
      <c r="V157" s="45"/>
      <c r="W157" s="45"/>
      <c r="X157" s="33"/>
      <c r="Y157" s="283"/>
    </row>
    <row r="158" spans="1:25" s="4" customFormat="1" ht="13.5" hidden="1" customHeight="1" x14ac:dyDescent="0.2">
      <c r="A158" s="726"/>
      <c r="B158" s="671"/>
      <c r="C158" s="565"/>
      <c r="D158" s="625"/>
      <c r="E158" s="652"/>
      <c r="F158" s="308" t="s">
        <v>52</v>
      </c>
      <c r="G158" s="693"/>
      <c r="H158" s="641"/>
      <c r="I158" s="26">
        <f t="shared" si="48"/>
        <v>0</v>
      </c>
      <c r="J158" s="45"/>
      <c r="K158" s="45"/>
      <c r="L158" s="48"/>
      <c r="M158" s="29">
        <f t="shared" si="45"/>
        <v>0</v>
      </c>
      <c r="N158" s="45"/>
      <c r="O158" s="45"/>
      <c r="P158" s="48"/>
      <c r="Q158" s="150">
        <f t="shared" si="46"/>
        <v>0</v>
      </c>
      <c r="R158" s="45"/>
      <c r="S158" s="45"/>
      <c r="T158" s="48"/>
      <c r="U158" s="150">
        <f t="shared" si="47"/>
        <v>0</v>
      </c>
      <c r="V158" s="45"/>
      <c r="W158" s="45"/>
      <c r="X158" s="33"/>
      <c r="Y158" s="283"/>
    </row>
    <row r="159" spans="1:25" s="4" customFormat="1" ht="13.5" customHeight="1" x14ac:dyDescent="0.2">
      <c r="A159" s="726"/>
      <c r="B159" s="671"/>
      <c r="C159" s="565"/>
      <c r="D159" s="625"/>
      <c r="E159" s="652" t="s">
        <v>256</v>
      </c>
      <c r="F159" s="308" t="s">
        <v>52</v>
      </c>
      <c r="G159" s="693" t="s">
        <v>110</v>
      </c>
      <c r="H159" s="305" t="s">
        <v>408</v>
      </c>
      <c r="I159" s="26">
        <f t="shared" si="48"/>
        <v>3.3</v>
      </c>
      <c r="J159" s="45">
        <v>3.3</v>
      </c>
      <c r="K159" s="45">
        <v>2.5</v>
      </c>
      <c r="L159" s="48"/>
      <c r="M159" s="29">
        <f t="shared" si="45"/>
        <v>4.0999999999999996</v>
      </c>
      <c r="N159" s="45">
        <v>4.0999999999999996</v>
      </c>
      <c r="O159" s="45">
        <v>4</v>
      </c>
      <c r="P159" s="48"/>
      <c r="Q159" s="150">
        <f t="shared" si="46"/>
        <v>4.0999999999999996</v>
      </c>
      <c r="R159" s="45">
        <v>4.0999999999999996</v>
      </c>
      <c r="S159" s="45">
        <v>4</v>
      </c>
      <c r="T159" s="48"/>
      <c r="U159" s="150">
        <f t="shared" si="47"/>
        <v>4.0999999999999996</v>
      </c>
      <c r="V159" s="45">
        <v>4.0999999999999996</v>
      </c>
      <c r="W159" s="45">
        <v>4</v>
      </c>
      <c r="X159" s="33"/>
      <c r="Y159" s="283"/>
    </row>
    <row r="160" spans="1:25" s="4" customFormat="1" ht="13.5" customHeight="1" x14ac:dyDescent="0.2">
      <c r="A160" s="726"/>
      <c r="B160" s="671"/>
      <c r="C160" s="565"/>
      <c r="D160" s="625"/>
      <c r="E160" s="652"/>
      <c r="F160" s="308" t="s">
        <v>63</v>
      </c>
      <c r="G160" s="693"/>
      <c r="H160" s="305" t="s">
        <v>28</v>
      </c>
      <c r="I160" s="26">
        <f t="shared" si="48"/>
        <v>10.8</v>
      </c>
      <c r="J160" s="45">
        <v>10.8</v>
      </c>
      <c r="K160" s="45">
        <v>7</v>
      </c>
      <c r="L160" s="48"/>
      <c r="M160" s="29">
        <f t="shared" si="45"/>
        <v>11.6</v>
      </c>
      <c r="N160" s="45">
        <v>11.6</v>
      </c>
      <c r="O160" s="45">
        <v>9.1</v>
      </c>
      <c r="P160" s="48"/>
      <c r="Q160" s="150">
        <f t="shared" si="46"/>
        <v>11.6</v>
      </c>
      <c r="R160" s="45">
        <v>11.6</v>
      </c>
      <c r="S160" s="45">
        <v>9.1</v>
      </c>
      <c r="T160" s="48"/>
      <c r="U160" s="150">
        <f t="shared" si="47"/>
        <v>11.6</v>
      </c>
      <c r="V160" s="45">
        <v>11.6</v>
      </c>
      <c r="W160" s="45">
        <v>9.1</v>
      </c>
      <c r="X160" s="33"/>
      <c r="Y160" s="283"/>
    </row>
    <row r="161" spans="1:25" s="4" customFormat="1" ht="13.5" hidden="1" customHeight="1" x14ac:dyDescent="0.2">
      <c r="A161" s="726"/>
      <c r="B161" s="671"/>
      <c r="C161" s="565"/>
      <c r="D161" s="625"/>
      <c r="E161" s="652"/>
      <c r="F161" s="693" t="s">
        <v>62</v>
      </c>
      <c r="G161" s="693"/>
      <c r="H161" s="641" t="s">
        <v>403</v>
      </c>
      <c r="I161" s="26">
        <f t="shared" si="48"/>
        <v>0</v>
      </c>
      <c r="J161" s="45"/>
      <c r="K161" s="45"/>
      <c r="L161" s="48"/>
      <c r="M161" s="29">
        <f t="shared" si="45"/>
        <v>0</v>
      </c>
      <c r="N161" s="45"/>
      <c r="O161" s="45"/>
      <c r="P161" s="48"/>
      <c r="Q161" s="150">
        <f t="shared" si="46"/>
        <v>0</v>
      </c>
      <c r="R161" s="45"/>
      <c r="S161" s="45"/>
      <c r="T161" s="48"/>
      <c r="U161" s="150">
        <f t="shared" si="47"/>
        <v>0</v>
      </c>
      <c r="V161" s="45"/>
      <c r="W161" s="45"/>
      <c r="X161" s="33"/>
      <c r="Y161" s="283"/>
    </row>
    <row r="162" spans="1:25" s="4" customFormat="1" ht="13.5" hidden="1" customHeight="1" x14ac:dyDescent="0.2">
      <c r="A162" s="726"/>
      <c r="B162" s="671"/>
      <c r="C162" s="565"/>
      <c r="D162" s="625"/>
      <c r="E162" s="652"/>
      <c r="F162" s="693"/>
      <c r="G162" s="693"/>
      <c r="H162" s="641"/>
      <c r="I162" s="26">
        <f t="shared" si="48"/>
        <v>0</v>
      </c>
      <c r="J162" s="45"/>
      <c r="K162" s="45"/>
      <c r="L162" s="48"/>
      <c r="M162" s="29">
        <f t="shared" si="45"/>
        <v>0</v>
      </c>
      <c r="N162" s="45"/>
      <c r="O162" s="45"/>
      <c r="P162" s="48"/>
      <c r="Q162" s="150">
        <f t="shared" si="46"/>
        <v>0</v>
      </c>
      <c r="R162" s="45"/>
      <c r="S162" s="45"/>
      <c r="T162" s="48"/>
      <c r="U162" s="150">
        <f t="shared" si="47"/>
        <v>0</v>
      </c>
      <c r="V162" s="45"/>
      <c r="W162" s="45"/>
      <c r="X162" s="33"/>
      <c r="Y162" s="283"/>
    </row>
    <row r="163" spans="1:25" s="4" customFormat="1" ht="13.5" hidden="1" customHeight="1" x14ac:dyDescent="0.2">
      <c r="A163" s="726"/>
      <c r="B163" s="671"/>
      <c r="C163" s="565"/>
      <c r="D163" s="625"/>
      <c r="E163" s="652"/>
      <c r="F163" s="308" t="s">
        <v>52</v>
      </c>
      <c r="G163" s="693"/>
      <c r="H163" s="641"/>
      <c r="I163" s="26">
        <f t="shared" si="48"/>
        <v>0</v>
      </c>
      <c r="J163" s="45"/>
      <c r="K163" s="45"/>
      <c r="L163" s="48"/>
      <c r="M163" s="29">
        <f t="shared" si="45"/>
        <v>0</v>
      </c>
      <c r="N163" s="45"/>
      <c r="O163" s="45"/>
      <c r="P163" s="48"/>
      <c r="Q163" s="150">
        <f t="shared" si="46"/>
        <v>0</v>
      </c>
      <c r="R163" s="45"/>
      <c r="S163" s="45"/>
      <c r="T163" s="48"/>
      <c r="U163" s="150">
        <f t="shared" si="47"/>
        <v>0</v>
      </c>
      <c r="V163" s="45"/>
      <c r="W163" s="45"/>
      <c r="X163" s="33"/>
      <c r="Y163" s="283"/>
    </row>
    <row r="164" spans="1:25" s="4" customFormat="1" ht="13.5" customHeight="1" x14ac:dyDescent="0.2">
      <c r="A164" s="726"/>
      <c r="B164" s="671"/>
      <c r="C164" s="565"/>
      <c r="D164" s="625"/>
      <c r="E164" s="652" t="s">
        <v>183</v>
      </c>
      <c r="F164" s="308" t="s">
        <v>52</v>
      </c>
      <c r="G164" s="693" t="s">
        <v>111</v>
      </c>
      <c r="H164" s="305" t="s">
        <v>408</v>
      </c>
      <c r="I164" s="26">
        <f t="shared" si="48"/>
        <v>3.3</v>
      </c>
      <c r="J164" s="45">
        <v>3.3</v>
      </c>
      <c r="K164" s="45">
        <v>2.5</v>
      </c>
      <c r="L164" s="48"/>
      <c r="M164" s="29">
        <f t="shared" si="45"/>
        <v>4.0999999999999996</v>
      </c>
      <c r="N164" s="45">
        <v>4.0999999999999996</v>
      </c>
      <c r="O164" s="45">
        <v>4</v>
      </c>
      <c r="P164" s="48"/>
      <c r="Q164" s="150">
        <f t="shared" si="46"/>
        <v>4.0999999999999996</v>
      </c>
      <c r="R164" s="45">
        <v>4.0999999999999996</v>
      </c>
      <c r="S164" s="45">
        <v>4</v>
      </c>
      <c r="T164" s="48"/>
      <c r="U164" s="150">
        <f t="shared" si="47"/>
        <v>4.0999999999999996</v>
      </c>
      <c r="V164" s="45">
        <v>4.0999999999999996</v>
      </c>
      <c r="W164" s="45">
        <v>4</v>
      </c>
      <c r="X164" s="33"/>
      <c r="Y164" s="283"/>
    </row>
    <row r="165" spans="1:25" s="4" customFormat="1" ht="13.5" customHeight="1" x14ac:dyDescent="0.2">
      <c r="A165" s="726"/>
      <c r="B165" s="671"/>
      <c r="C165" s="565"/>
      <c r="D165" s="625"/>
      <c r="E165" s="652"/>
      <c r="F165" s="308" t="s">
        <v>63</v>
      </c>
      <c r="G165" s="693"/>
      <c r="H165" s="305" t="s">
        <v>28</v>
      </c>
      <c r="I165" s="26">
        <f t="shared" si="48"/>
        <v>10.8</v>
      </c>
      <c r="J165" s="45">
        <v>10.8</v>
      </c>
      <c r="K165" s="45">
        <v>7.2</v>
      </c>
      <c r="L165" s="48"/>
      <c r="M165" s="29">
        <f t="shared" si="45"/>
        <v>11.6</v>
      </c>
      <c r="N165" s="45">
        <v>11.6</v>
      </c>
      <c r="O165" s="45">
        <v>9.1</v>
      </c>
      <c r="P165" s="48"/>
      <c r="Q165" s="150">
        <f t="shared" si="46"/>
        <v>11.6</v>
      </c>
      <c r="R165" s="45">
        <v>11.6</v>
      </c>
      <c r="S165" s="45">
        <v>9.1</v>
      </c>
      <c r="T165" s="48"/>
      <c r="U165" s="150">
        <f t="shared" si="47"/>
        <v>11.6</v>
      </c>
      <c r="V165" s="45">
        <v>11.6</v>
      </c>
      <c r="W165" s="45">
        <v>9.1</v>
      </c>
      <c r="X165" s="33"/>
      <c r="Y165" s="283"/>
    </row>
    <row r="166" spans="1:25" s="4" customFormat="1" ht="13.5" hidden="1" customHeight="1" x14ac:dyDescent="0.2">
      <c r="A166" s="726"/>
      <c r="B166" s="671"/>
      <c r="C166" s="565"/>
      <c r="D166" s="625"/>
      <c r="E166" s="652"/>
      <c r="F166" s="693" t="s">
        <v>62</v>
      </c>
      <c r="G166" s="693"/>
      <c r="H166" s="641" t="s">
        <v>403</v>
      </c>
      <c r="I166" s="26">
        <f t="shared" si="48"/>
        <v>0</v>
      </c>
      <c r="J166" s="45"/>
      <c r="K166" s="45"/>
      <c r="L166" s="48"/>
      <c r="M166" s="29">
        <f t="shared" si="45"/>
        <v>0</v>
      </c>
      <c r="N166" s="45"/>
      <c r="O166" s="45"/>
      <c r="P166" s="48"/>
      <c r="Q166" s="150">
        <f t="shared" si="46"/>
        <v>0</v>
      </c>
      <c r="R166" s="45"/>
      <c r="S166" s="45"/>
      <c r="T166" s="48"/>
      <c r="U166" s="150">
        <f t="shared" si="47"/>
        <v>0</v>
      </c>
      <c r="V166" s="45"/>
      <c r="W166" s="45"/>
      <c r="X166" s="33"/>
      <c r="Y166" s="283"/>
    </row>
    <row r="167" spans="1:25" s="4" customFormat="1" ht="13.5" hidden="1" customHeight="1" x14ac:dyDescent="0.2">
      <c r="A167" s="726"/>
      <c r="B167" s="671"/>
      <c r="C167" s="565"/>
      <c r="D167" s="625"/>
      <c r="E167" s="652"/>
      <c r="F167" s="693"/>
      <c r="G167" s="693"/>
      <c r="H167" s="641"/>
      <c r="I167" s="26">
        <f t="shared" si="48"/>
        <v>0</v>
      </c>
      <c r="J167" s="45"/>
      <c r="K167" s="45"/>
      <c r="L167" s="48"/>
      <c r="M167" s="29">
        <f t="shared" si="45"/>
        <v>0</v>
      </c>
      <c r="N167" s="45"/>
      <c r="O167" s="45"/>
      <c r="P167" s="48"/>
      <c r="Q167" s="150">
        <f t="shared" si="46"/>
        <v>0</v>
      </c>
      <c r="R167" s="45"/>
      <c r="S167" s="45"/>
      <c r="T167" s="48"/>
      <c r="U167" s="150">
        <f t="shared" si="47"/>
        <v>0</v>
      </c>
      <c r="V167" s="45"/>
      <c r="W167" s="45"/>
      <c r="X167" s="33"/>
      <c r="Y167" s="283"/>
    </row>
    <row r="168" spans="1:25" s="4" customFormat="1" ht="13.5" hidden="1" customHeight="1" x14ac:dyDescent="0.2">
      <c r="A168" s="726"/>
      <c r="B168" s="671"/>
      <c r="C168" s="565"/>
      <c r="D168" s="625"/>
      <c r="E168" s="652"/>
      <c r="F168" s="308" t="s">
        <v>52</v>
      </c>
      <c r="G168" s="693"/>
      <c r="H168" s="641"/>
      <c r="I168" s="26">
        <f t="shared" si="48"/>
        <v>0</v>
      </c>
      <c r="J168" s="45"/>
      <c r="K168" s="45"/>
      <c r="L168" s="48"/>
      <c r="M168" s="29">
        <f t="shared" si="45"/>
        <v>0</v>
      </c>
      <c r="N168" s="45"/>
      <c r="O168" s="45"/>
      <c r="P168" s="48"/>
      <c r="Q168" s="150">
        <f t="shared" si="46"/>
        <v>0</v>
      </c>
      <c r="R168" s="45"/>
      <c r="S168" s="45"/>
      <c r="T168" s="48"/>
      <c r="U168" s="150">
        <f t="shared" si="47"/>
        <v>0</v>
      </c>
      <c r="V168" s="45"/>
      <c r="W168" s="45"/>
      <c r="X168" s="33"/>
      <c r="Y168" s="283"/>
    </row>
    <row r="169" spans="1:25" s="4" customFormat="1" ht="13.5" customHeight="1" x14ac:dyDescent="0.2">
      <c r="A169" s="726"/>
      <c r="B169" s="671"/>
      <c r="C169" s="565"/>
      <c r="D169" s="625"/>
      <c r="E169" s="652" t="s">
        <v>184</v>
      </c>
      <c r="F169" s="308" t="s">
        <v>52</v>
      </c>
      <c r="G169" s="693" t="s">
        <v>112</v>
      </c>
      <c r="H169" s="305" t="s">
        <v>408</v>
      </c>
      <c r="I169" s="26">
        <f t="shared" si="48"/>
        <v>3.3</v>
      </c>
      <c r="J169" s="45">
        <v>3.3</v>
      </c>
      <c r="K169" s="45">
        <v>2.5</v>
      </c>
      <c r="L169" s="48"/>
      <c r="M169" s="29">
        <f t="shared" si="45"/>
        <v>4.0999999999999996</v>
      </c>
      <c r="N169" s="45">
        <v>4.0999999999999996</v>
      </c>
      <c r="O169" s="45">
        <v>4</v>
      </c>
      <c r="P169" s="48"/>
      <c r="Q169" s="150">
        <f t="shared" si="46"/>
        <v>4.0999999999999996</v>
      </c>
      <c r="R169" s="45">
        <v>4.0999999999999996</v>
      </c>
      <c r="S169" s="45">
        <v>4</v>
      </c>
      <c r="T169" s="48"/>
      <c r="U169" s="150">
        <f t="shared" si="47"/>
        <v>4.0999999999999996</v>
      </c>
      <c r="V169" s="45">
        <v>4.0999999999999996</v>
      </c>
      <c r="W169" s="45">
        <v>4</v>
      </c>
      <c r="X169" s="33"/>
      <c r="Y169" s="283"/>
    </row>
    <row r="170" spans="1:25" s="4" customFormat="1" ht="13.5" customHeight="1" x14ac:dyDescent="0.2">
      <c r="A170" s="726"/>
      <c r="B170" s="671"/>
      <c r="C170" s="565"/>
      <c r="D170" s="625"/>
      <c r="E170" s="652"/>
      <c r="F170" s="308" t="s">
        <v>63</v>
      </c>
      <c r="G170" s="693"/>
      <c r="H170" s="305" t="s">
        <v>28</v>
      </c>
      <c r="I170" s="26">
        <f t="shared" si="48"/>
        <v>8.4</v>
      </c>
      <c r="J170" s="45">
        <v>8.4</v>
      </c>
      <c r="K170" s="45">
        <v>5.3</v>
      </c>
      <c r="L170" s="48"/>
      <c r="M170" s="29">
        <f t="shared" si="45"/>
        <v>11.4</v>
      </c>
      <c r="N170" s="45">
        <v>11.4</v>
      </c>
      <c r="O170" s="45">
        <v>9.1</v>
      </c>
      <c r="P170" s="48"/>
      <c r="Q170" s="150">
        <f t="shared" si="46"/>
        <v>11.4</v>
      </c>
      <c r="R170" s="45">
        <v>11.4</v>
      </c>
      <c r="S170" s="45">
        <v>9.1</v>
      </c>
      <c r="T170" s="48"/>
      <c r="U170" s="150">
        <f t="shared" si="47"/>
        <v>11.4</v>
      </c>
      <c r="V170" s="45">
        <v>11.4</v>
      </c>
      <c r="W170" s="45">
        <v>9.1</v>
      </c>
      <c r="X170" s="33"/>
      <c r="Y170" s="283"/>
    </row>
    <row r="171" spans="1:25" s="4" customFormat="1" ht="13.5" hidden="1" customHeight="1" x14ac:dyDescent="0.2">
      <c r="A171" s="726"/>
      <c r="B171" s="671"/>
      <c r="C171" s="565"/>
      <c r="D171" s="625"/>
      <c r="E171" s="652"/>
      <c r="F171" s="693" t="s">
        <v>62</v>
      </c>
      <c r="G171" s="693"/>
      <c r="H171" s="641" t="s">
        <v>403</v>
      </c>
      <c r="I171" s="26">
        <f t="shared" si="48"/>
        <v>0</v>
      </c>
      <c r="J171" s="45"/>
      <c r="K171" s="45"/>
      <c r="L171" s="48"/>
      <c r="M171" s="29">
        <f t="shared" si="45"/>
        <v>0</v>
      </c>
      <c r="N171" s="45"/>
      <c r="O171" s="45"/>
      <c r="P171" s="48"/>
      <c r="Q171" s="150">
        <f t="shared" si="46"/>
        <v>0</v>
      </c>
      <c r="R171" s="45"/>
      <c r="S171" s="45"/>
      <c r="T171" s="48"/>
      <c r="U171" s="150">
        <f t="shared" si="47"/>
        <v>0</v>
      </c>
      <c r="V171" s="45"/>
      <c r="W171" s="45"/>
      <c r="X171" s="33"/>
      <c r="Y171" s="283"/>
    </row>
    <row r="172" spans="1:25" s="4" customFormat="1" ht="13.5" hidden="1" customHeight="1" x14ac:dyDescent="0.2">
      <c r="A172" s="726"/>
      <c r="B172" s="671"/>
      <c r="C172" s="565"/>
      <c r="D172" s="625"/>
      <c r="E172" s="652"/>
      <c r="F172" s="693"/>
      <c r="G172" s="693"/>
      <c r="H172" s="641"/>
      <c r="I172" s="26">
        <f t="shared" si="48"/>
        <v>0</v>
      </c>
      <c r="J172" s="45"/>
      <c r="K172" s="45"/>
      <c r="L172" s="48"/>
      <c r="M172" s="29">
        <f t="shared" si="45"/>
        <v>0</v>
      </c>
      <c r="N172" s="45"/>
      <c r="O172" s="45"/>
      <c r="P172" s="48"/>
      <c r="Q172" s="150">
        <f t="shared" si="46"/>
        <v>0</v>
      </c>
      <c r="R172" s="45"/>
      <c r="S172" s="45"/>
      <c r="T172" s="48"/>
      <c r="U172" s="150">
        <f t="shared" si="47"/>
        <v>0</v>
      </c>
      <c r="V172" s="45"/>
      <c r="W172" s="45"/>
      <c r="X172" s="33"/>
      <c r="Y172" s="283"/>
    </row>
    <row r="173" spans="1:25" s="4" customFormat="1" ht="13.5" hidden="1" customHeight="1" x14ac:dyDescent="0.2">
      <c r="A173" s="726"/>
      <c r="B173" s="671"/>
      <c r="C173" s="565"/>
      <c r="D173" s="625"/>
      <c r="E173" s="652"/>
      <c r="F173" s="308" t="s">
        <v>52</v>
      </c>
      <c r="G173" s="693"/>
      <c r="H173" s="641"/>
      <c r="I173" s="26">
        <f t="shared" si="48"/>
        <v>0</v>
      </c>
      <c r="J173" s="45"/>
      <c r="K173" s="45"/>
      <c r="L173" s="48"/>
      <c r="M173" s="29">
        <f t="shared" si="45"/>
        <v>0</v>
      </c>
      <c r="N173" s="45"/>
      <c r="O173" s="45"/>
      <c r="P173" s="48"/>
      <c r="Q173" s="150">
        <f t="shared" si="46"/>
        <v>0</v>
      </c>
      <c r="R173" s="45"/>
      <c r="S173" s="45"/>
      <c r="T173" s="48"/>
      <c r="U173" s="150">
        <f t="shared" si="47"/>
        <v>0</v>
      </c>
      <c r="V173" s="45"/>
      <c r="W173" s="45"/>
      <c r="X173" s="33"/>
      <c r="Y173" s="283"/>
    </row>
    <row r="174" spans="1:25" s="4" customFormat="1" ht="13.5" customHeight="1" x14ac:dyDescent="0.2">
      <c r="A174" s="726"/>
      <c r="B174" s="671"/>
      <c r="C174" s="565"/>
      <c r="D174" s="625"/>
      <c r="E174" s="652" t="s">
        <v>185</v>
      </c>
      <c r="F174" s="308" t="s">
        <v>52</v>
      </c>
      <c r="G174" s="693" t="s">
        <v>113</v>
      </c>
      <c r="H174" s="305" t="s">
        <v>408</v>
      </c>
      <c r="I174" s="26">
        <f t="shared" si="48"/>
        <v>5</v>
      </c>
      <c r="J174" s="45">
        <v>5</v>
      </c>
      <c r="K174" s="45">
        <v>3.8</v>
      </c>
      <c r="L174" s="48"/>
      <c r="M174" s="29">
        <f t="shared" si="45"/>
        <v>9.4</v>
      </c>
      <c r="N174" s="45">
        <v>9.4</v>
      </c>
      <c r="O174" s="45">
        <v>9.1999999999999993</v>
      </c>
      <c r="P174" s="48"/>
      <c r="Q174" s="150">
        <f t="shared" si="46"/>
        <v>9.4</v>
      </c>
      <c r="R174" s="45">
        <v>9.4</v>
      </c>
      <c r="S174" s="45">
        <v>9.1999999999999993</v>
      </c>
      <c r="T174" s="48"/>
      <c r="U174" s="150">
        <f t="shared" si="47"/>
        <v>9.4</v>
      </c>
      <c r="V174" s="45">
        <v>9.4</v>
      </c>
      <c r="W174" s="45">
        <v>9.1999999999999993</v>
      </c>
      <c r="X174" s="33"/>
      <c r="Y174" s="283"/>
    </row>
    <row r="175" spans="1:25" s="4" customFormat="1" ht="13.5" customHeight="1" x14ac:dyDescent="0.2">
      <c r="A175" s="726"/>
      <c r="B175" s="671"/>
      <c r="C175" s="565"/>
      <c r="D175" s="625"/>
      <c r="E175" s="652"/>
      <c r="F175" s="308" t="s">
        <v>63</v>
      </c>
      <c r="G175" s="693"/>
      <c r="H175" s="305" t="s">
        <v>28</v>
      </c>
      <c r="I175" s="26">
        <f t="shared" si="48"/>
        <v>18.899999999999999</v>
      </c>
      <c r="J175" s="45">
        <v>18.899999999999999</v>
      </c>
      <c r="K175" s="45">
        <v>14</v>
      </c>
      <c r="L175" s="48"/>
      <c r="M175" s="29">
        <f t="shared" si="45"/>
        <v>24</v>
      </c>
      <c r="N175" s="45">
        <v>24</v>
      </c>
      <c r="O175" s="45">
        <v>21.3</v>
      </c>
      <c r="P175" s="48"/>
      <c r="Q175" s="150">
        <f t="shared" si="46"/>
        <v>24</v>
      </c>
      <c r="R175" s="45">
        <v>24</v>
      </c>
      <c r="S175" s="45">
        <v>21.3</v>
      </c>
      <c r="T175" s="48"/>
      <c r="U175" s="150">
        <f t="shared" si="47"/>
        <v>24</v>
      </c>
      <c r="V175" s="45">
        <v>24</v>
      </c>
      <c r="W175" s="45">
        <v>21.3</v>
      </c>
      <c r="X175" s="33"/>
      <c r="Y175" s="283"/>
    </row>
    <row r="176" spans="1:25" s="4" customFormat="1" ht="15" hidden="1" customHeight="1" x14ac:dyDescent="0.2">
      <c r="A176" s="726"/>
      <c r="B176" s="671"/>
      <c r="C176" s="565"/>
      <c r="D176" s="625"/>
      <c r="E176" s="652"/>
      <c r="F176" s="693" t="s">
        <v>62</v>
      </c>
      <c r="G176" s="693"/>
      <c r="H176" s="641" t="s">
        <v>403</v>
      </c>
      <c r="I176" s="26">
        <f t="shared" si="48"/>
        <v>0</v>
      </c>
      <c r="J176" s="45"/>
      <c r="K176" s="45"/>
      <c r="L176" s="48"/>
      <c r="M176" s="29">
        <f t="shared" si="45"/>
        <v>0</v>
      </c>
      <c r="N176" s="45"/>
      <c r="O176" s="45"/>
      <c r="P176" s="48"/>
      <c r="Q176" s="150">
        <f t="shared" si="46"/>
        <v>0</v>
      </c>
      <c r="R176" s="45"/>
      <c r="S176" s="45"/>
      <c r="T176" s="48"/>
      <c r="U176" s="150">
        <f t="shared" si="47"/>
        <v>0</v>
      </c>
      <c r="V176" s="45"/>
      <c r="W176" s="45"/>
      <c r="X176" s="33"/>
      <c r="Y176" s="283"/>
    </row>
    <row r="177" spans="1:25" s="4" customFormat="1" ht="13.5" hidden="1" customHeight="1" x14ac:dyDescent="0.2">
      <c r="A177" s="726"/>
      <c r="B177" s="671"/>
      <c r="C177" s="565"/>
      <c r="D177" s="625"/>
      <c r="E177" s="652"/>
      <c r="F177" s="693"/>
      <c r="G177" s="693"/>
      <c r="H177" s="641"/>
      <c r="I177" s="26">
        <f t="shared" si="48"/>
        <v>0</v>
      </c>
      <c r="J177" s="45"/>
      <c r="K177" s="45"/>
      <c r="L177" s="48"/>
      <c r="M177" s="29">
        <f t="shared" si="45"/>
        <v>0</v>
      </c>
      <c r="N177" s="45"/>
      <c r="O177" s="45"/>
      <c r="P177" s="48"/>
      <c r="Q177" s="150">
        <f t="shared" si="46"/>
        <v>0</v>
      </c>
      <c r="R177" s="45"/>
      <c r="S177" s="45"/>
      <c r="T177" s="48"/>
      <c r="U177" s="150">
        <f t="shared" si="47"/>
        <v>0</v>
      </c>
      <c r="V177" s="45"/>
      <c r="W177" s="45"/>
      <c r="X177" s="33"/>
      <c r="Y177" s="283"/>
    </row>
    <row r="178" spans="1:25" s="4" customFormat="1" ht="13.5" hidden="1" customHeight="1" x14ac:dyDescent="0.2">
      <c r="A178" s="726"/>
      <c r="B178" s="671"/>
      <c r="C178" s="565"/>
      <c r="D178" s="625"/>
      <c r="E178" s="652"/>
      <c r="F178" s="308" t="s">
        <v>52</v>
      </c>
      <c r="G178" s="693"/>
      <c r="H178" s="641"/>
      <c r="I178" s="26">
        <f t="shared" si="48"/>
        <v>0</v>
      </c>
      <c r="J178" s="45"/>
      <c r="K178" s="45"/>
      <c r="L178" s="48"/>
      <c r="M178" s="29">
        <f t="shared" si="45"/>
        <v>0</v>
      </c>
      <c r="N178" s="45"/>
      <c r="O178" s="45"/>
      <c r="P178" s="48"/>
      <c r="Q178" s="150">
        <f t="shared" si="46"/>
        <v>0</v>
      </c>
      <c r="R178" s="45"/>
      <c r="S178" s="45"/>
      <c r="T178" s="48"/>
      <c r="U178" s="150">
        <f t="shared" si="47"/>
        <v>0</v>
      </c>
      <c r="V178" s="45"/>
      <c r="W178" s="45"/>
      <c r="X178" s="33"/>
      <c r="Y178" s="283"/>
    </row>
    <row r="179" spans="1:25" s="4" customFormat="1" ht="13.5" customHeight="1" x14ac:dyDescent="0.2">
      <c r="A179" s="726"/>
      <c r="B179" s="671"/>
      <c r="C179" s="565"/>
      <c r="D179" s="625"/>
      <c r="E179" s="538" t="s">
        <v>186</v>
      </c>
      <c r="F179" s="308" t="s">
        <v>52</v>
      </c>
      <c r="G179" s="538" t="s">
        <v>114</v>
      </c>
      <c r="H179" s="305" t="s">
        <v>408</v>
      </c>
      <c r="I179" s="26">
        <f t="shared" si="48"/>
        <v>1.7</v>
      </c>
      <c r="J179" s="45">
        <v>1.7</v>
      </c>
      <c r="K179" s="45">
        <v>1.3</v>
      </c>
      <c r="L179" s="48"/>
      <c r="M179" s="29">
        <f t="shared" si="45"/>
        <v>2.1</v>
      </c>
      <c r="N179" s="45">
        <v>2.1</v>
      </c>
      <c r="O179" s="45">
        <v>2</v>
      </c>
      <c r="P179" s="48"/>
      <c r="Q179" s="150">
        <f t="shared" si="46"/>
        <v>2.1</v>
      </c>
      <c r="R179" s="45">
        <v>2.1</v>
      </c>
      <c r="S179" s="45">
        <v>2</v>
      </c>
      <c r="T179" s="48"/>
      <c r="U179" s="150">
        <f t="shared" si="47"/>
        <v>2.1</v>
      </c>
      <c r="V179" s="45">
        <v>2.1</v>
      </c>
      <c r="W179" s="45">
        <v>2</v>
      </c>
      <c r="X179" s="33"/>
      <c r="Y179" s="283"/>
    </row>
    <row r="180" spans="1:25" s="4" customFormat="1" ht="13.5" customHeight="1" x14ac:dyDescent="0.2">
      <c r="A180" s="726"/>
      <c r="B180" s="671"/>
      <c r="C180" s="565"/>
      <c r="D180" s="625"/>
      <c r="E180" s="625"/>
      <c r="F180" s="308" t="s">
        <v>63</v>
      </c>
      <c r="G180" s="625"/>
      <c r="H180" s="305" t="s">
        <v>28</v>
      </c>
      <c r="I180" s="26">
        <f t="shared" si="48"/>
        <v>5.7</v>
      </c>
      <c r="J180" s="45">
        <v>5.7</v>
      </c>
      <c r="K180" s="45">
        <v>3.8</v>
      </c>
      <c r="L180" s="48"/>
      <c r="M180" s="29">
        <f t="shared" si="45"/>
        <v>6.4</v>
      </c>
      <c r="N180" s="45">
        <v>6.4</v>
      </c>
      <c r="O180" s="45">
        <v>4.5999999999999996</v>
      </c>
      <c r="P180" s="48"/>
      <c r="Q180" s="150">
        <f t="shared" si="46"/>
        <v>6.4</v>
      </c>
      <c r="R180" s="45">
        <v>6.4</v>
      </c>
      <c r="S180" s="45">
        <v>4.5999999999999996</v>
      </c>
      <c r="T180" s="48"/>
      <c r="U180" s="150">
        <f t="shared" si="47"/>
        <v>6.4</v>
      </c>
      <c r="V180" s="45">
        <v>6.4</v>
      </c>
      <c r="W180" s="45">
        <v>4.5999999999999996</v>
      </c>
      <c r="X180" s="33"/>
      <c r="Y180" s="283"/>
    </row>
    <row r="181" spans="1:25" s="4" customFormat="1" ht="13.5" hidden="1" customHeight="1" x14ac:dyDescent="0.2">
      <c r="A181" s="726"/>
      <c r="B181" s="671"/>
      <c r="C181" s="565"/>
      <c r="D181" s="625"/>
      <c r="E181" s="625"/>
      <c r="F181" s="693" t="s">
        <v>62</v>
      </c>
      <c r="G181" s="625"/>
      <c r="H181" s="641" t="s">
        <v>403</v>
      </c>
      <c r="I181" s="26">
        <f t="shared" si="48"/>
        <v>0</v>
      </c>
      <c r="J181" s="45"/>
      <c r="K181" s="45"/>
      <c r="L181" s="48"/>
      <c r="M181" s="29">
        <f t="shared" si="45"/>
        <v>0</v>
      </c>
      <c r="N181" s="45"/>
      <c r="O181" s="45"/>
      <c r="P181" s="48"/>
      <c r="Q181" s="150">
        <f t="shared" si="46"/>
        <v>0</v>
      </c>
      <c r="R181" s="45"/>
      <c r="S181" s="45"/>
      <c r="T181" s="48"/>
      <c r="U181" s="150">
        <f t="shared" si="47"/>
        <v>0</v>
      </c>
      <c r="V181" s="45"/>
      <c r="W181" s="45"/>
      <c r="X181" s="33"/>
      <c r="Y181" s="283"/>
    </row>
    <row r="182" spans="1:25" s="4" customFormat="1" ht="13.5" hidden="1" customHeight="1" x14ac:dyDescent="0.2">
      <c r="A182" s="726"/>
      <c r="B182" s="671"/>
      <c r="C182" s="565"/>
      <c r="D182" s="625"/>
      <c r="E182" s="625"/>
      <c r="F182" s="693"/>
      <c r="G182" s="625"/>
      <c r="H182" s="641"/>
      <c r="I182" s="26">
        <f t="shared" si="48"/>
        <v>0</v>
      </c>
      <c r="J182" s="45"/>
      <c r="K182" s="45"/>
      <c r="L182" s="48"/>
      <c r="M182" s="29">
        <f t="shared" si="45"/>
        <v>0</v>
      </c>
      <c r="N182" s="45"/>
      <c r="O182" s="45"/>
      <c r="P182" s="48"/>
      <c r="Q182" s="150">
        <f t="shared" si="46"/>
        <v>0</v>
      </c>
      <c r="R182" s="45"/>
      <c r="S182" s="45"/>
      <c r="T182" s="48"/>
      <c r="U182" s="150">
        <f t="shared" si="47"/>
        <v>0</v>
      </c>
      <c r="V182" s="45"/>
      <c r="W182" s="45"/>
      <c r="X182" s="33"/>
      <c r="Y182" s="283"/>
    </row>
    <row r="183" spans="1:25" s="4" customFormat="1" ht="13.5" hidden="1" customHeight="1" x14ac:dyDescent="0.2">
      <c r="A183" s="726"/>
      <c r="B183" s="671"/>
      <c r="C183" s="565"/>
      <c r="D183" s="625"/>
      <c r="E183" s="539"/>
      <c r="F183" s="308" t="s">
        <v>52</v>
      </c>
      <c r="G183" s="539"/>
      <c r="H183" s="641"/>
      <c r="I183" s="26">
        <f t="shared" si="48"/>
        <v>0</v>
      </c>
      <c r="J183" s="45"/>
      <c r="K183" s="45"/>
      <c r="L183" s="48"/>
      <c r="M183" s="29">
        <f t="shared" si="45"/>
        <v>0</v>
      </c>
      <c r="N183" s="45"/>
      <c r="O183" s="45"/>
      <c r="P183" s="48"/>
      <c r="Q183" s="150">
        <f t="shared" si="46"/>
        <v>0</v>
      </c>
      <c r="R183" s="45"/>
      <c r="S183" s="45"/>
      <c r="T183" s="48"/>
      <c r="U183" s="150">
        <f t="shared" si="47"/>
        <v>0</v>
      </c>
      <c r="V183" s="45"/>
      <c r="W183" s="45"/>
      <c r="X183" s="33"/>
      <c r="Y183" s="283"/>
    </row>
    <row r="184" spans="1:25" s="4" customFormat="1" ht="13.5" customHeight="1" x14ac:dyDescent="0.2">
      <c r="A184" s="726"/>
      <c r="B184" s="671"/>
      <c r="C184" s="565"/>
      <c r="D184" s="625"/>
      <c r="E184" s="652" t="s">
        <v>187</v>
      </c>
      <c r="F184" s="308" t="s">
        <v>52</v>
      </c>
      <c r="G184" s="693" t="s">
        <v>115</v>
      </c>
      <c r="H184" s="305" t="s">
        <v>408</v>
      </c>
      <c r="I184" s="26">
        <f t="shared" si="48"/>
        <v>3</v>
      </c>
      <c r="J184" s="45">
        <v>3</v>
      </c>
      <c r="K184" s="45">
        <v>2.2999999999999998</v>
      </c>
      <c r="L184" s="48"/>
      <c r="M184" s="29">
        <f t="shared" si="45"/>
        <v>3.6</v>
      </c>
      <c r="N184" s="45">
        <v>3.6</v>
      </c>
      <c r="O184" s="45">
        <v>3.5</v>
      </c>
      <c r="P184" s="48"/>
      <c r="Q184" s="150">
        <f t="shared" si="46"/>
        <v>3.6</v>
      </c>
      <c r="R184" s="45">
        <v>3.6</v>
      </c>
      <c r="S184" s="45">
        <v>3.5</v>
      </c>
      <c r="T184" s="48"/>
      <c r="U184" s="150">
        <f t="shared" si="47"/>
        <v>3.6</v>
      </c>
      <c r="V184" s="45">
        <v>3.6</v>
      </c>
      <c r="W184" s="45">
        <v>3.5</v>
      </c>
      <c r="X184" s="33"/>
      <c r="Y184" s="283"/>
    </row>
    <row r="185" spans="1:25" s="4" customFormat="1" ht="13.5" customHeight="1" x14ac:dyDescent="0.2">
      <c r="A185" s="726"/>
      <c r="B185" s="671"/>
      <c r="C185" s="565"/>
      <c r="D185" s="625"/>
      <c r="E185" s="652"/>
      <c r="F185" s="308" t="s">
        <v>63</v>
      </c>
      <c r="G185" s="693"/>
      <c r="H185" s="305" t="s">
        <v>28</v>
      </c>
      <c r="I185" s="26">
        <f t="shared" si="48"/>
        <v>9.8000000000000007</v>
      </c>
      <c r="J185" s="45">
        <v>9.8000000000000007</v>
      </c>
      <c r="K185" s="45">
        <v>6.5</v>
      </c>
      <c r="L185" s="48"/>
      <c r="M185" s="29">
        <f t="shared" si="45"/>
        <v>10.7</v>
      </c>
      <c r="N185" s="45">
        <v>10.7</v>
      </c>
      <c r="O185" s="45">
        <v>8.1999999999999993</v>
      </c>
      <c r="P185" s="48"/>
      <c r="Q185" s="150">
        <f t="shared" si="46"/>
        <v>10.7</v>
      </c>
      <c r="R185" s="45">
        <v>10.7</v>
      </c>
      <c r="S185" s="45">
        <v>8.1999999999999993</v>
      </c>
      <c r="T185" s="48"/>
      <c r="U185" s="150">
        <f t="shared" si="47"/>
        <v>10.7</v>
      </c>
      <c r="V185" s="45">
        <v>10.7</v>
      </c>
      <c r="W185" s="45">
        <v>8.1999999999999993</v>
      </c>
      <c r="X185" s="33"/>
      <c r="Y185" s="283"/>
    </row>
    <row r="186" spans="1:25" s="4" customFormat="1" ht="13.5" hidden="1" customHeight="1" x14ac:dyDescent="0.2">
      <c r="A186" s="726"/>
      <c r="B186" s="671"/>
      <c r="C186" s="565"/>
      <c r="D186" s="625"/>
      <c r="E186" s="652"/>
      <c r="F186" s="693" t="s">
        <v>62</v>
      </c>
      <c r="G186" s="693"/>
      <c r="H186" s="641" t="s">
        <v>403</v>
      </c>
      <c r="I186" s="26">
        <f t="shared" si="48"/>
        <v>0</v>
      </c>
      <c r="J186" s="45"/>
      <c r="K186" s="45"/>
      <c r="L186" s="48"/>
      <c r="M186" s="29">
        <f t="shared" si="45"/>
        <v>0</v>
      </c>
      <c r="N186" s="45"/>
      <c r="O186" s="45"/>
      <c r="P186" s="48"/>
      <c r="Q186" s="150">
        <f t="shared" si="46"/>
        <v>0</v>
      </c>
      <c r="R186" s="45"/>
      <c r="S186" s="45"/>
      <c r="T186" s="48"/>
      <c r="U186" s="150">
        <f t="shared" si="47"/>
        <v>0</v>
      </c>
      <c r="V186" s="45"/>
      <c r="W186" s="45"/>
      <c r="X186" s="33"/>
      <c r="Y186" s="283"/>
    </row>
    <row r="187" spans="1:25" s="4" customFormat="1" ht="13.5" hidden="1" customHeight="1" x14ac:dyDescent="0.2">
      <c r="A187" s="726"/>
      <c r="B187" s="671"/>
      <c r="C187" s="565"/>
      <c r="D187" s="625"/>
      <c r="E187" s="652"/>
      <c r="F187" s="693"/>
      <c r="G187" s="693"/>
      <c r="H187" s="641"/>
      <c r="I187" s="26">
        <f t="shared" si="48"/>
        <v>0</v>
      </c>
      <c r="J187" s="45"/>
      <c r="K187" s="45"/>
      <c r="L187" s="48"/>
      <c r="M187" s="29">
        <f t="shared" si="45"/>
        <v>0</v>
      </c>
      <c r="N187" s="45"/>
      <c r="O187" s="45"/>
      <c r="P187" s="48"/>
      <c r="Q187" s="150">
        <f t="shared" si="46"/>
        <v>0</v>
      </c>
      <c r="R187" s="45"/>
      <c r="S187" s="45"/>
      <c r="T187" s="48"/>
      <c r="U187" s="150">
        <f t="shared" si="47"/>
        <v>0</v>
      </c>
      <c r="V187" s="45"/>
      <c r="W187" s="45"/>
      <c r="X187" s="33"/>
      <c r="Y187" s="283"/>
    </row>
    <row r="188" spans="1:25" s="4" customFormat="1" ht="13.5" hidden="1" customHeight="1" x14ac:dyDescent="0.2">
      <c r="A188" s="726"/>
      <c r="B188" s="671"/>
      <c r="C188" s="565"/>
      <c r="D188" s="625"/>
      <c r="E188" s="652"/>
      <c r="F188" s="308" t="s">
        <v>52</v>
      </c>
      <c r="G188" s="693"/>
      <c r="H188" s="641"/>
      <c r="I188" s="26">
        <f t="shared" si="48"/>
        <v>0</v>
      </c>
      <c r="J188" s="45"/>
      <c r="K188" s="45"/>
      <c r="L188" s="48"/>
      <c r="M188" s="29">
        <f t="shared" si="45"/>
        <v>0</v>
      </c>
      <c r="N188" s="45"/>
      <c r="O188" s="45"/>
      <c r="P188" s="48"/>
      <c r="Q188" s="150">
        <f t="shared" si="46"/>
        <v>0</v>
      </c>
      <c r="R188" s="45"/>
      <c r="S188" s="45"/>
      <c r="T188" s="48"/>
      <c r="U188" s="150">
        <f t="shared" si="47"/>
        <v>0</v>
      </c>
      <c r="V188" s="45"/>
      <c r="W188" s="45"/>
      <c r="X188" s="33"/>
      <c r="Y188" s="283"/>
    </row>
    <row r="189" spans="1:25" s="4" customFormat="1" ht="13.5" customHeight="1" x14ac:dyDescent="0.2">
      <c r="A189" s="726"/>
      <c r="B189" s="671"/>
      <c r="C189" s="565"/>
      <c r="D189" s="625"/>
      <c r="E189" s="652" t="s">
        <v>188</v>
      </c>
      <c r="F189" s="308" t="s">
        <v>52</v>
      </c>
      <c r="G189" s="693" t="s">
        <v>116</v>
      </c>
      <c r="H189" s="305" t="s">
        <v>408</v>
      </c>
      <c r="I189" s="26">
        <f t="shared" si="48"/>
        <v>6.6</v>
      </c>
      <c r="J189" s="45">
        <v>6.6</v>
      </c>
      <c r="K189" s="45">
        <v>5</v>
      </c>
      <c r="L189" s="48"/>
      <c r="M189" s="29">
        <f t="shared" si="45"/>
        <v>8.1</v>
      </c>
      <c r="N189" s="45">
        <v>8.1</v>
      </c>
      <c r="O189" s="45">
        <v>7.9</v>
      </c>
      <c r="P189" s="48"/>
      <c r="Q189" s="150">
        <f t="shared" si="46"/>
        <v>8.1</v>
      </c>
      <c r="R189" s="45">
        <v>8.1</v>
      </c>
      <c r="S189" s="45">
        <v>7.9</v>
      </c>
      <c r="T189" s="48"/>
      <c r="U189" s="150">
        <f t="shared" si="47"/>
        <v>8.1</v>
      </c>
      <c r="V189" s="45">
        <v>8.1</v>
      </c>
      <c r="W189" s="45">
        <v>7.9</v>
      </c>
      <c r="X189" s="33"/>
      <c r="Y189" s="283"/>
    </row>
    <row r="190" spans="1:25" s="4" customFormat="1" ht="13.5" customHeight="1" x14ac:dyDescent="0.2">
      <c r="A190" s="726"/>
      <c r="B190" s="671"/>
      <c r="C190" s="565"/>
      <c r="D190" s="625"/>
      <c r="E190" s="652"/>
      <c r="F190" s="308" t="s">
        <v>63</v>
      </c>
      <c r="G190" s="693"/>
      <c r="H190" s="305" t="s">
        <v>28</v>
      </c>
      <c r="I190" s="26">
        <f t="shared" si="48"/>
        <v>18.399999999999999</v>
      </c>
      <c r="J190" s="45">
        <v>18.399999999999999</v>
      </c>
      <c r="K190" s="45">
        <v>12.7</v>
      </c>
      <c r="L190" s="48"/>
      <c r="M190" s="29">
        <f t="shared" si="45"/>
        <v>24.1</v>
      </c>
      <c r="N190" s="45">
        <v>24.1</v>
      </c>
      <c r="O190" s="45">
        <v>18.3</v>
      </c>
      <c r="P190" s="48"/>
      <c r="Q190" s="150">
        <f t="shared" si="46"/>
        <v>21.5</v>
      </c>
      <c r="R190" s="45">
        <v>21.5</v>
      </c>
      <c r="S190" s="45">
        <v>18.3</v>
      </c>
      <c r="T190" s="48"/>
      <c r="U190" s="150">
        <f t="shared" si="47"/>
        <v>21.5</v>
      </c>
      <c r="V190" s="45">
        <v>21.5</v>
      </c>
      <c r="W190" s="45">
        <v>18.3</v>
      </c>
      <c r="X190" s="33"/>
      <c r="Y190" s="283"/>
    </row>
    <row r="191" spans="1:25" s="4" customFormat="1" ht="13.5" hidden="1" customHeight="1" x14ac:dyDescent="0.2">
      <c r="A191" s="726"/>
      <c r="B191" s="671"/>
      <c r="C191" s="565"/>
      <c r="D191" s="625"/>
      <c r="E191" s="652"/>
      <c r="F191" s="693" t="s">
        <v>62</v>
      </c>
      <c r="G191" s="693"/>
      <c r="H191" s="641" t="s">
        <v>403</v>
      </c>
      <c r="I191" s="26">
        <f t="shared" si="48"/>
        <v>0</v>
      </c>
      <c r="J191" s="45"/>
      <c r="K191" s="45"/>
      <c r="L191" s="48"/>
      <c r="M191" s="29">
        <f t="shared" si="45"/>
        <v>0</v>
      </c>
      <c r="N191" s="45"/>
      <c r="O191" s="45"/>
      <c r="P191" s="48"/>
      <c r="Q191" s="150">
        <f t="shared" si="46"/>
        <v>0</v>
      </c>
      <c r="R191" s="45"/>
      <c r="S191" s="45"/>
      <c r="T191" s="48"/>
      <c r="U191" s="150">
        <f t="shared" si="47"/>
        <v>0</v>
      </c>
      <c r="V191" s="45"/>
      <c r="W191" s="45"/>
      <c r="X191" s="33"/>
      <c r="Y191" s="283"/>
    </row>
    <row r="192" spans="1:25" s="4" customFormat="1" ht="13.5" hidden="1" customHeight="1" x14ac:dyDescent="0.2">
      <c r="A192" s="726"/>
      <c r="B192" s="671"/>
      <c r="C192" s="565"/>
      <c r="D192" s="625"/>
      <c r="E192" s="652"/>
      <c r="F192" s="693"/>
      <c r="G192" s="693"/>
      <c r="H192" s="641"/>
      <c r="I192" s="26">
        <f t="shared" si="48"/>
        <v>0</v>
      </c>
      <c r="J192" s="45"/>
      <c r="K192" s="45"/>
      <c r="L192" s="48"/>
      <c r="M192" s="29">
        <f t="shared" si="45"/>
        <v>0</v>
      </c>
      <c r="N192" s="45"/>
      <c r="O192" s="45"/>
      <c r="P192" s="48"/>
      <c r="Q192" s="150">
        <f t="shared" si="46"/>
        <v>0</v>
      </c>
      <c r="R192" s="45"/>
      <c r="S192" s="45"/>
      <c r="T192" s="48"/>
      <c r="U192" s="150">
        <f t="shared" si="47"/>
        <v>0</v>
      </c>
      <c r="V192" s="45"/>
      <c r="W192" s="45"/>
      <c r="X192" s="33"/>
      <c r="Y192" s="283"/>
    </row>
    <row r="193" spans="1:25" s="4" customFormat="1" ht="13.5" hidden="1" customHeight="1" x14ac:dyDescent="0.2">
      <c r="A193" s="726"/>
      <c r="B193" s="671"/>
      <c r="C193" s="565"/>
      <c r="D193" s="625"/>
      <c r="E193" s="652"/>
      <c r="F193" s="308" t="s">
        <v>52</v>
      </c>
      <c r="G193" s="693"/>
      <c r="H193" s="641"/>
      <c r="I193" s="26">
        <f t="shared" si="48"/>
        <v>0</v>
      </c>
      <c r="J193" s="45"/>
      <c r="K193" s="45"/>
      <c r="L193" s="48"/>
      <c r="M193" s="29">
        <f t="shared" si="45"/>
        <v>0</v>
      </c>
      <c r="N193" s="45"/>
      <c r="O193" s="45"/>
      <c r="P193" s="48"/>
      <c r="Q193" s="150">
        <f t="shared" si="46"/>
        <v>0</v>
      </c>
      <c r="R193" s="45"/>
      <c r="S193" s="45"/>
      <c r="T193" s="48"/>
      <c r="U193" s="150">
        <f t="shared" si="47"/>
        <v>0</v>
      </c>
      <c r="V193" s="45"/>
      <c r="W193" s="45"/>
      <c r="X193" s="33"/>
      <c r="Y193" s="283"/>
    </row>
    <row r="194" spans="1:25" s="4" customFormat="1" ht="13.5" customHeight="1" x14ac:dyDescent="0.2">
      <c r="A194" s="726"/>
      <c r="B194" s="671"/>
      <c r="C194" s="565"/>
      <c r="D194" s="625"/>
      <c r="E194" s="652" t="s">
        <v>189</v>
      </c>
      <c r="F194" s="308" t="s">
        <v>52</v>
      </c>
      <c r="G194" s="693" t="s">
        <v>117</v>
      </c>
      <c r="H194" s="305" t="s">
        <v>408</v>
      </c>
      <c r="I194" s="26">
        <f t="shared" si="48"/>
        <v>3.3</v>
      </c>
      <c r="J194" s="45">
        <v>3.3</v>
      </c>
      <c r="K194" s="45">
        <v>2.5</v>
      </c>
      <c r="L194" s="48"/>
      <c r="M194" s="29">
        <f t="shared" ref="M194:M208" si="49">SUM(N194+P194)</f>
        <v>4.0999999999999996</v>
      </c>
      <c r="N194" s="45">
        <v>4.0999999999999996</v>
      </c>
      <c r="O194" s="45">
        <v>4</v>
      </c>
      <c r="P194" s="48"/>
      <c r="Q194" s="150">
        <f t="shared" ref="Q194:Q208" si="50">SUM(R194+T194)</f>
        <v>4.0999999999999996</v>
      </c>
      <c r="R194" s="45">
        <v>4.0999999999999996</v>
      </c>
      <c r="S194" s="45">
        <v>4</v>
      </c>
      <c r="T194" s="48"/>
      <c r="U194" s="150">
        <f t="shared" ref="U194:U208" si="51">SUM(V194+X194)</f>
        <v>4.0999999999999996</v>
      </c>
      <c r="V194" s="45">
        <v>4.0999999999999996</v>
      </c>
      <c r="W194" s="45">
        <v>4</v>
      </c>
      <c r="X194" s="33"/>
      <c r="Y194" s="283"/>
    </row>
    <row r="195" spans="1:25" s="4" customFormat="1" ht="13.5" customHeight="1" x14ac:dyDescent="0.2">
      <c r="A195" s="726"/>
      <c r="B195" s="671"/>
      <c r="C195" s="565"/>
      <c r="D195" s="625"/>
      <c r="E195" s="652"/>
      <c r="F195" s="308" t="s">
        <v>63</v>
      </c>
      <c r="G195" s="693"/>
      <c r="H195" s="305" t="s">
        <v>28</v>
      </c>
      <c r="I195" s="26">
        <f t="shared" si="48"/>
        <v>10</v>
      </c>
      <c r="J195" s="45">
        <v>10</v>
      </c>
      <c r="K195" s="45">
        <v>6.8</v>
      </c>
      <c r="L195" s="48"/>
      <c r="M195" s="29">
        <f t="shared" si="49"/>
        <v>11.6</v>
      </c>
      <c r="N195" s="45">
        <v>11.6</v>
      </c>
      <c r="O195" s="45">
        <v>9.1</v>
      </c>
      <c r="P195" s="48"/>
      <c r="Q195" s="150">
        <f t="shared" si="50"/>
        <v>11.6</v>
      </c>
      <c r="R195" s="45">
        <v>11.6</v>
      </c>
      <c r="S195" s="45">
        <v>9.1</v>
      </c>
      <c r="T195" s="48"/>
      <c r="U195" s="150">
        <f t="shared" si="51"/>
        <v>11.6</v>
      </c>
      <c r="V195" s="45">
        <v>11.6</v>
      </c>
      <c r="W195" s="45">
        <v>9.1</v>
      </c>
      <c r="X195" s="33"/>
      <c r="Y195" s="283"/>
    </row>
    <row r="196" spans="1:25" s="4" customFormat="1" ht="13.5" hidden="1" customHeight="1" x14ac:dyDescent="0.2">
      <c r="A196" s="726"/>
      <c r="B196" s="671"/>
      <c r="C196" s="565"/>
      <c r="D196" s="625"/>
      <c r="E196" s="652"/>
      <c r="F196" s="693" t="s">
        <v>62</v>
      </c>
      <c r="G196" s="693"/>
      <c r="H196" s="641" t="s">
        <v>403</v>
      </c>
      <c r="I196" s="26">
        <f t="shared" si="48"/>
        <v>0</v>
      </c>
      <c r="J196" s="45"/>
      <c r="K196" s="45"/>
      <c r="L196" s="48"/>
      <c r="M196" s="29">
        <f t="shared" si="49"/>
        <v>0</v>
      </c>
      <c r="N196" s="45"/>
      <c r="O196" s="45"/>
      <c r="P196" s="48"/>
      <c r="Q196" s="150">
        <f t="shared" si="50"/>
        <v>0</v>
      </c>
      <c r="R196" s="45"/>
      <c r="S196" s="45"/>
      <c r="T196" s="48"/>
      <c r="U196" s="150">
        <f t="shared" si="51"/>
        <v>0</v>
      </c>
      <c r="V196" s="45"/>
      <c r="W196" s="45"/>
      <c r="X196" s="33"/>
      <c r="Y196" s="283"/>
    </row>
    <row r="197" spans="1:25" s="4" customFormat="1" ht="13.5" hidden="1" customHeight="1" x14ac:dyDescent="0.2">
      <c r="A197" s="726"/>
      <c r="B197" s="671"/>
      <c r="C197" s="565"/>
      <c r="D197" s="625"/>
      <c r="E197" s="652"/>
      <c r="F197" s="693"/>
      <c r="G197" s="693"/>
      <c r="H197" s="641"/>
      <c r="I197" s="26">
        <f t="shared" si="48"/>
        <v>0</v>
      </c>
      <c r="J197" s="45"/>
      <c r="K197" s="45"/>
      <c r="L197" s="48"/>
      <c r="M197" s="29">
        <f t="shared" si="49"/>
        <v>0</v>
      </c>
      <c r="N197" s="45"/>
      <c r="O197" s="45"/>
      <c r="P197" s="48"/>
      <c r="Q197" s="150">
        <f t="shared" si="50"/>
        <v>0</v>
      </c>
      <c r="R197" s="45"/>
      <c r="S197" s="45"/>
      <c r="T197" s="48"/>
      <c r="U197" s="150">
        <f t="shared" si="51"/>
        <v>0</v>
      </c>
      <c r="V197" s="45"/>
      <c r="W197" s="45"/>
      <c r="X197" s="33"/>
      <c r="Y197" s="283"/>
    </row>
    <row r="198" spans="1:25" s="4" customFormat="1" ht="13.5" hidden="1" customHeight="1" x14ac:dyDescent="0.2">
      <c r="A198" s="726"/>
      <c r="B198" s="671"/>
      <c r="C198" s="565"/>
      <c r="D198" s="625"/>
      <c r="E198" s="652"/>
      <c r="F198" s="308" t="s">
        <v>52</v>
      </c>
      <c r="G198" s="693"/>
      <c r="H198" s="641"/>
      <c r="I198" s="26">
        <f t="shared" si="48"/>
        <v>0</v>
      </c>
      <c r="J198" s="45"/>
      <c r="K198" s="45"/>
      <c r="L198" s="48"/>
      <c r="M198" s="29">
        <f t="shared" si="49"/>
        <v>0</v>
      </c>
      <c r="N198" s="45"/>
      <c r="O198" s="45"/>
      <c r="P198" s="48"/>
      <c r="Q198" s="150">
        <f t="shared" si="50"/>
        <v>0</v>
      </c>
      <c r="R198" s="45"/>
      <c r="S198" s="45"/>
      <c r="T198" s="48"/>
      <c r="U198" s="150">
        <f t="shared" si="51"/>
        <v>0</v>
      </c>
      <c r="V198" s="45"/>
      <c r="W198" s="45"/>
      <c r="X198" s="33"/>
      <c r="Y198" s="283"/>
    </row>
    <row r="199" spans="1:25" s="4" customFormat="1" ht="13.5" customHeight="1" x14ac:dyDescent="0.2">
      <c r="A199" s="726"/>
      <c r="B199" s="671"/>
      <c r="C199" s="565"/>
      <c r="D199" s="625"/>
      <c r="E199" s="652" t="s">
        <v>190</v>
      </c>
      <c r="F199" s="308" t="s">
        <v>52</v>
      </c>
      <c r="G199" s="693" t="s">
        <v>118</v>
      </c>
      <c r="H199" s="305" t="s">
        <v>408</v>
      </c>
      <c r="I199" s="26">
        <f t="shared" si="48"/>
        <v>3</v>
      </c>
      <c r="J199" s="45">
        <v>3</v>
      </c>
      <c r="K199" s="45">
        <v>2.2999999999999998</v>
      </c>
      <c r="L199" s="48"/>
      <c r="M199" s="29">
        <f t="shared" si="49"/>
        <v>3.6</v>
      </c>
      <c r="N199" s="45">
        <v>3.6</v>
      </c>
      <c r="O199" s="45">
        <v>3.5</v>
      </c>
      <c r="P199" s="48"/>
      <c r="Q199" s="150">
        <f t="shared" si="50"/>
        <v>3.6</v>
      </c>
      <c r="R199" s="45">
        <v>3.6</v>
      </c>
      <c r="S199" s="45">
        <v>3.5</v>
      </c>
      <c r="T199" s="48"/>
      <c r="U199" s="150">
        <f t="shared" si="51"/>
        <v>3.6</v>
      </c>
      <c r="V199" s="45">
        <v>3.6</v>
      </c>
      <c r="W199" s="45">
        <v>3.5</v>
      </c>
      <c r="X199" s="33"/>
      <c r="Y199" s="283"/>
    </row>
    <row r="200" spans="1:25" s="4" customFormat="1" ht="13.5" customHeight="1" x14ac:dyDescent="0.2">
      <c r="A200" s="726"/>
      <c r="B200" s="671"/>
      <c r="C200" s="565"/>
      <c r="D200" s="625"/>
      <c r="E200" s="652"/>
      <c r="F200" s="308" t="s">
        <v>63</v>
      </c>
      <c r="G200" s="693"/>
      <c r="H200" s="305" t="s">
        <v>28</v>
      </c>
      <c r="I200" s="26">
        <f t="shared" si="48"/>
        <v>8.8000000000000007</v>
      </c>
      <c r="J200" s="45">
        <v>8.8000000000000007</v>
      </c>
      <c r="K200" s="45">
        <v>5.8</v>
      </c>
      <c r="L200" s="48"/>
      <c r="M200" s="29">
        <f t="shared" si="49"/>
        <v>10.7</v>
      </c>
      <c r="N200" s="45">
        <v>10.7</v>
      </c>
      <c r="O200" s="45">
        <v>8.1999999999999993</v>
      </c>
      <c r="P200" s="48"/>
      <c r="Q200" s="150">
        <f t="shared" si="50"/>
        <v>10.7</v>
      </c>
      <c r="R200" s="45">
        <v>10.7</v>
      </c>
      <c r="S200" s="45">
        <v>8.1999999999999993</v>
      </c>
      <c r="T200" s="48"/>
      <c r="U200" s="150">
        <f t="shared" si="51"/>
        <v>10.7</v>
      </c>
      <c r="V200" s="45">
        <v>10.7</v>
      </c>
      <c r="W200" s="45">
        <v>8.1999999999999993</v>
      </c>
      <c r="X200" s="33"/>
      <c r="Y200" s="283"/>
    </row>
    <row r="201" spans="1:25" s="4" customFormat="1" ht="13.5" hidden="1" customHeight="1" x14ac:dyDescent="0.2">
      <c r="A201" s="726"/>
      <c r="B201" s="671"/>
      <c r="C201" s="565"/>
      <c r="D201" s="625"/>
      <c r="E201" s="652"/>
      <c r="F201" s="693" t="s">
        <v>62</v>
      </c>
      <c r="G201" s="693"/>
      <c r="H201" s="641" t="s">
        <v>403</v>
      </c>
      <c r="I201" s="26">
        <f t="shared" si="48"/>
        <v>0</v>
      </c>
      <c r="J201" s="45"/>
      <c r="K201" s="45"/>
      <c r="L201" s="48"/>
      <c r="M201" s="29">
        <f t="shared" si="49"/>
        <v>0</v>
      </c>
      <c r="N201" s="45"/>
      <c r="O201" s="45"/>
      <c r="P201" s="48"/>
      <c r="Q201" s="150">
        <f t="shared" si="50"/>
        <v>0</v>
      </c>
      <c r="R201" s="45"/>
      <c r="S201" s="45"/>
      <c r="T201" s="48"/>
      <c r="U201" s="150">
        <f t="shared" si="51"/>
        <v>0</v>
      </c>
      <c r="V201" s="45"/>
      <c r="W201" s="45"/>
      <c r="X201" s="33"/>
      <c r="Y201" s="283"/>
    </row>
    <row r="202" spans="1:25" s="4" customFormat="1" ht="13.5" hidden="1" customHeight="1" x14ac:dyDescent="0.2">
      <c r="A202" s="726"/>
      <c r="B202" s="671"/>
      <c r="C202" s="565"/>
      <c r="D202" s="625"/>
      <c r="E202" s="652"/>
      <c r="F202" s="693"/>
      <c r="G202" s="693"/>
      <c r="H202" s="641"/>
      <c r="I202" s="26">
        <f t="shared" si="48"/>
        <v>0</v>
      </c>
      <c r="J202" s="45"/>
      <c r="K202" s="45"/>
      <c r="L202" s="48"/>
      <c r="M202" s="29">
        <f t="shared" si="49"/>
        <v>0</v>
      </c>
      <c r="N202" s="45"/>
      <c r="O202" s="45"/>
      <c r="P202" s="48"/>
      <c r="Q202" s="150">
        <f t="shared" si="50"/>
        <v>0</v>
      </c>
      <c r="R202" s="45"/>
      <c r="S202" s="45"/>
      <c r="T202" s="48"/>
      <c r="U202" s="150">
        <f t="shared" si="51"/>
        <v>0</v>
      </c>
      <c r="V202" s="45"/>
      <c r="W202" s="45"/>
      <c r="X202" s="33"/>
      <c r="Y202" s="283"/>
    </row>
    <row r="203" spans="1:25" s="4" customFormat="1" ht="13.5" hidden="1" customHeight="1" x14ac:dyDescent="0.2">
      <c r="A203" s="726"/>
      <c r="B203" s="671"/>
      <c r="C203" s="565"/>
      <c r="D203" s="625"/>
      <c r="E203" s="652"/>
      <c r="F203" s="308" t="s">
        <v>52</v>
      </c>
      <c r="G203" s="693"/>
      <c r="H203" s="641"/>
      <c r="I203" s="26">
        <f t="shared" si="48"/>
        <v>0</v>
      </c>
      <c r="J203" s="45"/>
      <c r="K203" s="45"/>
      <c r="L203" s="48"/>
      <c r="M203" s="29">
        <f t="shared" si="49"/>
        <v>0</v>
      </c>
      <c r="N203" s="45"/>
      <c r="O203" s="45"/>
      <c r="P203" s="48"/>
      <c r="Q203" s="150">
        <f t="shared" si="50"/>
        <v>0</v>
      </c>
      <c r="R203" s="45"/>
      <c r="S203" s="45"/>
      <c r="T203" s="48"/>
      <c r="U203" s="150">
        <f t="shared" si="51"/>
        <v>0</v>
      </c>
      <c r="V203" s="45"/>
      <c r="W203" s="45"/>
      <c r="X203" s="33"/>
      <c r="Y203" s="283"/>
    </row>
    <row r="204" spans="1:25" s="4" customFormat="1" ht="13.5" customHeight="1" x14ac:dyDescent="0.2">
      <c r="A204" s="726"/>
      <c r="B204" s="671"/>
      <c r="C204" s="565"/>
      <c r="D204" s="625"/>
      <c r="E204" s="652" t="s">
        <v>191</v>
      </c>
      <c r="F204" s="308" t="s">
        <v>52</v>
      </c>
      <c r="G204" s="693" t="s">
        <v>119</v>
      </c>
      <c r="H204" s="305" t="s">
        <v>408</v>
      </c>
      <c r="I204" s="26">
        <f t="shared" si="48"/>
        <v>3</v>
      </c>
      <c r="J204" s="45">
        <v>3</v>
      </c>
      <c r="K204" s="45">
        <v>2.2999999999999998</v>
      </c>
      <c r="L204" s="48"/>
      <c r="M204" s="29">
        <f t="shared" si="49"/>
        <v>3.6</v>
      </c>
      <c r="N204" s="45">
        <v>3.6</v>
      </c>
      <c r="O204" s="45">
        <v>3.5</v>
      </c>
      <c r="P204" s="48"/>
      <c r="Q204" s="150">
        <f t="shared" si="50"/>
        <v>3.6</v>
      </c>
      <c r="R204" s="45">
        <v>3.6</v>
      </c>
      <c r="S204" s="45">
        <v>3.5</v>
      </c>
      <c r="T204" s="48"/>
      <c r="U204" s="150">
        <f t="shared" si="51"/>
        <v>3.6</v>
      </c>
      <c r="V204" s="45">
        <v>3.6</v>
      </c>
      <c r="W204" s="45">
        <v>3.5</v>
      </c>
      <c r="X204" s="33"/>
      <c r="Y204" s="283"/>
    </row>
    <row r="205" spans="1:25" s="4" customFormat="1" ht="12" customHeight="1" thickBot="1" x14ac:dyDescent="0.25">
      <c r="A205" s="726"/>
      <c r="B205" s="671"/>
      <c r="C205" s="565"/>
      <c r="D205" s="625"/>
      <c r="E205" s="652"/>
      <c r="F205" s="308" t="s">
        <v>63</v>
      </c>
      <c r="G205" s="693"/>
      <c r="H205" s="305" t="s">
        <v>28</v>
      </c>
      <c r="I205" s="26">
        <f t="shared" si="48"/>
        <v>8.8000000000000007</v>
      </c>
      <c r="J205" s="45">
        <v>8.8000000000000007</v>
      </c>
      <c r="K205" s="45">
        <v>6</v>
      </c>
      <c r="L205" s="48"/>
      <c r="M205" s="29">
        <f t="shared" si="49"/>
        <v>10.7</v>
      </c>
      <c r="N205" s="45">
        <v>10.7</v>
      </c>
      <c r="O205" s="45">
        <v>8.1999999999999993</v>
      </c>
      <c r="P205" s="48"/>
      <c r="Q205" s="150">
        <f t="shared" si="50"/>
        <v>10.7</v>
      </c>
      <c r="R205" s="45">
        <v>10.7</v>
      </c>
      <c r="S205" s="45">
        <v>8.1999999999999993</v>
      </c>
      <c r="T205" s="48"/>
      <c r="U205" s="252">
        <f t="shared" si="51"/>
        <v>10.7</v>
      </c>
      <c r="V205" s="45">
        <v>10.7</v>
      </c>
      <c r="W205" s="45">
        <v>8.1999999999999993</v>
      </c>
      <c r="X205" s="53"/>
      <c r="Y205" s="283"/>
    </row>
    <row r="206" spans="1:25" s="4" customFormat="1" ht="12.75" hidden="1" customHeight="1" x14ac:dyDescent="0.2">
      <c r="A206" s="726"/>
      <c r="B206" s="671"/>
      <c r="C206" s="565"/>
      <c r="D206" s="625"/>
      <c r="E206" s="652"/>
      <c r="F206" s="693" t="s">
        <v>62</v>
      </c>
      <c r="G206" s="693"/>
      <c r="H206" s="641" t="s">
        <v>403</v>
      </c>
      <c r="I206" s="26">
        <f t="shared" si="48"/>
        <v>0</v>
      </c>
      <c r="J206" s="45"/>
      <c r="K206" s="45"/>
      <c r="L206" s="48"/>
      <c r="M206" s="29">
        <f t="shared" si="49"/>
        <v>0</v>
      </c>
      <c r="N206" s="45"/>
      <c r="O206" s="45"/>
      <c r="P206" s="48"/>
      <c r="Q206" s="150">
        <f t="shared" si="50"/>
        <v>0</v>
      </c>
      <c r="R206" s="45"/>
      <c r="S206" s="45"/>
      <c r="T206" s="48"/>
      <c r="U206" s="150">
        <f t="shared" si="51"/>
        <v>0</v>
      </c>
      <c r="V206" s="56"/>
      <c r="W206" s="56"/>
      <c r="X206" s="51"/>
      <c r="Y206" s="283"/>
    </row>
    <row r="207" spans="1:25" s="4" customFormat="1" ht="13.5" hidden="1" customHeight="1" x14ac:dyDescent="0.2">
      <c r="A207" s="726"/>
      <c r="B207" s="671"/>
      <c r="C207" s="565"/>
      <c r="D207" s="625"/>
      <c r="E207" s="652"/>
      <c r="F207" s="693"/>
      <c r="G207" s="693"/>
      <c r="H207" s="641"/>
      <c r="I207" s="26">
        <f t="shared" si="48"/>
        <v>0</v>
      </c>
      <c r="J207" s="45">
        <f>J206/3.4528</f>
        <v>0</v>
      </c>
      <c r="K207" s="45">
        <f>K206/3.4528</f>
        <v>0</v>
      </c>
      <c r="L207" s="48"/>
      <c r="M207" s="29">
        <f t="shared" si="49"/>
        <v>0</v>
      </c>
      <c r="N207" s="45">
        <f>N206/3.4528</f>
        <v>0</v>
      </c>
      <c r="O207" s="45">
        <f>O206/3.4528</f>
        <v>0</v>
      </c>
      <c r="P207" s="48"/>
      <c r="Q207" s="150">
        <f t="shared" si="50"/>
        <v>0</v>
      </c>
      <c r="R207" s="45">
        <f>R206/3.4528</f>
        <v>0</v>
      </c>
      <c r="S207" s="45">
        <f>S206/3.4528</f>
        <v>0</v>
      </c>
      <c r="T207" s="48"/>
      <c r="U207" s="150">
        <f t="shared" si="51"/>
        <v>0</v>
      </c>
      <c r="V207" s="45">
        <f>V206/3.4528</f>
        <v>0</v>
      </c>
      <c r="W207" s="45">
        <f>W206/3.4528</f>
        <v>0</v>
      </c>
      <c r="X207" s="48"/>
      <c r="Y207" s="283"/>
    </row>
    <row r="208" spans="1:25" s="4" customFormat="1" ht="12.75" hidden="1" customHeight="1" thickBot="1" x14ac:dyDescent="0.25">
      <c r="A208" s="726"/>
      <c r="B208" s="671"/>
      <c r="C208" s="565"/>
      <c r="D208" s="625"/>
      <c r="E208" s="652"/>
      <c r="F208" s="308" t="s">
        <v>52</v>
      </c>
      <c r="G208" s="624"/>
      <c r="H208" s="641"/>
      <c r="I208" s="26">
        <f t="shared" si="48"/>
        <v>0</v>
      </c>
      <c r="J208" s="45"/>
      <c r="K208" s="45"/>
      <c r="L208" s="48"/>
      <c r="M208" s="29">
        <f t="shared" si="49"/>
        <v>0</v>
      </c>
      <c r="N208" s="45"/>
      <c r="O208" s="45"/>
      <c r="P208" s="48"/>
      <c r="Q208" s="252">
        <f t="shared" si="50"/>
        <v>0</v>
      </c>
      <c r="R208" s="45"/>
      <c r="S208" s="45"/>
      <c r="T208" s="48"/>
      <c r="U208" s="252">
        <f t="shared" si="51"/>
        <v>0</v>
      </c>
      <c r="V208" s="45"/>
      <c r="W208" s="45"/>
      <c r="X208" s="48"/>
      <c r="Y208" s="283"/>
    </row>
    <row r="209" spans="1:25" s="4" customFormat="1" ht="15" hidden="1" customHeight="1" x14ac:dyDescent="0.2">
      <c r="A209" s="726"/>
      <c r="B209" s="671"/>
      <c r="C209" s="565"/>
      <c r="D209" s="625"/>
      <c r="E209" s="327"/>
      <c r="F209" s="817" t="s">
        <v>177</v>
      </c>
      <c r="G209" s="818"/>
      <c r="H209" s="819"/>
      <c r="I209" s="26">
        <f t="shared" si="48"/>
        <v>0</v>
      </c>
      <c r="J209" s="61">
        <f t="shared" ref="J209:L211" si="52">SUM(J156+J161+J166+J171+J176+J181+J186+J191+J196+J201+J206)</f>
        <v>0</v>
      </c>
      <c r="K209" s="61">
        <f t="shared" si="52"/>
        <v>0</v>
      </c>
      <c r="L209" s="61">
        <f t="shared" si="52"/>
        <v>0</v>
      </c>
      <c r="M209" s="16">
        <f t="shared" ref="M209:M214" si="53">SUM(N209+P209)</f>
        <v>0</v>
      </c>
      <c r="N209" s="62">
        <f t="shared" ref="N209:P211" si="54">SUM(N156+N161+N166+N171+N176+N181+N186+N191+N196+N201+N206)</f>
        <v>0</v>
      </c>
      <c r="O209" s="62">
        <f t="shared" si="54"/>
        <v>0</v>
      </c>
      <c r="P209" s="63">
        <f t="shared" si="54"/>
        <v>0</v>
      </c>
      <c r="Q209" s="255">
        <f t="shared" ref="Q209:Q214" si="55">SUM(R209+T209)</f>
        <v>0</v>
      </c>
      <c r="R209" s="62">
        <f t="shared" ref="R209:T211" si="56">SUM(R156+R161+R166+R171+R176+R181+R186+R191+R196+R201+R206)</f>
        <v>0</v>
      </c>
      <c r="S209" s="62">
        <f t="shared" si="56"/>
        <v>0</v>
      </c>
      <c r="T209" s="62">
        <f t="shared" si="56"/>
        <v>0</v>
      </c>
      <c r="U209" s="255">
        <f t="shared" ref="U209:U214" si="57">SUM(V209+X209)</f>
        <v>0</v>
      </c>
      <c r="V209" s="62">
        <f t="shared" ref="V209:X211" si="58">SUM(V156+V161+V166+V171+V176+V181+V186+V191+V196+V201+V206)</f>
        <v>0</v>
      </c>
      <c r="W209" s="62">
        <f t="shared" si="58"/>
        <v>0</v>
      </c>
      <c r="X209" s="64">
        <f t="shared" si="58"/>
        <v>0</v>
      </c>
      <c r="Y209" s="283"/>
    </row>
    <row r="210" spans="1:25" s="4" customFormat="1" ht="15" hidden="1" customHeight="1" thickBot="1" x14ac:dyDescent="0.25">
      <c r="A210" s="726"/>
      <c r="B210" s="671"/>
      <c r="C210" s="565"/>
      <c r="D210" s="625"/>
      <c r="E210" s="328"/>
      <c r="F210" s="817"/>
      <c r="G210" s="818"/>
      <c r="H210" s="819"/>
      <c r="I210" s="71">
        <f t="shared" si="48"/>
        <v>0</v>
      </c>
      <c r="J210" s="65">
        <f t="shared" si="52"/>
        <v>0</v>
      </c>
      <c r="K210" s="65">
        <f t="shared" si="52"/>
        <v>0</v>
      </c>
      <c r="L210" s="65">
        <f t="shared" si="52"/>
        <v>0</v>
      </c>
      <c r="M210" s="34">
        <f t="shared" si="53"/>
        <v>0</v>
      </c>
      <c r="N210" s="65">
        <f t="shared" si="54"/>
        <v>0</v>
      </c>
      <c r="O210" s="65">
        <f t="shared" si="54"/>
        <v>0</v>
      </c>
      <c r="P210" s="65">
        <f t="shared" si="54"/>
        <v>0</v>
      </c>
      <c r="Q210" s="256">
        <f t="shared" si="55"/>
        <v>0</v>
      </c>
      <c r="R210" s="65">
        <f t="shared" si="56"/>
        <v>0</v>
      </c>
      <c r="S210" s="65">
        <f t="shared" si="56"/>
        <v>0</v>
      </c>
      <c r="T210" s="65">
        <f t="shared" si="56"/>
        <v>0</v>
      </c>
      <c r="U210" s="256">
        <f t="shared" si="57"/>
        <v>0</v>
      </c>
      <c r="V210" s="65">
        <f t="shared" si="58"/>
        <v>0</v>
      </c>
      <c r="W210" s="65">
        <f t="shared" si="58"/>
        <v>0</v>
      </c>
      <c r="X210" s="66">
        <f t="shared" si="58"/>
        <v>0</v>
      </c>
      <c r="Y210" s="283"/>
    </row>
    <row r="211" spans="1:25" s="4" customFormat="1" ht="20.25" hidden="1" customHeight="1" x14ac:dyDescent="0.2">
      <c r="A211" s="726"/>
      <c r="B211" s="671"/>
      <c r="C211" s="565"/>
      <c r="D211" s="625"/>
      <c r="E211" s="716"/>
      <c r="F211" s="781" t="s">
        <v>409</v>
      </c>
      <c r="G211" s="782"/>
      <c r="H211" s="783"/>
      <c r="I211" s="55">
        <f t="shared" si="48"/>
        <v>0</v>
      </c>
      <c r="J211" s="442">
        <f t="shared" si="52"/>
        <v>0</v>
      </c>
      <c r="K211" s="442">
        <f t="shared" si="52"/>
        <v>0</v>
      </c>
      <c r="L211" s="287">
        <f t="shared" si="52"/>
        <v>0</v>
      </c>
      <c r="M211" s="55">
        <f t="shared" si="53"/>
        <v>0</v>
      </c>
      <c r="N211" s="442">
        <f t="shared" si="54"/>
        <v>0</v>
      </c>
      <c r="O211" s="442">
        <f t="shared" si="54"/>
        <v>0</v>
      </c>
      <c r="P211" s="287">
        <f t="shared" si="54"/>
        <v>0</v>
      </c>
      <c r="Q211" s="443">
        <f t="shared" si="55"/>
        <v>0</v>
      </c>
      <c r="R211" s="442">
        <f t="shared" si="56"/>
        <v>0</v>
      </c>
      <c r="S211" s="442">
        <f t="shared" si="56"/>
        <v>0</v>
      </c>
      <c r="T211" s="287">
        <f t="shared" si="56"/>
        <v>0</v>
      </c>
      <c r="U211" s="443">
        <f t="shared" si="57"/>
        <v>0</v>
      </c>
      <c r="V211" s="442">
        <f t="shared" si="58"/>
        <v>0</v>
      </c>
      <c r="W211" s="442">
        <f t="shared" si="58"/>
        <v>0</v>
      </c>
      <c r="X211" s="287">
        <f t="shared" si="58"/>
        <v>0</v>
      </c>
      <c r="Y211" s="283"/>
    </row>
    <row r="212" spans="1:25" s="4" customFormat="1" ht="27" customHeight="1" x14ac:dyDescent="0.2">
      <c r="A212" s="726"/>
      <c r="B212" s="671"/>
      <c r="C212" s="565"/>
      <c r="D212" s="625"/>
      <c r="E212" s="716"/>
      <c r="F212" s="731" t="s">
        <v>410</v>
      </c>
      <c r="G212" s="732"/>
      <c r="H212" s="733"/>
      <c r="I212" s="16">
        <f t="shared" si="48"/>
        <v>38.299999999999997</v>
      </c>
      <c r="J212" s="49">
        <f t="shared" ref="J212:L213" si="59">SUM(J154+J159+J164+J169+J174+J179+J184+J189+J194+J199+J204)</f>
        <v>38.299999999999997</v>
      </c>
      <c r="K212" s="49">
        <f t="shared" si="59"/>
        <v>29.1</v>
      </c>
      <c r="L212" s="50">
        <f t="shared" si="59"/>
        <v>0</v>
      </c>
      <c r="M212" s="16">
        <f t="shared" si="53"/>
        <v>50.20000000000001</v>
      </c>
      <c r="N212" s="49">
        <f t="shared" ref="N212:P213" si="60">SUM(N154+N159+N164+N169+N174+N179+N184+N189+N194+N199+N204)</f>
        <v>50.20000000000001</v>
      </c>
      <c r="O212" s="49">
        <f t="shared" si="60"/>
        <v>48.9</v>
      </c>
      <c r="P212" s="50">
        <f t="shared" si="60"/>
        <v>0</v>
      </c>
      <c r="Q212" s="258">
        <f t="shared" si="55"/>
        <v>50.20000000000001</v>
      </c>
      <c r="R212" s="49">
        <f t="shared" ref="R212:T213" si="61">SUM(R154+R159+R164+R169+R174+R179+R184+R189+R194+R199+R204)</f>
        <v>50.20000000000001</v>
      </c>
      <c r="S212" s="49">
        <f t="shared" si="61"/>
        <v>48.9</v>
      </c>
      <c r="T212" s="50">
        <f t="shared" si="61"/>
        <v>0</v>
      </c>
      <c r="U212" s="258">
        <f t="shared" si="57"/>
        <v>50.20000000000001</v>
      </c>
      <c r="V212" s="49">
        <f t="shared" ref="V212:X213" si="62">SUM(V154+V159+V164+V169+V174+V179+V184+V189+V194+V199+V204)</f>
        <v>50.20000000000001</v>
      </c>
      <c r="W212" s="49">
        <f t="shared" si="62"/>
        <v>48.9</v>
      </c>
      <c r="X212" s="50">
        <f t="shared" si="62"/>
        <v>0</v>
      </c>
      <c r="Y212" s="283"/>
    </row>
    <row r="213" spans="1:25" s="4" customFormat="1" ht="27" customHeight="1" thickBot="1" x14ac:dyDescent="0.25">
      <c r="A213" s="726"/>
      <c r="B213" s="671"/>
      <c r="C213" s="565"/>
      <c r="D213" s="625"/>
      <c r="E213" s="716"/>
      <c r="F213" s="784" t="s">
        <v>257</v>
      </c>
      <c r="G213" s="785"/>
      <c r="H213" s="786"/>
      <c r="I213" s="404">
        <f t="shared" si="48"/>
        <v>119.19999999999999</v>
      </c>
      <c r="J213" s="17">
        <f t="shared" si="59"/>
        <v>119.19999999999999</v>
      </c>
      <c r="K213" s="17">
        <f t="shared" si="59"/>
        <v>80.699999999999989</v>
      </c>
      <c r="L213" s="53">
        <f t="shared" si="59"/>
        <v>0</v>
      </c>
      <c r="M213" s="404">
        <f t="shared" si="53"/>
        <v>142.29999999999998</v>
      </c>
      <c r="N213" s="17">
        <f t="shared" si="60"/>
        <v>142.29999999999998</v>
      </c>
      <c r="O213" s="17">
        <f t="shared" si="60"/>
        <v>112.8</v>
      </c>
      <c r="P213" s="53">
        <f t="shared" si="60"/>
        <v>0</v>
      </c>
      <c r="Q213" s="259">
        <f t="shared" si="55"/>
        <v>139.69999999999999</v>
      </c>
      <c r="R213" s="17">
        <f t="shared" si="61"/>
        <v>139.69999999999999</v>
      </c>
      <c r="S213" s="17">
        <f t="shared" si="61"/>
        <v>112.8</v>
      </c>
      <c r="T213" s="53">
        <f t="shared" si="61"/>
        <v>0</v>
      </c>
      <c r="U213" s="259">
        <f t="shared" si="57"/>
        <v>139.69999999999999</v>
      </c>
      <c r="V213" s="17">
        <f t="shared" si="62"/>
        <v>139.69999999999999</v>
      </c>
      <c r="W213" s="17">
        <f t="shared" si="62"/>
        <v>112.8</v>
      </c>
      <c r="X213" s="53">
        <f t="shared" si="62"/>
        <v>0</v>
      </c>
      <c r="Y213" s="283"/>
    </row>
    <row r="214" spans="1:25" s="4" customFormat="1" ht="36.6" customHeight="1" thickBot="1" x14ac:dyDescent="0.25">
      <c r="A214" s="547"/>
      <c r="B214" s="552"/>
      <c r="C214" s="621"/>
      <c r="D214" s="539"/>
      <c r="E214" s="716"/>
      <c r="F214" s="734" t="s">
        <v>9</v>
      </c>
      <c r="G214" s="735"/>
      <c r="H214" s="736"/>
      <c r="I214" s="85">
        <f t="shared" si="48"/>
        <v>157.5</v>
      </c>
      <c r="J214" s="232">
        <f>SUM(J210,J211,J212,J213)</f>
        <v>157.5</v>
      </c>
      <c r="K214" s="232">
        <f>SUM(K210,K211,K212,K213)</f>
        <v>109.79999999999998</v>
      </c>
      <c r="L214" s="234">
        <f>SUM(L210,L211,L212,L213)</f>
        <v>0</v>
      </c>
      <c r="M214" s="85">
        <f t="shared" si="53"/>
        <v>192.5</v>
      </c>
      <c r="N214" s="232">
        <f>SUM(N210,N211,N212,N213)</f>
        <v>192.5</v>
      </c>
      <c r="O214" s="232">
        <f>SUM(O210,O211,O212,O213)</f>
        <v>161.69999999999999</v>
      </c>
      <c r="P214" s="232">
        <f>SUM(P210,P211,P212,P213)</f>
        <v>0</v>
      </c>
      <c r="Q214" s="85">
        <f t="shared" si="55"/>
        <v>189.9</v>
      </c>
      <c r="R214" s="232">
        <f>SUM(R210,R211,R212,R213)</f>
        <v>189.9</v>
      </c>
      <c r="S214" s="232">
        <f>SUM(S210,S211,S212,S213)</f>
        <v>161.69999999999999</v>
      </c>
      <c r="T214" s="232">
        <f>SUM(T210,T211,T212,T213)</f>
        <v>0</v>
      </c>
      <c r="U214" s="85">
        <f t="shared" si="57"/>
        <v>189.9</v>
      </c>
      <c r="V214" s="232">
        <f>SUM(V210,V211,V212,V213)</f>
        <v>189.9</v>
      </c>
      <c r="W214" s="23">
        <f>SUM(W210,W211,W212,W213)</f>
        <v>161.69999999999999</v>
      </c>
      <c r="X214" s="25">
        <f>SUM(X210,X211,X212,X213)</f>
        <v>0</v>
      </c>
      <c r="Y214" s="283"/>
    </row>
    <row r="215" spans="1:25" s="4" customFormat="1" ht="13.5" hidden="1" customHeight="1" x14ac:dyDescent="0.2">
      <c r="A215" s="548">
        <v>1</v>
      </c>
      <c r="B215" s="569">
        <v>2</v>
      </c>
      <c r="C215" s="727">
        <v>15</v>
      </c>
      <c r="D215" s="694" t="s">
        <v>258</v>
      </c>
      <c r="E215" s="693" t="s">
        <v>182</v>
      </c>
      <c r="F215" s="326" t="s">
        <v>51</v>
      </c>
      <c r="G215" s="539" t="s">
        <v>120</v>
      </c>
      <c r="H215" s="304" t="s">
        <v>28</v>
      </c>
      <c r="I215" s="150">
        <f t="shared" si="48"/>
        <v>0</v>
      </c>
      <c r="J215" s="27"/>
      <c r="K215" s="27"/>
      <c r="L215" s="28"/>
      <c r="M215" s="26">
        <f>SUM(N215)</f>
        <v>0</v>
      </c>
      <c r="N215" s="27"/>
      <c r="O215" s="27"/>
      <c r="P215" s="28"/>
      <c r="Q215" s="150">
        <f t="shared" ref="Q215:Q236" si="63">SUM(R215+T215)</f>
        <v>0</v>
      </c>
      <c r="R215" s="27"/>
      <c r="S215" s="27"/>
      <c r="T215" s="28"/>
      <c r="U215" s="251">
        <f t="shared" ref="U215:U236" si="64">SUM(V215+X215)</f>
        <v>0</v>
      </c>
      <c r="V215" s="27"/>
      <c r="W215" s="27"/>
      <c r="X215" s="30"/>
      <c r="Y215" s="283"/>
    </row>
    <row r="216" spans="1:25" s="4" customFormat="1" ht="15" hidden="1" customHeight="1" x14ac:dyDescent="0.2">
      <c r="A216" s="726"/>
      <c r="B216" s="671"/>
      <c r="C216" s="565"/>
      <c r="D216" s="657"/>
      <c r="E216" s="693"/>
      <c r="F216" s="308" t="s">
        <v>61</v>
      </c>
      <c r="G216" s="693"/>
      <c r="H216" s="304" t="s">
        <v>403</v>
      </c>
      <c r="I216" s="83">
        <f t="shared" si="48"/>
        <v>0</v>
      </c>
      <c r="J216" s="27"/>
      <c r="K216" s="27"/>
      <c r="L216" s="28"/>
      <c r="M216" s="26">
        <f>SUM(N216+P216)</f>
        <v>0</v>
      </c>
      <c r="N216" s="27"/>
      <c r="O216" s="27"/>
      <c r="P216" s="28"/>
      <c r="Q216" s="150">
        <f t="shared" si="63"/>
        <v>0</v>
      </c>
      <c r="R216" s="27"/>
      <c r="S216" s="27"/>
      <c r="T216" s="28"/>
      <c r="U216" s="150">
        <f t="shared" si="64"/>
        <v>0</v>
      </c>
      <c r="V216" s="27"/>
      <c r="W216" s="27"/>
      <c r="X216" s="30"/>
      <c r="Y216" s="283"/>
    </row>
    <row r="217" spans="1:25" s="4" customFormat="1" ht="13.5" hidden="1" customHeight="1" x14ac:dyDescent="0.2">
      <c r="A217" s="726"/>
      <c r="B217" s="671"/>
      <c r="C217" s="565"/>
      <c r="D217" s="657"/>
      <c r="E217" s="693" t="s">
        <v>256</v>
      </c>
      <c r="F217" s="308" t="s">
        <v>51</v>
      </c>
      <c r="G217" s="693" t="s">
        <v>121</v>
      </c>
      <c r="H217" s="304" t="s">
        <v>28</v>
      </c>
      <c r="I217" s="83">
        <f t="shared" si="48"/>
        <v>0</v>
      </c>
      <c r="J217" s="27"/>
      <c r="K217" s="27"/>
      <c r="L217" s="28"/>
      <c r="M217" s="26">
        <f t="shared" ref="M217:M235" si="65">SUM(N217+P217)</f>
        <v>0</v>
      </c>
      <c r="N217" s="27"/>
      <c r="O217" s="27"/>
      <c r="P217" s="28"/>
      <c r="Q217" s="150">
        <f t="shared" si="63"/>
        <v>0</v>
      </c>
      <c r="R217" s="27"/>
      <c r="S217" s="27"/>
      <c r="T217" s="28"/>
      <c r="U217" s="150">
        <f t="shared" si="64"/>
        <v>0</v>
      </c>
      <c r="V217" s="27"/>
      <c r="W217" s="27"/>
      <c r="X217" s="30"/>
      <c r="Y217" s="283"/>
    </row>
    <row r="218" spans="1:25" s="4" customFormat="1" ht="13.5" hidden="1" customHeight="1" x14ac:dyDescent="0.2">
      <c r="A218" s="726"/>
      <c r="B218" s="671"/>
      <c r="C218" s="565"/>
      <c r="D218" s="657"/>
      <c r="E218" s="693"/>
      <c r="F218" s="308" t="s">
        <v>61</v>
      </c>
      <c r="G218" s="693"/>
      <c r="H218" s="304" t="s">
        <v>403</v>
      </c>
      <c r="I218" s="83">
        <f t="shared" si="48"/>
        <v>0</v>
      </c>
      <c r="J218" s="27"/>
      <c r="K218" s="27"/>
      <c r="L218" s="28"/>
      <c r="M218" s="26">
        <f t="shared" si="65"/>
        <v>0</v>
      </c>
      <c r="N218" s="27"/>
      <c r="O218" s="27"/>
      <c r="P218" s="28"/>
      <c r="Q218" s="150">
        <f t="shared" si="63"/>
        <v>0</v>
      </c>
      <c r="R218" s="27"/>
      <c r="S218" s="27"/>
      <c r="T218" s="28"/>
      <c r="U218" s="150">
        <f t="shared" si="64"/>
        <v>0</v>
      </c>
      <c r="V218" s="27"/>
      <c r="W218" s="27"/>
      <c r="X218" s="30"/>
      <c r="Y218" s="283"/>
    </row>
    <row r="219" spans="1:25" s="4" customFormat="1" ht="16.5" hidden="1" customHeight="1" x14ac:dyDescent="0.2">
      <c r="A219" s="726"/>
      <c r="B219" s="671"/>
      <c r="C219" s="565"/>
      <c r="D219" s="657"/>
      <c r="E219" s="693" t="s">
        <v>183</v>
      </c>
      <c r="F219" s="308" t="s">
        <v>51</v>
      </c>
      <c r="G219" s="693" t="s">
        <v>122</v>
      </c>
      <c r="H219" s="304" t="s">
        <v>28</v>
      </c>
      <c r="I219" s="83">
        <f t="shared" ref="I219:I255" si="66">SUM(J219+L219)</f>
        <v>0</v>
      </c>
      <c r="J219" s="27"/>
      <c r="K219" s="27"/>
      <c r="L219" s="28"/>
      <c r="M219" s="26">
        <f t="shared" si="65"/>
        <v>0</v>
      </c>
      <c r="N219" s="27"/>
      <c r="O219" s="27"/>
      <c r="P219" s="28"/>
      <c r="Q219" s="150">
        <f t="shared" si="63"/>
        <v>0</v>
      </c>
      <c r="R219" s="27"/>
      <c r="S219" s="27"/>
      <c r="T219" s="28"/>
      <c r="U219" s="150">
        <f t="shared" si="64"/>
        <v>0</v>
      </c>
      <c r="V219" s="27"/>
      <c r="W219" s="27"/>
      <c r="X219" s="30"/>
      <c r="Y219" s="283"/>
    </row>
    <row r="220" spans="1:25" s="4" customFormat="1" ht="17.25" hidden="1" customHeight="1" x14ac:dyDescent="0.2">
      <c r="A220" s="726"/>
      <c r="B220" s="671"/>
      <c r="C220" s="565"/>
      <c r="D220" s="657"/>
      <c r="E220" s="693"/>
      <c r="F220" s="308" t="s">
        <v>61</v>
      </c>
      <c r="G220" s="693"/>
      <c r="H220" s="304" t="s">
        <v>403</v>
      </c>
      <c r="I220" s="83">
        <f t="shared" si="66"/>
        <v>0</v>
      </c>
      <c r="J220" s="27"/>
      <c r="K220" s="27"/>
      <c r="L220" s="28"/>
      <c r="M220" s="26">
        <f t="shared" si="65"/>
        <v>0</v>
      </c>
      <c r="N220" s="27"/>
      <c r="O220" s="27"/>
      <c r="P220" s="28"/>
      <c r="Q220" s="150">
        <f t="shared" si="63"/>
        <v>0</v>
      </c>
      <c r="R220" s="27"/>
      <c r="S220" s="27"/>
      <c r="T220" s="28"/>
      <c r="U220" s="150">
        <f t="shared" si="64"/>
        <v>0</v>
      </c>
      <c r="V220" s="27"/>
      <c r="W220" s="27"/>
      <c r="X220" s="30"/>
      <c r="Y220" s="283"/>
    </row>
    <row r="221" spans="1:25" s="4" customFormat="1" ht="13.5" hidden="1" customHeight="1" x14ac:dyDescent="0.2">
      <c r="A221" s="726"/>
      <c r="B221" s="671"/>
      <c r="C221" s="565"/>
      <c r="D221" s="657"/>
      <c r="E221" s="693" t="s">
        <v>184</v>
      </c>
      <c r="F221" s="308" t="s">
        <v>51</v>
      </c>
      <c r="G221" s="693" t="s">
        <v>123</v>
      </c>
      <c r="H221" s="304" t="s">
        <v>28</v>
      </c>
      <c r="I221" s="83">
        <f t="shared" si="66"/>
        <v>0</v>
      </c>
      <c r="J221" s="27"/>
      <c r="K221" s="27"/>
      <c r="L221" s="28"/>
      <c r="M221" s="26">
        <f t="shared" si="65"/>
        <v>0</v>
      </c>
      <c r="N221" s="27"/>
      <c r="O221" s="27"/>
      <c r="P221" s="28"/>
      <c r="Q221" s="150">
        <f t="shared" si="63"/>
        <v>0</v>
      </c>
      <c r="R221" s="27"/>
      <c r="S221" s="27"/>
      <c r="T221" s="28"/>
      <c r="U221" s="150">
        <f t="shared" si="64"/>
        <v>0</v>
      </c>
      <c r="V221" s="27"/>
      <c r="W221" s="27"/>
      <c r="X221" s="30"/>
      <c r="Y221" s="283"/>
    </row>
    <row r="222" spans="1:25" s="4" customFormat="1" ht="13.5" hidden="1" customHeight="1" x14ac:dyDescent="0.2">
      <c r="A222" s="726"/>
      <c r="B222" s="671"/>
      <c r="C222" s="565"/>
      <c r="D222" s="657"/>
      <c r="E222" s="693"/>
      <c r="F222" s="308" t="s">
        <v>61</v>
      </c>
      <c r="G222" s="693"/>
      <c r="H222" s="304" t="s">
        <v>403</v>
      </c>
      <c r="I222" s="83">
        <f t="shared" si="66"/>
        <v>0</v>
      </c>
      <c r="J222" s="27"/>
      <c r="K222" s="27"/>
      <c r="L222" s="28"/>
      <c r="M222" s="26">
        <f t="shared" si="65"/>
        <v>0</v>
      </c>
      <c r="N222" s="27"/>
      <c r="O222" s="27"/>
      <c r="P222" s="28"/>
      <c r="Q222" s="150">
        <f t="shared" si="63"/>
        <v>0</v>
      </c>
      <c r="R222" s="27"/>
      <c r="S222" s="27"/>
      <c r="T222" s="28"/>
      <c r="U222" s="150">
        <f t="shared" si="64"/>
        <v>0</v>
      </c>
      <c r="V222" s="27"/>
      <c r="W222" s="27"/>
      <c r="X222" s="30"/>
      <c r="Y222" s="283"/>
    </row>
    <row r="223" spans="1:25" s="4" customFormat="1" ht="13.5" hidden="1" customHeight="1" x14ac:dyDescent="0.2">
      <c r="A223" s="726"/>
      <c r="B223" s="671"/>
      <c r="C223" s="565"/>
      <c r="D223" s="657"/>
      <c r="E223" s="693" t="s">
        <v>185</v>
      </c>
      <c r="F223" s="308" t="s">
        <v>51</v>
      </c>
      <c r="G223" s="693" t="s">
        <v>124</v>
      </c>
      <c r="H223" s="304" t="s">
        <v>28</v>
      </c>
      <c r="I223" s="83">
        <f t="shared" si="66"/>
        <v>0</v>
      </c>
      <c r="J223" s="27"/>
      <c r="K223" s="27"/>
      <c r="L223" s="28"/>
      <c r="M223" s="26">
        <f t="shared" si="65"/>
        <v>0</v>
      </c>
      <c r="N223" s="27"/>
      <c r="O223" s="27"/>
      <c r="P223" s="28"/>
      <c r="Q223" s="150">
        <f t="shared" si="63"/>
        <v>0</v>
      </c>
      <c r="R223" s="27"/>
      <c r="S223" s="27"/>
      <c r="T223" s="28"/>
      <c r="U223" s="150">
        <f t="shared" si="64"/>
        <v>0</v>
      </c>
      <c r="V223" s="27"/>
      <c r="W223" s="27"/>
      <c r="X223" s="30"/>
      <c r="Y223" s="283"/>
    </row>
    <row r="224" spans="1:25" s="4" customFormat="1" ht="13.5" hidden="1" customHeight="1" x14ac:dyDescent="0.2">
      <c r="A224" s="726"/>
      <c r="B224" s="671"/>
      <c r="C224" s="565"/>
      <c r="D224" s="657"/>
      <c r="E224" s="693"/>
      <c r="F224" s="308" t="s">
        <v>61</v>
      </c>
      <c r="G224" s="693"/>
      <c r="H224" s="304" t="s">
        <v>403</v>
      </c>
      <c r="I224" s="83">
        <f t="shared" si="66"/>
        <v>0</v>
      </c>
      <c r="J224" s="27"/>
      <c r="K224" s="27"/>
      <c r="L224" s="28"/>
      <c r="M224" s="26">
        <f t="shared" si="65"/>
        <v>0</v>
      </c>
      <c r="N224" s="27"/>
      <c r="O224" s="27"/>
      <c r="P224" s="28"/>
      <c r="Q224" s="150">
        <f t="shared" si="63"/>
        <v>0</v>
      </c>
      <c r="R224" s="27"/>
      <c r="S224" s="27"/>
      <c r="T224" s="28"/>
      <c r="U224" s="150">
        <f t="shared" si="64"/>
        <v>0</v>
      </c>
      <c r="V224" s="27"/>
      <c r="W224" s="27"/>
      <c r="X224" s="30"/>
      <c r="Y224" s="283"/>
    </row>
    <row r="225" spans="1:25" s="4" customFormat="1" ht="13.5" hidden="1" customHeight="1" x14ac:dyDescent="0.2">
      <c r="A225" s="726"/>
      <c r="B225" s="671"/>
      <c r="C225" s="565"/>
      <c r="D225" s="657"/>
      <c r="E225" s="693" t="s">
        <v>186</v>
      </c>
      <c r="F225" s="308" t="s">
        <v>51</v>
      </c>
      <c r="G225" s="693" t="s">
        <v>125</v>
      </c>
      <c r="H225" s="304" t="s">
        <v>28</v>
      </c>
      <c r="I225" s="83">
        <f t="shared" si="66"/>
        <v>0</v>
      </c>
      <c r="J225" s="27"/>
      <c r="K225" s="27"/>
      <c r="L225" s="28"/>
      <c r="M225" s="26">
        <f t="shared" si="65"/>
        <v>0</v>
      </c>
      <c r="N225" s="27"/>
      <c r="O225" s="27"/>
      <c r="P225" s="28"/>
      <c r="Q225" s="150">
        <f t="shared" si="63"/>
        <v>0</v>
      </c>
      <c r="R225" s="27"/>
      <c r="S225" s="27"/>
      <c r="T225" s="28"/>
      <c r="U225" s="150">
        <f t="shared" si="64"/>
        <v>0</v>
      </c>
      <c r="V225" s="27"/>
      <c r="W225" s="27"/>
      <c r="X225" s="30"/>
      <c r="Y225" s="283"/>
    </row>
    <row r="226" spans="1:25" s="4" customFormat="1" ht="13.5" hidden="1" customHeight="1" x14ac:dyDescent="0.2">
      <c r="A226" s="726"/>
      <c r="B226" s="671"/>
      <c r="C226" s="565"/>
      <c r="D226" s="657"/>
      <c r="E226" s="693"/>
      <c r="F226" s="308" t="s">
        <v>61</v>
      </c>
      <c r="G226" s="693"/>
      <c r="H226" s="304" t="s">
        <v>403</v>
      </c>
      <c r="I226" s="83">
        <f t="shared" si="66"/>
        <v>0</v>
      </c>
      <c r="J226" s="27"/>
      <c r="K226" s="27"/>
      <c r="L226" s="28"/>
      <c r="M226" s="26">
        <f t="shared" si="65"/>
        <v>0</v>
      </c>
      <c r="N226" s="27"/>
      <c r="O226" s="27"/>
      <c r="P226" s="28"/>
      <c r="Q226" s="150">
        <f t="shared" si="63"/>
        <v>0</v>
      </c>
      <c r="R226" s="27"/>
      <c r="S226" s="27"/>
      <c r="T226" s="28"/>
      <c r="U226" s="150">
        <f t="shared" si="64"/>
        <v>0</v>
      </c>
      <c r="V226" s="27"/>
      <c r="W226" s="27"/>
      <c r="X226" s="30"/>
      <c r="Y226" s="283"/>
    </row>
    <row r="227" spans="1:25" s="4" customFormat="1" ht="13.5" hidden="1" customHeight="1" x14ac:dyDescent="0.2">
      <c r="A227" s="726"/>
      <c r="B227" s="671"/>
      <c r="C227" s="565"/>
      <c r="D227" s="657"/>
      <c r="E227" s="693" t="s">
        <v>187</v>
      </c>
      <c r="F227" s="308" t="s">
        <v>51</v>
      </c>
      <c r="G227" s="693" t="s">
        <v>126</v>
      </c>
      <c r="H227" s="304" t="s">
        <v>28</v>
      </c>
      <c r="I227" s="83">
        <f t="shared" si="66"/>
        <v>0</v>
      </c>
      <c r="J227" s="27"/>
      <c r="K227" s="27"/>
      <c r="L227" s="28"/>
      <c r="M227" s="26">
        <f t="shared" si="65"/>
        <v>0</v>
      </c>
      <c r="N227" s="27"/>
      <c r="O227" s="27"/>
      <c r="P227" s="28"/>
      <c r="Q227" s="150">
        <f t="shared" si="63"/>
        <v>0</v>
      </c>
      <c r="R227" s="27"/>
      <c r="S227" s="27"/>
      <c r="T227" s="28"/>
      <c r="U227" s="150">
        <f t="shared" si="64"/>
        <v>0</v>
      </c>
      <c r="V227" s="27"/>
      <c r="W227" s="27"/>
      <c r="X227" s="30"/>
      <c r="Y227" s="283"/>
    </row>
    <row r="228" spans="1:25" s="4" customFormat="1" ht="13.5" hidden="1" customHeight="1" x14ac:dyDescent="0.2">
      <c r="A228" s="726"/>
      <c r="B228" s="671"/>
      <c r="C228" s="565"/>
      <c r="D228" s="657"/>
      <c r="E228" s="693"/>
      <c r="F228" s="308" t="s">
        <v>61</v>
      </c>
      <c r="G228" s="693"/>
      <c r="H228" s="304" t="s">
        <v>403</v>
      </c>
      <c r="I228" s="83">
        <f t="shared" si="66"/>
        <v>0</v>
      </c>
      <c r="J228" s="27"/>
      <c r="K228" s="27"/>
      <c r="L228" s="28"/>
      <c r="M228" s="26">
        <f t="shared" si="65"/>
        <v>0</v>
      </c>
      <c r="N228" s="27"/>
      <c r="O228" s="27"/>
      <c r="P228" s="28"/>
      <c r="Q228" s="150">
        <f t="shared" si="63"/>
        <v>0</v>
      </c>
      <c r="R228" s="27"/>
      <c r="S228" s="27"/>
      <c r="T228" s="28"/>
      <c r="U228" s="150">
        <f t="shared" si="64"/>
        <v>0</v>
      </c>
      <c r="V228" s="27"/>
      <c r="W228" s="27"/>
      <c r="X228" s="30"/>
      <c r="Y228" s="283"/>
    </row>
    <row r="229" spans="1:25" s="4" customFormat="1" ht="13.5" hidden="1" customHeight="1" x14ac:dyDescent="0.2">
      <c r="A229" s="726"/>
      <c r="B229" s="671"/>
      <c r="C229" s="565"/>
      <c r="D229" s="657"/>
      <c r="E229" s="693" t="s">
        <v>188</v>
      </c>
      <c r="F229" s="308" t="s">
        <v>51</v>
      </c>
      <c r="G229" s="693" t="s">
        <v>127</v>
      </c>
      <c r="H229" s="304" t="s">
        <v>28</v>
      </c>
      <c r="I229" s="83">
        <f t="shared" si="66"/>
        <v>0</v>
      </c>
      <c r="J229" s="27"/>
      <c r="K229" s="27"/>
      <c r="L229" s="28"/>
      <c r="M229" s="26">
        <f t="shared" si="65"/>
        <v>0</v>
      </c>
      <c r="N229" s="27"/>
      <c r="O229" s="27"/>
      <c r="P229" s="28"/>
      <c r="Q229" s="150">
        <f t="shared" si="63"/>
        <v>0</v>
      </c>
      <c r="R229" s="27"/>
      <c r="S229" s="27"/>
      <c r="T229" s="28"/>
      <c r="U229" s="150">
        <f t="shared" si="64"/>
        <v>0</v>
      </c>
      <c r="V229" s="27"/>
      <c r="W229" s="27"/>
      <c r="X229" s="30"/>
      <c r="Y229" s="283"/>
    </row>
    <row r="230" spans="1:25" s="4" customFormat="1" ht="13.5" hidden="1" customHeight="1" x14ac:dyDescent="0.2">
      <c r="A230" s="726"/>
      <c r="B230" s="671"/>
      <c r="C230" s="565"/>
      <c r="D230" s="658"/>
      <c r="E230" s="693"/>
      <c r="F230" s="308" t="s">
        <v>61</v>
      </c>
      <c r="G230" s="693"/>
      <c r="H230" s="304" t="s">
        <v>403</v>
      </c>
      <c r="I230" s="83">
        <f t="shared" si="66"/>
        <v>0</v>
      </c>
      <c r="J230" s="27"/>
      <c r="K230" s="27"/>
      <c r="L230" s="28"/>
      <c r="M230" s="26">
        <f t="shared" si="65"/>
        <v>0</v>
      </c>
      <c r="N230" s="27"/>
      <c r="O230" s="27"/>
      <c r="P230" s="28"/>
      <c r="Q230" s="150">
        <f t="shared" si="63"/>
        <v>0</v>
      </c>
      <c r="R230" s="27"/>
      <c r="S230" s="27"/>
      <c r="T230" s="28"/>
      <c r="U230" s="150">
        <f t="shared" si="64"/>
        <v>0</v>
      </c>
      <c r="V230" s="27"/>
      <c r="W230" s="27"/>
      <c r="X230" s="30"/>
      <c r="Y230" s="283"/>
    </row>
    <row r="231" spans="1:25" s="4" customFormat="1" ht="13.5" hidden="1" customHeight="1" x14ac:dyDescent="0.2">
      <c r="A231" s="726"/>
      <c r="B231" s="671"/>
      <c r="C231" s="565"/>
      <c r="D231" s="694" t="s">
        <v>258</v>
      </c>
      <c r="E231" s="693" t="s">
        <v>189</v>
      </c>
      <c r="F231" s="308" t="s">
        <v>51</v>
      </c>
      <c r="G231" s="693" t="s">
        <v>128</v>
      </c>
      <c r="H231" s="304" t="s">
        <v>28</v>
      </c>
      <c r="I231" s="83">
        <f t="shared" si="66"/>
        <v>0</v>
      </c>
      <c r="J231" s="27"/>
      <c r="K231" s="27"/>
      <c r="L231" s="28"/>
      <c r="M231" s="26">
        <f t="shared" si="65"/>
        <v>0</v>
      </c>
      <c r="N231" s="27"/>
      <c r="O231" s="27"/>
      <c r="P231" s="28"/>
      <c r="Q231" s="150">
        <f t="shared" si="63"/>
        <v>0</v>
      </c>
      <c r="R231" s="27"/>
      <c r="S231" s="27"/>
      <c r="T231" s="28"/>
      <c r="U231" s="150">
        <f t="shared" si="64"/>
        <v>0</v>
      </c>
      <c r="V231" s="27"/>
      <c r="W231" s="27"/>
      <c r="X231" s="30"/>
      <c r="Y231" s="283"/>
    </row>
    <row r="232" spans="1:25" s="4" customFormat="1" ht="13.5" hidden="1" customHeight="1" x14ac:dyDescent="0.2">
      <c r="A232" s="726"/>
      <c r="B232" s="671"/>
      <c r="C232" s="565"/>
      <c r="D232" s="657"/>
      <c r="E232" s="693"/>
      <c r="F232" s="308" t="s">
        <v>61</v>
      </c>
      <c r="G232" s="693"/>
      <c r="H232" s="304" t="s">
        <v>403</v>
      </c>
      <c r="I232" s="83">
        <f t="shared" si="66"/>
        <v>0</v>
      </c>
      <c r="J232" s="27"/>
      <c r="K232" s="27"/>
      <c r="L232" s="28"/>
      <c r="M232" s="26">
        <f t="shared" si="65"/>
        <v>0</v>
      </c>
      <c r="N232" s="27"/>
      <c r="O232" s="27"/>
      <c r="P232" s="28"/>
      <c r="Q232" s="150">
        <f t="shared" si="63"/>
        <v>0</v>
      </c>
      <c r="R232" s="27"/>
      <c r="S232" s="27"/>
      <c r="T232" s="28"/>
      <c r="U232" s="150">
        <f t="shared" si="64"/>
        <v>0</v>
      </c>
      <c r="V232" s="27"/>
      <c r="W232" s="27"/>
      <c r="X232" s="30"/>
      <c r="Y232" s="283"/>
    </row>
    <row r="233" spans="1:25" s="4" customFormat="1" ht="13.5" hidden="1" customHeight="1" x14ac:dyDescent="0.2">
      <c r="A233" s="726"/>
      <c r="B233" s="671"/>
      <c r="C233" s="565"/>
      <c r="D233" s="657"/>
      <c r="E233" s="539" t="s">
        <v>190</v>
      </c>
      <c r="F233" s="326" t="s">
        <v>51</v>
      </c>
      <c r="G233" s="625" t="s">
        <v>129</v>
      </c>
      <c r="H233" s="304" t="s">
        <v>28</v>
      </c>
      <c r="I233" s="83">
        <f t="shared" si="66"/>
        <v>0</v>
      </c>
      <c r="J233" s="27"/>
      <c r="K233" s="27"/>
      <c r="L233" s="28"/>
      <c r="M233" s="26">
        <f t="shared" si="65"/>
        <v>0</v>
      </c>
      <c r="N233" s="27"/>
      <c r="O233" s="27"/>
      <c r="P233" s="28"/>
      <c r="Q233" s="150">
        <f t="shared" si="63"/>
        <v>0</v>
      </c>
      <c r="R233" s="27"/>
      <c r="S233" s="27"/>
      <c r="T233" s="28"/>
      <c r="U233" s="150">
        <f t="shared" si="64"/>
        <v>0</v>
      </c>
      <c r="V233" s="27"/>
      <c r="W233" s="27"/>
      <c r="X233" s="30"/>
      <c r="Y233" s="283"/>
    </row>
    <row r="234" spans="1:25" s="4" customFormat="1" ht="13.5" hidden="1" customHeight="1" x14ac:dyDescent="0.2">
      <c r="A234" s="726"/>
      <c r="B234" s="671"/>
      <c r="C234" s="565"/>
      <c r="D234" s="657"/>
      <c r="E234" s="693"/>
      <c r="F234" s="326" t="s">
        <v>61</v>
      </c>
      <c r="G234" s="539"/>
      <c r="H234" s="304" t="s">
        <v>403</v>
      </c>
      <c r="I234" s="83">
        <f t="shared" si="66"/>
        <v>0</v>
      </c>
      <c r="J234" s="27"/>
      <c r="K234" s="27"/>
      <c r="L234" s="28"/>
      <c r="M234" s="26">
        <f t="shared" si="65"/>
        <v>0</v>
      </c>
      <c r="N234" s="27"/>
      <c r="O234" s="27"/>
      <c r="P234" s="28"/>
      <c r="Q234" s="150">
        <f t="shared" si="63"/>
        <v>0</v>
      </c>
      <c r="R234" s="27"/>
      <c r="S234" s="27"/>
      <c r="T234" s="28"/>
      <c r="U234" s="150">
        <f t="shared" si="64"/>
        <v>0</v>
      </c>
      <c r="V234" s="27"/>
      <c r="W234" s="27"/>
      <c r="X234" s="30"/>
      <c r="Y234" s="283"/>
    </row>
    <row r="235" spans="1:25" s="4" customFormat="1" ht="13.5" hidden="1" customHeight="1" x14ac:dyDescent="0.2">
      <c r="A235" s="726"/>
      <c r="B235" s="671"/>
      <c r="C235" s="565"/>
      <c r="D235" s="657"/>
      <c r="E235" s="693" t="s">
        <v>191</v>
      </c>
      <c r="F235" s="326" t="s">
        <v>51</v>
      </c>
      <c r="G235" s="625" t="s">
        <v>130</v>
      </c>
      <c r="H235" s="304" t="s">
        <v>28</v>
      </c>
      <c r="I235" s="83">
        <f t="shared" si="66"/>
        <v>0</v>
      </c>
      <c r="J235" s="27"/>
      <c r="K235" s="27"/>
      <c r="L235" s="28"/>
      <c r="M235" s="26">
        <f t="shared" si="65"/>
        <v>0</v>
      </c>
      <c r="N235" s="27"/>
      <c r="O235" s="27"/>
      <c r="P235" s="28"/>
      <c r="Q235" s="150">
        <f t="shared" si="63"/>
        <v>0</v>
      </c>
      <c r="R235" s="27"/>
      <c r="S235" s="27"/>
      <c r="T235" s="28"/>
      <c r="U235" s="150">
        <f t="shared" si="64"/>
        <v>0</v>
      </c>
      <c r="V235" s="27"/>
      <c r="W235" s="27"/>
      <c r="X235" s="30"/>
      <c r="Y235" s="283"/>
    </row>
    <row r="236" spans="1:25" s="4" customFormat="1" ht="15" hidden="1" customHeight="1" thickBot="1" x14ac:dyDescent="0.25">
      <c r="A236" s="726"/>
      <c r="B236" s="671"/>
      <c r="C236" s="565"/>
      <c r="D236" s="657"/>
      <c r="E236" s="693"/>
      <c r="F236" s="329" t="s">
        <v>61</v>
      </c>
      <c r="G236" s="625"/>
      <c r="H236" s="330" t="s">
        <v>403</v>
      </c>
      <c r="I236" s="82">
        <f t="shared" si="66"/>
        <v>0</v>
      </c>
      <c r="J236" s="59"/>
      <c r="K236" s="59"/>
      <c r="L236" s="60"/>
      <c r="M236" s="26">
        <f>SUM(N236)</f>
        <v>0</v>
      </c>
      <c r="N236" s="59"/>
      <c r="O236" s="59"/>
      <c r="P236" s="60"/>
      <c r="Q236" s="133">
        <f t="shared" si="63"/>
        <v>0</v>
      </c>
      <c r="R236" s="59"/>
      <c r="S236" s="59"/>
      <c r="T236" s="60"/>
      <c r="U236" s="252">
        <f t="shared" si="64"/>
        <v>0</v>
      </c>
      <c r="V236" s="59"/>
      <c r="W236" s="59"/>
      <c r="X236" s="131"/>
      <c r="Y236" s="283"/>
    </row>
    <row r="237" spans="1:25" s="4" customFormat="1" ht="13.5" hidden="1" customHeight="1" thickBot="1" x14ac:dyDescent="0.25">
      <c r="A237" s="726"/>
      <c r="B237" s="671"/>
      <c r="C237" s="565"/>
      <c r="D237" s="657"/>
      <c r="E237" s="868"/>
      <c r="F237" s="728" t="s">
        <v>55</v>
      </c>
      <c r="G237" s="729"/>
      <c r="H237" s="730"/>
      <c r="I237" s="250">
        <f t="shared" si="66"/>
        <v>0</v>
      </c>
      <c r="J237" s="20">
        <f t="shared" ref="J237:L238" si="67">SUM(J215+J217+J219+J221+J223+J225+J227+J229+J231+J233+J235)</f>
        <v>0</v>
      </c>
      <c r="K237" s="20">
        <f t="shared" si="67"/>
        <v>0</v>
      </c>
      <c r="L237" s="19">
        <f t="shared" si="67"/>
        <v>0</v>
      </c>
      <c r="M237" s="22">
        <f>SUM(N237+P237)</f>
        <v>0</v>
      </c>
      <c r="N237" s="20">
        <f t="shared" ref="N237:P238" si="68">SUM(N215+N217+N219+N221+N223+N225+N227+N229+N231+N233+N235)</f>
        <v>0</v>
      </c>
      <c r="O237" s="20">
        <f t="shared" si="68"/>
        <v>0</v>
      </c>
      <c r="P237" s="19">
        <f t="shared" si="68"/>
        <v>0</v>
      </c>
      <c r="Q237" s="250">
        <f>SUM(R237+T237)</f>
        <v>0</v>
      </c>
      <c r="R237" s="20">
        <f t="shared" ref="R237:T238" si="69">SUM(R215+R217+R219+R221+R223+R225+R227+R229+R231+R233+R235)</f>
        <v>0</v>
      </c>
      <c r="S237" s="20">
        <f t="shared" si="69"/>
        <v>0</v>
      </c>
      <c r="T237" s="19">
        <f t="shared" si="69"/>
        <v>0</v>
      </c>
      <c r="U237" s="250">
        <f>SUM(V237+X237)</f>
        <v>0</v>
      </c>
      <c r="V237" s="20">
        <f t="shared" ref="V237:X238" si="70">SUM(V215+V217+V219+V221+V223+V225+V227+V229+V231+V233+V235)</f>
        <v>0</v>
      </c>
      <c r="W237" s="20">
        <f t="shared" si="70"/>
        <v>0</v>
      </c>
      <c r="X237" s="19">
        <f t="shared" si="70"/>
        <v>0</v>
      </c>
      <c r="Y237" s="283"/>
    </row>
    <row r="238" spans="1:25" s="4" customFormat="1" ht="13.5" hidden="1" customHeight="1" thickBot="1" x14ac:dyDescent="0.25">
      <c r="A238" s="726"/>
      <c r="B238" s="671"/>
      <c r="C238" s="565"/>
      <c r="D238" s="657"/>
      <c r="E238" s="868"/>
      <c r="F238" s="717" t="s">
        <v>411</v>
      </c>
      <c r="G238" s="718"/>
      <c r="H238" s="719"/>
      <c r="I238" s="133">
        <f t="shared" si="66"/>
        <v>0</v>
      </c>
      <c r="J238" s="88">
        <f t="shared" si="67"/>
        <v>0</v>
      </c>
      <c r="K238" s="88">
        <f t="shared" si="67"/>
        <v>0</v>
      </c>
      <c r="L238" s="88">
        <f t="shared" si="67"/>
        <v>0</v>
      </c>
      <c r="M238" s="22">
        <f>SUM(N238+P238)</f>
        <v>0</v>
      </c>
      <c r="N238" s="20">
        <f>SUM(N216+N218+N220+N222+N224+N226+N228+N230+N232+N234+N236)</f>
        <v>0</v>
      </c>
      <c r="O238" s="20">
        <f>SUM(O216+O218+O220+O222+O224+O226+O228+O230+O232+O234+O236)</f>
        <v>0</v>
      </c>
      <c r="P238" s="19">
        <f t="shared" si="68"/>
        <v>0</v>
      </c>
      <c r="Q238" s="150">
        <f>SUM(R238+T238)</f>
        <v>0</v>
      </c>
      <c r="R238" s="45">
        <f t="shared" si="69"/>
        <v>0</v>
      </c>
      <c r="S238" s="45">
        <f t="shared" si="69"/>
        <v>0</v>
      </c>
      <c r="T238" s="33">
        <f t="shared" si="69"/>
        <v>0</v>
      </c>
      <c r="U238" s="250">
        <f>SUM(V238+X238)</f>
        <v>0</v>
      </c>
      <c r="V238" s="20">
        <f t="shared" si="70"/>
        <v>0</v>
      </c>
      <c r="W238" s="20">
        <f t="shared" si="70"/>
        <v>0</v>
      </c>
      <c r="X238" s="19">
        <f t="shared" si="70"/>
        <v>0</v>
      </c>
      <c r="Y238" s="283"/>
    </row>
    <row r="239" spans="1:25" s="4" customFormat="1" ht="19.5" hidden="1" customHeight="1" thickBot="1" x14ac:dyDescent="0.25">
      <c r="A239" s="547"/>
      <c r="B239" s="552"/>
      <c r="C239" s="621"/>
      <c r="D239" s="658"/>
      <c r="E239" s="868"/>
      <c r="F239" s="734" t="s">
        <v>9</v>
      </c>
      <c r="G239" s="735"/>
      <c r="H239" s="736"/>
      <c r="I239" s="85">
        <f t="shared" si="66"/>
        <v>0</v>
      </c>
      <c r="J239" s="232">
        <f>SUM(J237+J238)</f>
        <v>0</v>
      </c>
      <c r="K239" s="232">
        <f>SUM(K237+K238)</f>
        <v>0</v>
      </c>
      <c r="L239" s="234">
        <f>SUM(L237+L238)</f>
        <v>0</v>
      </c>
      <c r="M239" s="85">
        <f>SUM(N239+P239)</f>
        <v>0</v>
      </c>
      <c r="N239" s="232">
        <f>SUM(N237+N238)</f>
        <v>0</v>
      </c>
      <c r="O239" s="232">
        <f>SUM(O237+O238)</f>
        <v>0</v>
      </c>
      <c r="P239" s="234">
        <f>SUM(P237+P238)</f>
        <v>0</v>
      </c>
      <c r="Q239" s="85">
        <f>SUM(R239+T239)</f>
        <v>0</v>
      </c>
      <c r="R239" s="232">
        <f>SUM(R237+R238)</f>
        <v>0</v>
      </c>
      <c r="S239" s="232">
        <f>SUM(S237+S238)</f>
        <v>0</v>
      </c>
      <c r="T239" s="234">
        <f>SUM(T237+T238)</f>
        <v>0</v>
      </c>
      <c r="U239" s="85">
        <f>SUM(V239+X239)</f>
        <v>0</v>
      </c>
      <c r="V239" s="232">
        <f>SUM(V237+V238)</f>
        <v>0</v>
      </c>
      <c r="W239" s="232">
        <f>SUM(W237+W238)</f>
        <v>0</v>
      </c>
      <c r="X239" s="234">
        <f>SUM(X237+X238)</f>
        <v>0</v>
      </c>
      <c r="Y239" s="283"/>
    </row>
    <row r="240" spans="1:25" s="2" customFormat="1" ht="16.5" customHeight="1" thickBot="1" x14ac:dyDescent="0.25">
      <c r="A240" s="536">
        <v>1</v>
      </c>
      <c r="B240" s="537">
        <v>2</v>
      </c>
      <c r="C240" s="601">
        <v>15</v>
      </c>
      <c r="D240" s="616" t="s">
        <v>42</v>
      </c>
      <c r="E240" s="652">
        <v>6</v>
      </c>
      <c r="F240" s="307" t="s">
        <v>248</v>
      </c>
      <c r="G240" s="307" t="s">
        <v>131</v>
      </c>
      <c r="H240" s="331" t="s">
        <v>403</v>
      </c>
      <c r="I240" s="34">
        <f t="shared" si="66"/>
        <v>0.6</v>
      </c>
      <c r="J240" s="35">
        <v>0.6</v>
      </c>
      <c r="K240" s="35">
        <v>0.5</v>
      </c>
      <c r="L240" s="36"/>
      <c r="M240" s="29">
        <f>SUM(N240+P240)</f>
        <v>0.6</v>
      </c>
      <c r="N240" s="284">
        <v>0.6</v>
      </c>
      <c r="O240" s="284">
        <v>0.6</v>
      </c>
      <c r="P240" s="33"/>
      <c r="Q240" s="150">
        <f>SUM(R240+T240)</f>
        <v>0.6</v>
      </c>
      <c r="R240" s="45">
        <v>0.6</v>
      </c>
      <c r="S240" s="45">
        <v>0.6</v>
      </c>
      <c r="T240" s="48"/>
      <c r="U240" s="150">
        <f>SUM(V240+X240)</f>
        <v>0.6</v>
      </c>
      <c r="V240" s="45">
        <v>0.6</v>
      </c>
      <c r="W240" s="45">
        <v>0.6</v>
      </c>
      <c r="X240" s="30"/>
      <c r="Y240" s="283"/>
    </row>
    <row r="241" spans="1:25" s="2" customFormat="1" ht="17.25" customHeight="1" thickBot="1" x14ac:dyDescent="0.25">
      <c r="A241" s="536"/>
      <c r="B241" s="537"/>
      <c r="C241" s="601"/>
      <c r="D241" s="616"/>
      <c r="E241" s="652"/>
      <c r="F241" s="734" t="s">
        <v>9</v>
      </c>
      <c r="G241" s="735"/>
      <c r="H241" s="736"/>
      <c r="I241" s="85">
        <f t="shared" si="66"/>
        <v>0.6</v>
      </c>
      <c r="J241" s="232">
        <f>SUM(J240)</f>
        <v>0.6</v>
      </c>
      <c r="K241" s="232">
        <f>SUM(K240)</f>
        <v>0.5</v>
      </c>
      <c r="L241" s="234">
        <f>SUM(L240)</f>
        <v>0</v>
      </c>
      <c r="M241" s="85">
        <f>SUM(N241+P241)</f>
        <v>0.6</v>
      </c>
      <c r="N241" s="232">
        <f>SUM(N240)</f>
        <v>0.6</v>
      </c>
      <c r="O241" s="232">
        <f>SUM(O240)</f>
        <v>0.6</v>
      </c>
      <c r="P241" s="234">
        <f>SUM(P240)</f>
        <v>0</v>
      </c>
      <c r="Q241" s="85">
        <f>SUM(R241+T241)</f>
        <v>0.6</v>
      </c>
      <c r="R241" s="232">
        <f>SUM(R240)</f>
        <v>0.6</v>
      </c>
      <c r="S241" s="232">
        <f>SUM(S240)</f>
        <v>0.6</v>
      </c>
      <c r="T241" s="234">
        <f>SUM(T240)</f>
        <v>0</v>
      </c>
      <c r="U241" s="85">
        <f>SUM(V241+X241)</f>
        <v>0.6</v>
      </c>
      <c r="V241" s="232">
        <f>SUM(V240)</f>
        <v>0.6</v>
      </c>
      <c r="W241" s="232">
        <f>SUM(W240)</f>
        <v>0.6</v>
      </c>
      <c r="X241" s="25">
        <f>SUM(X240)</f>
        <v>0</v>
      </c>
      <c r="Y241" s="283"/>
    </row>
    <row r="242" spans="1:25" s="2" customFormat="1" ht="13.5" customHeight="1" x14ac:dyDescent="0.2">
      <c r="A242" s="726">
        <v>1</v>
      </c>
      <c r="B242" s="671">
        <v>2</v>
      </c>
      <c r="C242" s="565">
        <v>16</v>
      </c>
      <c r="D242" s="657" t="s">
        <v>43</v>
      </c>
      <c r="E242" s="308">
        <v>6</v>
      </c>
      <c r="F242" s="705" t="s">
        <v>345</v>
      </c>
      <c r="G242" s="332" t="s">
        <v>132</v>
      </c>
      <c r="H242" s="333" t="s">
        <v>403</v>
      </c>
      <c r="I242" s="29">
        <f t="shared" si="66"/>
        <v>7.7</v>
      </c>
      <c r="J242" s="45">
        <v>7.7</v>
      </c>
      <c r="K242" s="45"/>
      <c r="L242" s="51"/>
      <c r="M242" s="26">
        <f>SUM(N242)</f>
        <v>7.9</v>
      </c>
      <c r="N242" s="284">
        <v>7.9</v>
      </c>
      <c r="O242" s="284"/>
      <c r="P242" s="51"/>
      <c r="Q242" s="26">
        <f>SUM(R242)</f>
        <v>7.9</v>
      </c>
      <c r="R242" s="284">
        <v>7.9</v>
      </c>
      <c r="S242" s="284"/>
      <c r="T242" s="51"/>
      <c r="U242" s="251">
        <f>SUM(V242)</f>
        <v>7.9</v>
      </c>
      <c r="V242" s="284">
        <v>7.9</v>
      </c>
      <c r="W242" s="284"/>
      <c r="X242" s="50"/>
      <c r="Y242" s="283"/>
    </row>
    <row r="243" spans="1:25" s="2" customFormat="1" ht="13.5" customHeight="1" x14ac:dyDescent="0.2">
      <c r="A243" s="726"/>
      <c r="B243" s="671"/>
      <c r="C243" s="565"/>
      <c r="D243" s="657"/>
      <c r="E243" s="334" t="s">
        <v>182</v>
      </c>
      <c r="F243" s="780"/>
      <c r="G243" s="335" t="s">
        <v>133</v>
      </c>
      <c r="H243" s="333" t="s">
        <v>403</v>
      </c>
      <c r="I243" s="26">
        <f t="shared" si="66"/>
        <v>0.2</v>
      </c>
      <c r="J243" s="45">
        <v>0.2</v>
      </c>
      <c r="K243" s="45">
        <v>0.1</v>
      </c>
      <c r="L243" s="48"/>
      <c r="M243" s="26">
        <f t="shared" ref="M243:M253" si="71">SUM(N243)</f>
        <v>0.2</v>
      </c>
      <c r="N243" s="284">
        <v>0.2</v>
      </c>
      <c r="O243" s="284">
        <v>0.2</v>
      </c>
      <c r="P243" s="48"/>
      <c r="Q243" s="26">
        <f t="shared" ref="Q243:Q253" si="72">SUM(R243)</f>
        <v>0.2</v>
      </c>
      <c r="R243" s="284">
        <v>0.2</v>
      </c>
      <c r="S243" s="284">
        <v>0.2</v>
      </c>
      <c r="T243" s="48"/>
      <c r="U243" s="83">
        <f t="shared" ref="U243:U253" si="73">SUM(V243)</f>
        <v>0.2</v>
      </c>
      <c r="V243" s="284">
        <v>0.2</v>
      </c>
      <c r="W243" s="284">
        <v>0.2</v>
      </c>
      <c r="X243" s="33"/>
      <c r="Y243" s="283"/>
    </row>
    <row r="244" spans="1:25" s="2" customFormat="1" ht="13.5" customHeight="1" x14ac:dyDescent="0.2">
      <c r="A244" s="726"/>
      <c r="B244" s="671"/>
      <c r="C244" s="565"/>
      <c r="D244" s="657"/>
      <c r="E244" s="334" t="s">
        <v>256</v>
      </c>
      <c r="F244" s="780"/>
      <c r="G244" s="335" t="s">
        <v>134</v>
      </c>
      <c r="H244" s="333" t="s">
        <v>403</v>
      </c>
      <c r="I244" s="26">
        <f t="shared" si="66"/>
        <v>0.7</v>
      </c>
      <c r="J244" s="45">
        <v>0.7</v>
      </c>
      <c r="K244" s="45">
        <v>0.5</v>
      </c>
      <c r="L244" s="48"/>
      <c r="M244" s="26">
        <f t="shared" si="71"/>
        <v>0.6</v>
      </c>
      <c r="N244" s="284">
        <v>0.6</v>
      </c>
      <c r="O244" s="284">
        <v>0.6</v>
      </c>
      <c r="P244" s="48"/>
      <c r="Q244" s="26">
        <f t="shared" si="72"/>
        <v>0.6</v>
      </c>
      <c r="R244" s="284">
        <v>0.6</v>
      </c>
      <c r="S244" s="284">
        <v>0.6</v>
      </c>
      <c r="T244" s="48"/>
      <c r="U244" s="83">
        <f t="shared" si="73"/>
        <v>0.6</v>
      </c>
      <c r="V244" s="284">
        <v>0.6</v>
      </c>
      <c r="W244" s="284">
        <v>0.6</v>
      </c>
      <c r="X244" s="33"/>
      <c r="Y244" s="283"/>
    </row>
    <row r="245" spans="1:25" s="2" customFormat="1" ht="13.5" customHeight="1" x14ac:dyDescent="0.2">
      <c r="A245" s="726"/>
      <c r="B245" s="671"/>
      <c r="C245" s="565"/>
      <c r="D245" s="657"/>
      <c r="E245" s="334" t="s">
        <v>183</v>
      </c>
      <c r="F245" s="780"/>
      <c r="G245" s="335" t="s">
        <v>135</v>
      </c>
      <c r="H245" s="333" t="s">
        <v>28</v>
      </c>
      <c r="I245" s="26">
        <f t="shared" si="66"/>
        <v>1.6</v>
      </c>
      <c r="J245" s="45">
        <v>1.6</v>
      </c>
      <c r="K245" s="45">
        <v>0.8</v>
      </c>
      <c r="L245" s="48"/>
      <c r="M245" s="26">
        <f t="shared" si="71"/>
        <v>0</v>
      </c>
      <c r="N245" s="284"/>
      <c r="O245" s="284"/>
      <c r="P245" s="48"/>
      <c r="Q245" s="26">
        <f t="shared" si="72"/>
        <v>10.1</v>
      </c>
      <c r="R245" s="284">
        <v>10.1</v>
      </c>
      <c r="S245" s="284">
        <v>9.6999999999999993</v>
      </c>
      <c r="T245" s="48"/>
      <c r="U245" s="83">
        <f t="shared" si="73"/>
        <v>10.1</v>
      </c>
      <c r="V245" s="284">
        <v>10.1</v>
      </c>
      <c r="W245" s="284">
        <v>9.6999999999999993</v>
      </c>
      <c r="X245" s="33"/>
      <c r="Y245" s="283"/>
    </row>
    <row r="246" spans="1:25" s="2" customFormat="1" ht="13.5" customHeight="1" x14ac:dyDescent="0.2">
      <c r="A246" s="726"/>
      <c r="B246" s="671"/>
      <c r="C246" s="565"/>
      <c r="D246" s="657"/>
      <c r="E246" s="317" t="s">
        <v>184</v>
      </c>
      <c r="F246" s="780"/>
      <c r="G246" s="335" t="s">
        <v>136</v>
      </c>
      <c r="H246" s="333" t="s">
        <v>403</v>
      </c>
      <c r="I246" s="26">
        <f t="shared" si="66"/>
        <v>0.1</v>
      </c>
      <c r="J246" s="45">
        <v>0.1</v>
      </c>
      <c r="K246" s="45">
        <v>0.1</v>
      </c>
      <c r="L246" s="48"/>
      <c r="M246" s="26">
        <f t="shared" si="71"/>
        <v>0.2</v>
      </c>
      <c r="N246" s="284">
        <v>0.2</v>
      </c>
      <c r="O246" s="284">
        <v>0.2</v>
      </c>
      <c r="P246" s="48"/>
      <c r="Q246" s="26">
        <f t="shared" si="72"/>
        <v>0.2</v>
      </c>
      <c r="R246" s="284">
        <v>0.2</v>
      </c>
      <c r="S246" s="284">
        <v>0.2</v>
      </c>
      <c r="T246" s="48"/>
      <c r="U246" s="83">
        <f t="shared" si="73"/>
        <v>0.2</v>
      </c>
      <c r="V246" s="284">
        <v>0.2</v>
      </c>
      <c r="W246" s="284">
        <v>0.2</v>
      </c>
      <c r="X246" s="33"/>
      <c r="Y246" s="283"/>
    </row>
    <row r="247" spans="1:25" s="2" customFormat="1" ht="13.5" customHeight="1" x14ac:dyDescent="0.2">
      <c r="A247" s="726"/>
      <c r="B247" s="671"/>
      <c r="C247" s="565"/>
      <c r="D247" s="657"/>
      <c r="E247" s="317" t="s">
        <v>185</v>
      </c>
      <c r="F247" s="780"/>
      <c r="G247" s="335" t="s">
        <v>137</v>
      </c>
      <c r="H247" s="333" t="s">
        <v>28</v>
      </c>
      <c r="I247" s="26">
        <f t="shared" si="66"/>
        <v>12.2</v>
      </c>
      <c r="J247" s="45">
        <v>12.2</v>
      </c>
      <c r="K247" s="45">
        <v>9.3000000000000007</v>
      </c>
      <c r="L247" s="48"/>
      <c r="M247" s="26">
        <f t="shared" si="71"/>
        <v>13</v>
      </c>
      <c r="N247" s="284">
        <v>13</v>
      </c>
      <c r="O247" s="284">
        <v>12.6</v>
      </c>
      <c r="P247" s="48"/>
      <c r="Q247" s="26">
        <f t="shared" si="72"/>
        <v>13</v>
      </c>
      <c r="R247" s="284">
        <v>13</v>
      </c>
      <c r="S247" s="284">
        <v>12.6</v>
      </c>
      <c r="T247" s="48"/>
      <c r="U247" s="83">
        <f t="shared" si="73"/>
        <v>13</v>
      </c>
      <c r="V247" s="284">
        <v>13</v>
      </c>
      <c r="W247" s="284">
        <v>12.6</v>
      </c>
      <c r="X247" s="33"/>
      <c r="Y247" s="283"/>
    </row>
    <row r="248" spans="1:25" s="2" customFormat="1" ht="13.5" customHeight="1" x14ac:dyDescent="0.2">
      <c r="A248" s="726"/>
      <c r="B248" s="671"/>
      <c r="C248" s="565"/>
      <c r="D248" s="657"/>
      <c r="E248" s="334" t="s">
        <v>186</v>
      </c>
      <c r="F248" s="780"/>
      <c r="G248" s="335" t="s">
        <v>138</v>
      </c>
      <c r="H248" s="333" t="s">
        <v>403</v>
      </c>
      <c r="I248" s="26">
        <f t="shared" si="66"/>
        <v>0.1</v>
      </c>
      <c r="J248" s="45">
        <v>0.1</v>
      </c>
      <c r="K248" s="45">
        <v>0.1</v>
      </c>
      <c r="L248" s="48"/>
      <c r="M248" s="26">
        <f t="shared" si="71"/>
        <v>0.1</v>
      </c>
      <c r="N248" s="284">
        <v>0.1</v>
      </c>
      <c r="O248" s="284">
        <v>0.1</v>
      </c>
      <c r="P248" s="48"/>
      <c r="Q248" s="26">
        <f t="shared" si="72"/>
        <v>0.1</v>
      </c>
      <c r="R248" s="284">
        <v>0.1</v>
      </c>
      <c r="S248" s="284">
        <v>0.1</v>
      </c>
      <c r="T248" s="48"/>
      <c r="U248" s="83">
        <f t="shared" si="73"/>
        <v>0.1</v>
      </c>
      <c r="V248" s="284">
        <v>0.1</v>
      </c>
      <c r="W248" s="284">
        <v>0.1</v>
      </c>
      <c r="X248" s="33"/>
      <c r="Y248" s="283"/>
    </row>
    <row r="249" spans="1:25" s="2" customFormat="1" ht="13.5" customHeight="1" x14ac:dyDescent="0.2">
      <c r="A249" s="726"/>
      <c r="B249" s="671"/>
      <c r="C249" s="565"/>
      <c r="D249" s="657"/>
      <c r="E249" s="317" t="s">
        <v>187</v>
      </c>
      <c r="F249" s="780"/>
      <c r="G249" s="335" t="s">
        <v>139</v>
      </c>
      <c r="H249" s="333" t="s">
        <v>403</v>
      </c>
      <c r="I249" s="26">
        <f t="shared" si="66"/>
        <v>0.7</v>
      </c>
      <c r="J249" s="45">
        <v>0.7</v>
      </c>
      <c r="K249" s="45">
        <v>0.6</v>
      </c>
      <c r="L249" s="48"/>
      <c r="M249" s="26">
        <f t="shared" si="71"/>
        <v>0.9</v>
      </c>
      <c r="N249" s="284">
        <v>0.9</v>
      </c>
      <c r="O249" s="284">
        <v>0.9</v>
      </c>
      <c r="P249" s="48"/>
      <c r="Q249" s="26">
        <f t="shared" si="72"/>
        <v>0.9</v>
      </c>
      <c r="R249" s="284">
        <v>0.9</v>
      </c>
      <c r="S249" s="284">
        <v>0.9</v>
      </c>
      <c r="T249" s="48"/>
      <c r="U249" s="83">
        <f t="shared" si="73"/>
        <v>0.9</v>
      </c>
      <c r="V249" s="284">
        <v>0.9</v>
      </c>
      <c r="W249" s="284">
        <v>0.9</v>
      </c>
      <c r="X249" s="33"/>
      <c r="Y249" s="283"/>
    </row>
    <row r="250" spans="1:25" s="2" customFormat="1" ht="13.5" customHeight="1" x14ac:dyDescent="0.2">
      <c r="A250" s="726"/>
      <c r="B250" s="671"/>
      <c r="C250" s="565"/>
      <c r="D250" s="657"/>
      <c r="E250" s="317" t="s">
        <v>188</v>
      </c>
      <c r="F250" s="780"/>
      <c r="G250" s="335" t="s">
        <v>140</v>
      </c>
      <c r="H250" s="333" t="s">
        <v>28</v>
      </c>
      <c r="I250" s="26">
        <f t="shared" si="66"/>
        <v>5.2</v>
      </c>
      <c r="J250" s="45">
        <v>5.2</v>
      </c>
      <c r="K250" s="45">
        <v>4</v>
      </c>
      <c r="L250" s="48"/>
      <c r="M250" s="26">
        <f t="shared" si="71"/>
        <v>5.6</v>
      </c>
      <c r="N250" s="284">
        <v>5.6</v>
      </c>
      <c r="O250" s="284">
        <v>5.3</v>
      </c>
      <c r="P250" s="48"/>
      <c r="Q250" s="26">
        <f t="shared" si="72"/>
        <v>5.6</v>
      </c>
      <c r="R250" s="284">
        <v>5.6</v>
      </c>
      <c r="S250" s="284">
        <v>5.3</v>
      </c>
      <c r="T250" s="48"/>
      <c r="U250" s="83">
        <f t="shared" si="73"/>
        <v>5.6</v>
      </c>
      <c r="V250" s="284">
        <v>5.6</v>
      </c>
      <c r="W250" s="284">
        <v>5.3</v>
      </c>
      <c r="X250" s="33"/>
      <c r="Y250" s="283"/>
    </row>
    <row r="251" spans="1:25" s="2" customFormat="1" ht="13.5" customHeight="1" x14ac:dyDescent="0.2">
      <c r="A251" s="726"/>
      <c r="B251" s="671"/>
      <c r="C251" s="565"/>
      <c r="D251" s="657"/>
      <c r="E251" s="317" t="s">
        <v>189</v>
      </c>
      <c r="F251" s="780"/>
      <c r="G251" s="335" t="s">
        <v>141</v>
      </c>
      <c r="H251" s="333" t="s">
        <v>403</v>
      </c>
      <c r="I251" s="26">
        <f t="shared" si="66"/>
        <v>1.6</v>
      </c>
      <c r="J251" s="45">
        <v>1.6</v>
      </c>
      <c r="K251" s="45">
        <v>1.2</v>
      </c>
      <c r="L251" s="48"/>
      <c r="M251" s="26">
        <f t="shared" si="71"/>
        <v>1.8</v>
      </c>
      <c r="N251" s="284">
        <v>1.8</v>
      </c>
      <c r="O251" s="284">
        <v>1.8</v>
      </c>
      <c r="P251" s="48"/>
      <c r="Q251" s="26">
        <f t="shared" si="72"/>
        <v>1.8</v>
      </c>
      <c r="R251" s="284">
        <v>1.8</v>
      </c>
      <c r="S251" s="284">
        <v>1.8</v>
      </c>
      <c r="T251" s="48"/>
      <c r="U251" s="83">
        <f t="shared" si="73"/>
        <v>1.8</v>
      </c>
      <c r="V251" s="284">
        <v>1.8</v>
      </c>
      <c r="W251" s="284">
        <v>1.8</v>
      </c>
      <c r="X251" s="33"/>
      <c r="Y251" s="283"/>
    </row>
    <row r="252" spans="1:25" s="2" customFormat="1" ht="13.5" customHeight="1" x14ac:dyDescent="0.2">
      <c r="A252" s="726"/>
      <c r="B252" s="671"/>
      <c r="C252" s="565"/>
      <c r="D252" s="657"/>
      <c r="E252" s="317" t="s">
        <v>190</v>
      </c>
      <c r="F252" s="780"/>
      <c r="G252" s="335" t="s">
        <v>142</v>
      </c>
      <c r="H252" s="333" t="s">
        <v>403</v>
      </c>
      <c r="I252" s="26">
        <f t="shared" si="66"/>
        <v>0.3</v>
      </c>
      <c r="J252" s="45">
        <v>0.3</v>
      </c>
      <c r="K252" s="45">
        <v>0.2</v>
      </c>
      <c r="L252" s="48"/>
      <c r="M252" s="26">
        <f t="shared" si="71"/>
        <v>0.4</v>
      </c>
      <c r="N252" s="284">
        <v>0.4</v>
      </c>
      <c r="O252" s="284">
        <v>0.4</v>
      </c>
      <c r="P252" s="48"/>
      <c r="Q252" s="26">
        <f t="shared" si="72"/>
        <v>0.4</v>
      </c>
      <c r="R252" s="284">
        <v>0.4</v>
      </c>
      <c r="S252" s="284">
        <v>0.4</v>
      </c>
      <c r="T252" s="48"/>
      <c r="U252" s="83">
        <f t="shared" si="73"/>
        <v>0.4</v>
      </c>
      <c r="V252" s="284">
        <v>0.4</v>
      </c>
      <c r="W252" s="284">
        <v>0.4</v>
      </c>
      <c r="X252" s="33"/>
      <c r="Y252" s="283"/>
    </row>
    <row r="253" spans="1:25" s="2" customFormat="1" ht="13.5" customHeight="1" thickBot="1" x14ac:dyDescent="0.25">
      <c r="A253" s="726"/>
      <c r="B253" s="671"/>
      <c r="C253" s="565"/>
      <c r="D253" s="657"/>
      <c r="E253" s="317" t="s">
        <v>191</v>
      </c>
      <c r="F253" s="780"/>
      <c r="G253" s="336" t="s">
        <v>143</v>
      </c>
      <c r="H253" s="337" t="s">
        <v>403</v>
      </c>
      <c r="I253" s="71">
        <f t="shared" si="66"/>
        <v>0.9</v>
      </c>
      <c r="J253" s="69">
        <v>0.9</v>
      </c>
      <c r="K253" s="69">
        <v>0.7</v>
      </c>
      <c r="L253" s="70"/>
      <c r="M253" s="71">
        <f t="shared" si="71"/>
        <v>0.9</v>
      </c>
      <c r="N253" s="482">
        <v>0.9</v>
      </c>
      <c r="O253" s="482">
        <v>0.9</v>
      </c>
      <c r="P253" s="70"/>
      <c r="Q253" s="71">
        <f t="shared" si="72"/>
        <v>0.9</v>
      </c>
      <c r="R253" s="482">
        <v>0.9</v>
      </c>
      <c r="S253" s="482">
        <v>0.9</v>
      </c>
      <c r="T253" s="70"/>
      <c r="U253" s="134">
        <f t="shared" si="73"/>
        <v>0.9</v>
      </c>
      <c r="V253" s="482">
        <v>0.9</v>
      </c>
      <c r="W253" s="482">
        <v>0.9</v>
      </c>
      <c r="X253" s="53"/>
      <c r="Y253" s="283"/>
    </row>
    <row r="254" spans="1:25" s="2" customFormat="1" ht="13.5" customHeight="1" x14ac:dyDescent="0.2">
      <c r="A254" s="726"/>
      <c r="B254" s="671"/>
      <c r="C254" s="565"/>
      <c r="D254" s="657"/>
      <c r="E254" s="769"/>
      <c r="F254" s="731" t="s">
        <v>55</v>
      </c>
      <c r="G254" s="732"/>
      <c r="H254" s="733"/>
      <c r="I254" s="16">
        <f t="shared" si="66"/>
        <v>19</v>
      </c>
      <c r="J254" s="49">
        <f>SUM(J245+J247+J250)</f>
        <v>19</v>
      </c>
      <c r="K254" s="49">
        <f>SUM(K245+K247+K250)</f>
        <v>14.100000000000001</v>
      </c>
      <c r="L254" s="50">
        <f>SUM(L245+L247+L250)</f>
        <v>0</v>
      </c>
      <c r="M254" s="16">
        <f>SUM(N254+P254)</f>
        <v>18.600000000000001</v>
      </c>
      <c r="N254" s="49">
        <f>SUM(N245+N247+N250)</f>
        <v>18.600000000000001</v>
      </c>
      <c r="O254" s="49">
        <f>SUM(O245+O247+O250)</f>
        <v>17.899999999999999</v>
      </c>
      <c r="P254" s="50">
        <f>SUM(P245+P247+P250)</f>
        <v>0</v>
      </c>
      <c r="Q254" s="67">
        <f>SUM(R254+T254)</f>
        <v>28.700000000000003</v>
      </c>
      <c r="R254" s="49">
        <f>SUM(R245+R247+R250)</f>
        <v>28.700000000000003</v>
      </c>
      <c r="S254" s="49">
        <f>SUM(S245+S247+S250)</f>
        <v>27.599999999999998</v>
      </c>
      <c r="T254" s="50">
        <f>SUM(T245+T247+T250)</f>
        <v>0</v>
      </c>
      <c r="U254" s="251">
        <f>SUM(V254+X254)</f>
        <v>28.700000000000003</v>
      </c>
      <c r="V254" s="49">
        <f>SUM(V245+V247+V250)</f>
        <v>28.700000000000003</v>
      </c>
      <c r="W254" s="49">
        <f>SUM(W245+W247+W250)</f>
        <v>27.599999999999998</v>
      </c>
      <c r="X254" s="50">
        <f>SUM(X245+X247+X250)</f>
        <v>0</v>
      </c>
      <c r="Y254" s="283"/>
    </row>
    <row r="255" spans="1:25" s="2" customFormat="1" ht="13.5" customHeight="1" thickBot="1" x14ac:dyDescent="0.25">
      <c r="A255" s="726"/>
      <c r="B255" s="671"/>
      <c r="C255" s="565"/>
      <c r="D255" s="657"/>
      <c r="E255" s="769"/>
      <c r="F255" s="717" t="s">
        <v>411</v>
      </c>
      <c r="G255" s="718"/>
      <c r="H255" s="719"/>
      <c r="I255" s="404">
        <f t="shared" si="66"/>
        <v>12.299999999999999</v>
      </c>
      <c r="J255" s="17">
        <f>SUM(J242+J243+J244+J246+J248+J249+J251+J252+J253)</f>
        <v>12.299999999999999</v>
      </c>
      <c r="K255" s="17">
        <f>SUM(K242+K243+K244+K246+K248+K249+K251+K252+K253)</f>
        <v>3.5</v>
      </c>
      <c r="L255" s="53">
        <f>SUM(L242+L243+L244+L246+L248+L249+L251+L252+L253)</f>
        <v>0</v>
      </c>
      <c r="M255" s="405">
        <f>SUM(N255+P255)</f>
        <v>13</v>
      </c>
      <c r="N255" s="17">
        <f>SUM(N242+N243+N244+N246+N248+N249+N251+N252+N253)</f>
        <v>13</v>
      </c>
      <c r="O255" s="17">
        <f>SUM(O242+O243+O244+O246+O248+O249+O251+O252+O253)</f>
        <v>5.1000000000000005</v>
      </c>
      <c r="P255" s="53">
        <f>SUM(P242+P243+P244+P246+P248+P249+P251+P252+P253)</f>
        <v>0</v>
      </c>
      <c r="Q255" s="473">
        <f>SUM(R255+T255)</f>
        <v>13</v>
      </c>
      <c r="R255" s="17">
        <f>SUM(R242+R243+R244+R246+R248+R249+R251+R252+R253)</f>
        <v>13</v>
      </c>
      <c r="S255" s="17">
        <f>SUM(S242+S243+S244+S246+S248+S249+S251+S252+S253)</f>
        <v>5.1000000000000005</v>
      </c>
      <c r="T255" s="53">
        <f>SUM(T242+T243+T244+T246+T248+T249+T251+T252+T253)</f>
        <v>0</v>
      </c>
      <c r="U255" s="252">
        <f>SUM(V255+X255)</f>
        <v>13</v>
      </c>
      <c r="V255" s="17">
        <f>SUM(V242+V243+V244+V246+V248+V249+V251+V252+V253)</f>
        <v>13</v>
      </c>
      <c r="W255" s="17">
        <f>SUM(W242+W243+W244+W246+W248+W249+W251+W252+W253)</f>
        <v>5.1000000000000005</v>
      </c>
      <c r="X255" s="53">
        <f>SUM(X242+X243+X244+X246+X248+X249+X251+X252+X253)</f>
        <v>0</v>
      </c>
      <c r="Y255" s="283"/>
    </row>
    <row r="256" spans="1:25" s="2" customFormat="1" ht="18.75" customHeight="1" thickBot="1" x14ac:dyDescent="0.25">
      <c r="A256" s="726"/>
      <c r="B256" s="671"/>
      <c r="C256" s="565"/>
      <c r="D256" s="657"/>
      <c r="E256" s="743"/>
      <c r="F256" s="763" t="s">
        <v>9</v>
      </c>
      <c r="G256" s="764"/>
      <c r="H256" s="765"/>
      <c r="I256" s="85">
        <f>SUM(J256+L256)</f>
        <v>31.299999999999997</v>
      </c>
      <c r="J256" s="232">
        <f>SUM(J254+J255)</f>
        <v>31.299999999999997</v>
      </c>
      <c r="K256" s="232">
        <f>SUM(K254+K255)</f>
        <v>17.600000000000001</v>
      </c>
      <c r="L256" s="234">
        <f>SUM(L254+L255)</f>
        <v>0</v>
      </c>
      <c r="M256" s="85">
        <f>SUM(N256+P256)</f>
        <v>31.6</v>
      </c>
      <c r="N256" s="232">
        <f>SUM(N254+N255)</f>
        <v>31.6</v>
      </c>
      <c r="O256" s="232">
        <f>SUM(O254+O255)</f>
        <v>23</v>
      </c>
      <c r="P256" s="234">
        <f>SUM(P254+P255)</f>
        <v>0</v>
      </c>
      <c r="Q256" s="85">
        <f>SUM(R256+T256)</f>
        <v>41.7</v>
      </c>
      <c r="R256" s="232">
        <f>SUM(R254+R255)</f>
        <v>41.7</v>
      </c>
      <c r="S256" s="232">
        <f>SUM(S254+S255)</f>
        <v>32.699999999999996</v>
      </c>
      <c r="T256" s="234">
        <f>SUM(T254+T255)</f>
        <v>0</v>
      </c>
      <c r="U256" s="85">
        <f>SUM(V256+X256)</f>
        <v>41.7</v>
      </c>
      <c r="V256" s="232">
        <f>SUM(V254+V255)</f>
        <v>41.7</v>
      </c>
      <c r="W256" s="232">
        <f>SUM(W254+W255)</f>
        <v>32.699999999999996</v>
      </c>
      <c r="X256" s="25">
        <f>SUM(X254+X255)</f>
        <v>0</v>
      </c>
      <c r="Y256" s="283"/>
    </row>
    <row r="257" spans="1:25" s="2" customFormat="1" ht="18.75" customHeight="1" thickBot="1" x14ac:dyDescent="0.25">
      <c r="A257" s="766">
        <v>1</v>
      </c>
      <c r="B257" s="569">
        <v>2</v>
      </c>
      <c r="C257" s="727">
        <v>17</v>
      </c>
      <c r="D257" s="694" t="s">
        <v>475</v>
      </c>
      <c r="E257" s="743">
        <v>21</v>
      </c>
      <c r="F257" s="460" t="s">
        <v>476</v>
      </c>
      <c r="G257" s="469" t="s">
        <v>477</v>
      </c>
      <c r="H257" s="403" t="s">
        <v>403</v>
      </c>
      <c r="I257" s="22">
        <f>SUM(J257)</f>
        <v>56.5</v>
      </c>
      <c r="J257" s="20">
        <v>56.5</v>
      </c>
      <c r="K257" s="20">
        <v>27</v>
      </c>
      <c r="L257" s="19"/>
      <c r="M257" s="250">
        <f>SUM(N257+P257)</f>
        <v>104.1</v>
      </c>
      <c r="N257" s="501">
        <v>104.1</v>
      </c>
      <c r="O257" s="501">
        <v>68.2</v>
      </c>
      <c r="P257" s="19"/>
      <c r="Q257" s="250">
        <f>SUM(R257+T257)</f>
        <v>104.1</v>
      </c>
      <c r="R257" s="20">
        <v>104.1</v>
      </c>
      <c r="S257" s="20">
        <v>68.2</v>
      </c>
      <c r="T257" s="19"/>
      <c r="U257" s="250">
        <f>SUM(V257+X257)</f>
        <v>104.1</v>
      </c>
      <c r="V257" s="20">
        <v>104.1</v>
      </c>
      <c r="W257" s="20">
        <v>68.2</v>
      </c>
      <c r="X257" s="19"/>
      <c r="Y257" s="283"/>
    </row>
    <row r="258" spans="1:25" s="2" customFormat="1" ht="18.75" customHeight="1" thickBot="1" x14ac:dyDescent="0.25">
      <c r="A258" s="767"/>
      <c r="B258" s="552"/>
      <c r="C258" s="621"/>
      <c r="D258" s="658"/>
      <c r="E258" s="744"/>
      <c r="F258" s="734" t="s">
        <v>9</v>
      </c>
      <c r="G258" s="735"/>
      <c r="H258" s="736"/>
      <c r="I258" s="85">
        <f>SUM(J258)</f>
        <v>56.5</v>
      </c>
      <c r="J258" s="232">
        <f>SUM(J257)</f>
        <v>56.5</v>
      </c>
      <c r="K258" s="232">
        <f>SUM(K257)</f>
        <v>27</v>
      </c>
      <c r="L258" s="234"/>
      <c r="M258" s="85">
        <f>SUM(P258,N258)</f>
        <v>104.1</v>
      </c>
      <c r="N258" s="232">
        <f>N257</f>
        <v>104.1</v>
      </c>
      <c r="O258" s="232">
        <f>O257</f>
        <v>68.2</v>
      </c>
      <c r="P258" s="234"/>
      <c r="Q258" s="85">
        <f>SUM(R258)</f>
        <v>104.1</v>
      </c>
      <c r="R258" s="232">
        <f>SUM(R257)</f>
        <v>104.1</v>
      </c>
      <c r="S258" s="232">
        <f>SUM(S257)</f>
        <v>68.2</v>
      </c>
      <c r="T258" s="234"/>
      <c r="U258" s="85">
        <f>SUM(V258)</f>
        <v>104.1</v>
      </c>
      <c r="V258" s="232">
        <f>SUM(V257)</f>
        <v>104.1</v>
      </c>
      <c r="W258" s="232">
        <f>SUM(W257)</f>
        <v>68.2</v>
      </c>
      <c r="X258" s="25"/>
      <c r="Y258" s="283"/>
    </row>
    <row r="259" spans="1:25" s="2" customFormat="1" ht="38.25" customHeight="1" thickBot="1" x14ac:dyDescent="0.25">
      <c r="A259" s="766">
        <v>1</v>
      </c>
      <c r="B259" s="569">
        <v>2</v>
      </c>
      <c r="C259" s="621">
        <v>18</v>
      </c>
      <c r="D259" s="658" t="s">
        <v>496</v>
      </c>
      <c r="E259" s="674">
        <v>6</v>
      </c>
      <c r="F259" s="498" t="s">
        <v>345</v>
      </c>
      <c r="G259" s="499" t="s">
        <v>497</v>
      </c>
      <c r="H259" s="457" t="s">
        <v>403</v>
      </c>
      <c r="I259" s="250">
        <f>SUM(J259+L259)</f>
        <v>2.5</v>
      </c>
      <c r="J259" s="20">
        <v>2.5</v>
      </c>
      <c r="K259" s="20"/>
      <c r="L259" s="19"/>
      <c r="M259" s="250">
        <f>N259</f>
        <v>0</v>
      </c>
      <c r="N259" s="20"/>
      <c r="O259" s="20"/>
      <c r="P259" s="19"/>
      <c r="Q259" s="250"/>
      <c r="R259" s="20"/>
      <c r="S259" s="20"/>
      <c r="T259" s="19"/>
      <c r="U259" s="250"/>
      <c r="V259" s="20"/>
      <c r="W259" s="20"/>
      <c r="X259" s="19"/>
      <c r="Y259" s="283"/>
    </row>
    <row r="260" spans="1:25" s="2" customFormat="1" ht="45" customHeight="1" thickBot="1" x14ac:dyDescent="0.25">
      <c r="A260" s="767"/>
      <c r="B260" s="552"/>
      <c r="C260" s="601"/>
      <c r="D260" s="616"/>
      <c r="E260" s="769"/>
      <c r="F260" s="734" t="s">
        <v>9</v>
      </c>
      <c r="G260" s="735"/>
      <c r="H260" s="736"/>
      <c r="I260" s="85">
        <f>SUM(J260+L260)</f>
        <v>2.5</v>
      </c>
      <c r="J260" s="232">
        <f>SUM(J259)</f>
        <v>2.5</v>
      </c>
      <c r="K260" s="232">
        <f>SUM(K259)</f>
        <v>0</v>
      </c>
      <c r="L260" s="234"/>
      <c r="M260" s="85">
        <f>SUM(P260,N260)</f>
        <v>0</v>
      </c>
      <c r="N260" s="232">
        <f>N259</f>
        <v>0</v>
      </c>
      <c r="O260" s="232">
        <f>O259</f>
        <v>0</v>
      </c>
      <c r="P260" s="234"/>
      <c r="Q260" s="85"/>
      <c r="R260" s="232"/>
      <c r="S260" s="232"/>
      <c r="T260" s="234"/>
      <c r="U260" s="85"/>
      <c r="V260" s="232"/>
      <c r="W260" s="232"/>
      <c r="X260" s="25"/>
      <c r="Y260" s="283"/>
    </row>
    <row r="261" spans="1:25" s="2" customFormat="1" ht="18.75" customHeight="1" thickBot="1" x14ac:dyDescent="0.25">
      <c r="A261" s="766">
        <v>1</v>
      </c>
      <c r="B261" s="569">
        <v>2</v>
      </c>
      <c r="C261" s="727">
        <v>19</v>
      </c>
      <c r="D261" s="694" t="s">
        <v>504</v>
      </c>
      <c r="E261" s="743">
        <v>6</v>
      </c>
      <c r="F261" s="460" t="s">
        <v>246</v>
      </c>
      <c r="G261" s="526" t="s">
        <v>505</v>
      </c>
      <c r="H261" s="403" t="s">
        <v>403</v>
      </c>
      <c r="I261" s="22"/>
      <c r="J261" s="20"/>
      <c r="K261" s="20"/>
      <c r="L261" s="19"/>
      <c r="M261" s="250">
        <f>N261</f>
        <v>15.6</v>
      </c>
      <c r="N261" s="501">
        <v>15.6</v>
      </c>
      <c r="O261" s="501">
        <v>15.4</v>
      </c>
      <c r="P261" s="19"/>
      <c r="Q261" s="250"/>
      <c r="R261" s="20"/>
      <c r="S261" s="20"/>
      <c r="T261" s="19"/>
      <c r="U261" s="250"/>
      <c r="V261" s="20"/>
      <c r="W261" s="20"/>
      <c r="X261" s="19"/>
      <c r="Y261" s="283"/>
    </row>
    <row r="262" spans="1:25" s="2" customFormat="1" ht="18.75" customHeight="1" thickBot="1" x14ac:dyDescent="0.25">
      <c r="A262" s="767"/>
      <c r="B262" s="552"/>
      <c r="C262" s="621"/>
      <c r="D262" s="658"/>
      <c r="E262" s="744"/>
      <c r="F262" s="734"/>
      <c r="G262" s="735"/>
      <c r="H262" s="736"/>
      <c r="I262" s="85"/>
      <c r="J262" s="232"/>
      <c r="K262" s="232"/>
      <c r="L262" s="234"/>
      <c r="M262" s="85">
        <f>SUM(P262,N262)</f>
        <v>15.6</v>
      </c>
      <c r="N262" s="232">
        <f>N261</f>
        <v>15.6</v>
      </c>
      <c r="O262" s="232">
        <f>O261</f>
        <v>15.4</v>
      </c>
      <c r="P262" s="234"/>
      <c r="Q262" s="85"/>
      <c r="R262" s="232"/>
      <c r="S262" s="232"/>
      <c r="T262" s="234"/>
      <c r="U262" s="85"/>
      <c r="V262" s="232"/>
      <c r="W262" s="232"/>
      <c r="X262" s="25"/>
      <c r="Y262" s="283"/>
    </row>
    <row r="263" spans="1:25" s="2" customFormat="1" ht="16.5" customHeight="1" thickBot="1" x14ac:dyDescent="0.25">
      <c r="A263" s="458">
        <v>1</v>
      </c>
      <c r="B263" s="459">
        <v>2</v>
      </c>
      <c r="C263" s="685" t="s">
        <v>10</v>
      </c>
      <c r="D263" s="686"/>
      <c r="E263" s="686"/>
      <c r="F263" s="686"/>
      <c r="G263" s="686"/>
      <c r="H263" s="687"/>
      <c r="I263" s="235">
        <f>SUM(J263+L263)</f>
        <v>1583.7999999999997</v>
      </c>
      <c r="J263" s="236">
        <f>SUM(J103+J105+J108+J111+J114+J117+J119+J121+J123+J125+J139+J146+J153+J214+J239+J241+J256+J258+J260)</f>
        <v>1462.4999999999998</v>
      </c>
      <c r="K263" s="236">
        <f>SUM(K103+K105+K108+K111+K114+K117+K119+K121+K123+K125+K139+K146+K153+K214+K239+K241+K256+K258+K260)</f>
        <v>1006.9</v>
      </c>
      <c r="L263" s="236">
        <f t="shared" ref="L263:X263" si="74">SUM(L103+L105+L108+L111+L114+L117+L119+L121+L123+L125+L139+L146+L153+L214+L239+L241+L256+L258)</f>
        <v>121.3</v>
      </c>
      <c r="M263" s="236">
        <f>SUM(M103+M105+M108+M111+M114+M117+M119+M121+M123+M125+M139+M146+M153+M214+M239+M241+M256+M262+M258)</f>
        <v>1688.9999999999998</v>
      </c>
      <c r="N263" s="236">
        <f>SUM(N103+N105+N108+N111+N114+N117+N119+N121+N123+N125+N139+N146+N153+N214+N239+N241+N256+N258+N262)</f>
        <v>1610.3999999999996</v>
      </c>
      <c r="O263" s="236">
        <f>SUM(O103+O105+O108+O111+O114+O117+O119+O121+O123+O125+O139+O146+O153+O214+O239+O241+O256+O258+O262)</f>
        <v>1385.7000000000003</v>
      </c>
      <c r="P263" s="236">
        <f t="shared" si="74"/>
        <v>78.599999999999994</v>
      </c>
      <c r="Q263" s="236">
        <f t="shared" si="74"/>
        <v>1615.8</v>
      </c>
      <c r="R263" s="236">
        <f t="shared" si="74"/>
        <v>1615.8</v>
      </c>
      <c r="S263" s="236">
        <f t="shared" si="74"/>
        <v>1366</v>
      </c>
      <c r="T263" s="236">
        <f t="shared" si="74"/>
        <v>0</v>
      </c>
      <c r="U263" s="236">
        <f t="shared" si="74"/>
        <v>1615.8</v>
      </c>
      <c r="V263" s="236">
        <f t="shared" si="74"/>
        <v>1615.8</v>
      </c>
      <c r="W263" s="236">
        <f t="shared" si="74"/>
        <v>1366</v>
      </c>
      <c r="X263" s="236">
        <f t="shared" si="74"/>
        <v>0</v>
      </c>
      <c r="Y263" s="283"/>
    </row>
    <row r="264" spans="1:25" s="2" customFormat="1" ht="17.45" customHeight="1" thickBot="1" x14ac:dyDescent="0.25">
      <c r="A264" s="338">
        <v>1</v>
      </c>
      <c r="B264" s="339">
        <v>3</v>
      </c>
      <c r="C264" s="663" t="s">
        <v>429</v>
      </c>
      <c r="D264" s="664"/>
      <c r="E264" s="664"/>
      <c r="F264" s="762"/>
      <c r="G264" s="664"/>
      <c r="H264" s="664"/>
      <c r="I264" s="664"/>
      <c r="J264" s="664"/>
      <c r="K264" s="664"/>
      <c r="L264" s="664"/>
      <c r="M264" s="664"/>
      <c r="N264" s="664"/>
      <c r="O264" s="664"/>
      <c r="P264" s="664"/>
      <c r="Q264" s="664"/>
      <c r="R264" s="664"/>
      <c r="S264" s="664"/>
      <c r="T264" s="664"/>
      <c r="U264" s="664"/>
      <c r="V264" s="664"/>
      <c r="W264" s="664"/>
      <c r="X264" s="665"/>
      <c r="Y264" s="283"/>
    </row>
    <row r="265" spans="1:25" s="4" customFormat="1" ht="19.149999999999999" customHeight="1" thickBot="1" x14ac:dyDescent="0.25">
      <c r="A265" s="536">
        <v>1</v>
      </c>
      <c r="B265" s="537">
        <v>3</v>
      </c>
      <c r="C265" s="532">
        <v>1</v>
      </c>
      <c r="D265" s="768" t="s">
        <v>293</v>
      </c>
      <c r="E265" s="715">
        <v>6</v>
      </c>
      <c r="F265" s="532" t="s">
        <v>48</v>
      </c>
      <c r="G265" s="770" t="s">
        <v>144</v>
      </c>
      <c r="H265" s="508" t="s">
        <v>28</v>
      </c>
      <c r="I265" s="26">
        <f>SUM(J265)</f>
        <v>15.1</v>
      </c>
      <c r="J265" s="27">
        <v>15.1</v>
      </c>
      <c r="K265" s="27"/>
      <c r="L265" s="48"/>
      <c r="M265" s="29">
        <f>SUM(N265+P265)</f>
        <v>0</v>
      </c>
      <c r="N265" s="45"/>
      <c r="O265" s="45"/>
      <c r="P265" s="33"/>
      <c r="Q265" s="29">
        <f>SUM(R265+T265)</f>
        <v>0</v>
      </c>
      <c r="R265" s="45"/>
      <c r="S265" s="45"/>
      <c r="T265" s="33"/>
      <c r="U265" s="251">
        <f>SUM(V265+X265)</f>
        <v>0</v>
      </c>
      <c r="V265" s="45"/>
      <c r="W265" s="45"/>
      <c r="X265" s="33"/>
      <c r="Y265" s="283"/>
    </row>
    <row r="266" spans="1:25" s="4" customFormat="1" ht="19.149999999999999" customHeight="1" thickBot="1" x14ac:dyDescent="0.25">
      <c r="A266" s="536"/>
      <c r="B266" s="537"/>
      <c r="C266" s="532"/>
      <c r="D266" s="558"/>
      <c r="E266" s="715"/>
      <c r="F266" s="532"/>
      <c r="G266" s="771"/>
      <c r="H266" s="505" t="s">
        <v>500</v>
      </c>
      <c r="I266" s="507"/>
      <c r="J266" s="35"/>
      <c r="K266" s="35"/>
      <c r="L266" s="87"/>
      <c r="M266" s="29">
        <f>SUM(N266+P266)</f>
        <v>16</v>
      </c>
      <c r="N266" s="503">
        <v>16</v>
      </c>
      <c r="O266" s="88"/>
      <c r="P266" s="37"/>
      <c r="Q266" s="29">
        <f>SUM(R266+T266)</f>
        <v>16</v>
      </c>
      <c r="R266" s="88">
        <v>16</v>
      </c>
      <c r="S266" s="88"/>
      <c r="T266" s="37"/>
      <c r="U266" s="251">
        <f>SUM(V266+X266)</f>
        <v>16</v>
      </c>
      <c r="V266" s="88">
        <v>16</v>
      </c>
      <c r="W266" s="88"/>
      <c r="X266" s="37"/>
      <c r="Y266" s="283"/>
    </row>
    <row r="267" spans="1:25" s="4" customFormat="1" ht="18" customHeight="1" thickBot="1" x14ac:dyDescent="0.25">
      <c r="A267" s="536"/>
      <c r="B267" s="537"/>
      <c r="C267" s="532"/>
      <c r="D267" s="559"/>
      <c r="E267" s="715"/>
      <c r="F267" s="553" t="s">
        <v>9</v>
      </c>
      <c r="G267" s="554"/>
      <c r="H267" s="555"/>
      <c r="I267" s="85">
        <f>SUM(J267+L267)</f>
        <v>15.1</v>
      </c>
      <c r="J267" s="232">
        <f>SUM(J265)</f>
        <v>15.1</v>
      </c>
      <c r="K267" s="232">
        <f>SUM(K265)</f>
        <v>0</v>
      </c>
      <c r="L267" s="234">
        <f>SUM(L265)</f>
        <v>0</v>
      </c>
      <c r="M267" s="85">
        <f>SUM(N267+P267)</f>
        <v>16</v>
      </c>
      <c r="N267" s="232">
        <f>SUM(N265+N266)</f>
        <v>16</v>
      </c>
      <c r="O267" s="232">
        <f>SUM(O265)</f>
        <v>0</v>
      </c>
      <c r="P267" s="234">
        <f>SUM(P265)</f>
        <v>0</v>
      </c>
      <c r="Q267" s="85">
        <f>SUM(R267+T267)</f>
        <v>16</v>
      </c>
      <c r="R267" s="232">
        <f>SUM(R265+R266)</f>
        <v>16</v>
      </c>
      <c r="S267" s="232">
        <f>SUM(S265)</f>
        <v>0</v>
      </c>
      <c r="T267" s="234">
        <f>SUM(T265)</f>
        <v>0</v>
      </c>
      <c r="U267" s="85">
        <f>SUM(V267+X267)</f>
        <v>16</v>
      </c>
      <c r="V267" s="232">
        <f>SUM(V265+V266)</f>
        <v>16</v>
      </c>
      <c r="W267" s="23">
        <f>SUM(W265)</f>
        <v>0</v>
      </c>
      <c r="X267" s="25">
        <f>SUM(X265)</f>
        <v>0</v>
      </c>
      <c r="Y267" s="283"/>
    </row>
    <row r="268" spans="1:25" s="4" customFormat="1" ht="15" customHeight="1" thickBot="1" x14ac:dyDescent="0.25">
      <c r="A268" s="536">
        <v>1</v>
      </c>
      <c r="B268" s="537">
        <v>3</v>
      </c>
      <c r="C268" s="532">
        <v>2</v>
      </c>
      <c r="D268" s="567" t="s">
        <v>294</v>
      </c>
      <c r="E268" s="642">
        <v>8</v>
      </c>
      <c r="F268" s="341" t="s">
        <v>54</v>
      </c>
      <c r="G268" s="341" t="s">
        <v>145</v>
      </c>
      <c r="H268" s="340" t="s">
        <v>28</v>
      </c>
      <c r="I268" s="52">
        <f>SUM(J268+L268)</f>
        <v>29.2</v>
      </c>
      <c r="J268" s="27"/>
      <c r="K268" s="27"/>
      <c r="L268" s="48">
        <v>29.2</v>
      </c>
      <c r="M268" s="260">
        <f>SUM(N268+P268)</f>
        <v>10</v>
      </c>
      <c r="N268" s="49">
        <v>10</v>
      </c>
      <c r="O268" s="49"/>
      <c r="P268" s="41"/>
      <c r="Q268" s="48">
        <f>R268+T268</f>
        <v>10</v>
      </c>
      <c r="R268" s="49">
        <v>10</v>
      </c>
      <c r="S268" s="49"/>
      <c r="T268" s="50"/>
      <c r="U268" s="262">
        <f>V268+X268</f>
        <v>10</v>
      </c>
      <c r="V268" s="49">
        <v>10</v>
      </c>
      <c r="W268" s="49"/>
      <c r="X268" s="50"/>
      <c r="Y268" s="283"/>
    </row>
    <row r="269" spans="1:25" s="4" customFormat="1" ht="17.25" customHeight="1" thickBot="1" x14ac:dyDescent="0.25">
      <c r="A269" s="536"/>
      <c r="B269" s="537"/>
      <c r="C269" s="532"/>
      <c r="D269" s="559"/>
      <c r="E269" s="642"/>
      <c r="F269" s="553" t="s">
        <v>9</v>
      </c>
      <c r="G269" s="554"/>
      <c r="H269" s="555"/>
      <c r="I269" s="263">
        <f>SUM(J269+L269)</f>
        <v>29.2</v>
      </c>
      <c r="J269" s="232">
        <f>SUM(J268)</f>
        <v>0</v>
      </c>
      <c r="K269" s="232">
        <f>SUM(K268)</f>
        <v>0</v>
      </c>
      <c r="L269" s="233">
        <f>SUM(L268)</f>
        <v>29.2</v>
      </c>
      <c r="M269" s="85">
        <f t="shared" ref="M269:M284" si="75">SUM(N269+P269)</f>
        <v>10</v>
      </c>
      <c r="N269" s="232">
        <f>SUM(N268)</f>
        <v>10</v>
      </c>
      <c r="O269" s="232">
        <f>SUM(O268)</f>
        <v>0</v>
      </c>
      <c r="P269" s="234">
        <f>SUM(P268)</f>
        <v>0</v>
      </c>
      <c r="Q269" s="85">
        <f t="shared" ref="Q269:Q284" si="76">SUM(R269+T269)</f>
        <v>10</v>
      </c>
      <c r="R269" s="232">
        <f>SUM(R268)</f>
        <v>10</v>
      </c>
      <c r="S269" s="232">
        <f>SUM(S268)</f>
        <v>0</v>
      </c>
      <c r="T269" s="234">
        <f>SUM(T268)</f>
        <v>0</v>
      </c>
      <c r="U269" s="85">
        <f t="shared" ref="U269:U284" si="77">SUM(V269+X269)</f>
        <v>10</v>
      </c>
      <c r="V269" s="232">
        <f>SUM(V268)</f>
        <v>10</v>
      </c>
      <c r="W269" s="23">
        <f>SUM(W268)</f>
        <v>0</v>
      </c>
      <c r="X269" s="25">
        <f>SUM(X268)</f>
        <v>0</v>
      </c>
      <c r="Y269" s="283"/>
    </row>
    <row r="270" spans="1:25" s="4" customFormat="1" ht="27.75" customHeight="1" thickBot="1" x14ac:dyDescent="0.25">
      <c r="A270" s="536">
        <v>1</v>
      </c>
      <c r="B270" s="537">
        <v>3</v>
      </c>
      <c r="C270" s="532">
        <v>3</v>
      </c>
      <c r="D270" s="567" t="s">
        <v>234</v>
      </c>
      <c r="E270" s="642">
        <v>22</v>
      </c>
      <c r="F270" s="342" t="s">
        <v>47</v>
      </c>
      <c r="G270" s="342" t="s">
        <v>210</v>
      </c>
      <c r="H270" s="340" t="s">
        <v>28</v>
      </c>
      <c r="I270" s="52">
        <f>SUM(J270+L270)</f>
        <v>0.5</v>
      </c>
      <c r="J270" s="27">
        <v>0.5</v>
      </c>
      <c r="K270" s="27"/>
      <c r="L270" s="48"/>
      <c r="M270" s="406">
        <f t="shared" si="75"/>
        <v>0.5</v>
      </c>
      <c r="N270" s="45">
        <v>0.5</v>
      </c>
      <c r="O270" s="45"/>
      <c r="P270" s="33"/>
      <c r="Q270" s="474">
        <f t="shared" si="76"/>
        <v>0.5</v>
      </c>
      <c r="R270" s="45">
        <v>0.5</v>
      </c>
      <c r="S270" s="45"/>
      <c r="T270" s="33"/>
      <c r="U270" s="253">
        <f t="shared" si="77"/>
        <v>0.5</v>
      </c>
      <c r="V270" s="45">
        <v>0.5</v>
      </c>
      <c r="W270" s="45"/>
      <c r="X270" s="33"/>
      <c r="Y270" s="283"/>
    </row>
    <row r="271" spans="1:25" s="4" customFormat="1" ht="21.75" customHeight="1" thickBot="1" x14ac:dyDescent="0.25">
      <c r="A271" s="536"/>
      <c r="B271" s="537"/>
      <c r="C271" s="532"/>
      <c r="D271" s="559"/>
      <c r="E271" s="642"/>
      <c r="F271" s="553" t="s">
        <v>9</v>
      </c>
      <c r="G271" s="554"/>
      <c r="H271" s="555"/>
      <c r="I271" s="263">
        <f>SUM(J271+L271)</f>
        <v>0.5</v>
      </c>
      <c r="J271" s="232">
        <f>SUM(J270)</f>
        <v>0.5</v>
      </c>
      <c r="K271" s="232">
        <f>SUM(K270)</f>
        <v>0</v>
      </c>
      <c r="L271" s="233">
        <f>SUM(L270)</f>
        <v>0</v>
      </c>
      <c r="M271" s="85">
        <f t="shared" si="75"/>
        <v>0.5</v>
      </c>
      <c r="N271" s="232">
        <f>SUM(N270)</f>
        <v>0.5</v>
      </c>
      <c r="O271" s="232">
        <f>SUM(O270)</f>
        <v>0</v>
      </c>
      <c r="P271" s="234">
        <f>SUM(P270)</f>
        <v>0</v>
      </c>
      <c r="Q271" s="85">
        <f t="shared" si="76"/>
        <v>0.5</v>
      </c>
      <c r="R271" s="232">
        <f>SUM(R270)</f>
        <v>0.5</v>
      </c>
      <c r="S271" s="232">
        <f>SUM(S270)</f>
        <v>0</v>
      </c>
      <c r="T271" s="234">
        <f>SUM(T270)</f>
        <v>0</v>
      </c>
      <c r="U271" s="85">
        <f t="shared" si="77"/>
        <v>0.5</v>
      </c>
      <c r="V271" s="232">
        <f>SUM(V270)</f>
        <v>0.5</v>
      </c>
      <c r="W271" s="23">
        <f>SUM(W270)</f>
        <v>0</v>
      </c>
      <c r="X271" s="25">
        <f>SUM(X270)</f>
        <v>0</v>
      </c>
      <c r="Y271" s="283"/>
    </row>
    <row r="272" spans="1:25" s="4" customFormat="1" ht="33.75" customHeight="1" thickBot="1" x14ac:dyDescent="0.25">
      <c r="A272" s="536">
        <v>1</v>
      </c>
      <c r="B272" s="537">
        <v>3</v>
      </c>
      <c r="C272" s="532">
        <v>4</v>
      </c>
      <c r="D272" s="567" t="s">
        <v>169</v>
      </c>
      <c r="E272" s="807" t="s">
        <v>343</v>
      </c>
      <c r="F272" s="341" t="s">
        <v>47</v>
      </c>
      <c r="G272" s="341" t="s">
        <v>146</v>
      </c>
      <c r="H272" s="340" t="s">
        <v>28</v>
      </c>
      <c r="I272" s="52">
        <f>SUM(J272)</f>
        <v>1</v>
      </c>
      <c r="J272" s="27">
        <v>1</v>
      </c>
      <c r="K272" s="27"/>
      <c r="L272" s="48"/>
      <c r="M272" s="75">
        <f t="shared" si="75"/>
        <v>2.2000000000000002</v>
      </c>
      <c r="N272" s="45">
        <v>2.2000000000000002</v>
      </c>
      <c r="O272" s="45"/>
      <c r="P272" s="33"/>
      <c r="Q272" s="475">
        <f t="shared" si="76"/>
        <v>2.2000000000000002</v>
      </c>
      <c r="R272" s="45">
        <v>2.2000000000000002</v>
      </c>
      <c r="S272" s="45"/>
      <c r="T272" s="33"/>
      <c r="U272" s="261">
        <f t="shared" si="77"/>
        <v>2.2000000000000002</v>
      </c>
      <c r="V272" s="45">
        <v>2.2000000000000002</v>
      </c>
      <c r="W272" s="45"/>
      <c r="X272" s="33"/>
      <c r="Y272" s="283"/>
    </row>
    <row r="273" spans="1:25" s="4" customFormat="1" ht="15" customHeight="1" thickBot="1" x14ac:dyDescent="0.25">
      <c r="A273" s="536"/>
      <c r="B273" s="537"/>
      <c r="C273" s="532"/>
      <c r="D273" s="559"/>
      <c r="E273" s="808"/>
      <c r="F273" s="553" t="s">
        <v>9</v>
      </c>
      <c r="G273" s="554"/>
      <c r="H273" s="555"/>
      <c r="I273" s="263">
        <f>SUM(J273+L273)</f>
        <v>1</v>
      </c>
      <c r="J273" s="232">
        <f>SUM(J272)</f>
        <v>1</v>
      </c>
      <c r="K273" s="232">
        <f>SUM(K272)</f>
        <v>0</v>
      </c>
      <c r="L273" s="233">
        <f>SUM(L272)</f>
        <v>0</v>
      </c>
      <c r="M273" s="85">
        <f t="shared" si="75"/>
        <v>2.2000000000000002</v>
      </c>
      <c r="N273" s="232">
        <f>SUM(N272)</f>
        <v>2.2000000000000002</v>
      </c>
      <c r="O273" s="232">
        <f>SUM(O272)</f>
        <v>0</v>
      </c>
      <c r="P273" s="234">
        <f>SUM(P272)</f>
        <v>0</v>
      </c>
      <c r="Q273" s="85">
        <f t="shared" si="76"/>
        <v>2.2000000000000002</v>
      </c>
      <c r="R273" s="232">
        <f>SUM(R272)</f>
        <v>2.2000000000000002</v>
      </c>
      <c r="S273" s="232">
        <f>SUM(S272)</f>
        <v>0</v>
      </c>
      <c r="T273" s="234">
        <f>SUM(T272)</f>
        <v>0</v>
      </c>
      <c r="U273" s="85">
        <f t="shared" si="77"/>
        <v>2.2000000000000002</v>
      </c>
      <c r="V273" s="232">
        <f>SUM(V272)</f>
        <v>2.2000000000000002</v>
      </c>
      <c r="W273" s="23">
        <f>SUM(W272)</f>
        <v>0</v>
      </c>
      <c r="X273" s="25">
        <f>SUM(X272)</f>
        <v>0</v>
      </c>
      <c r="Y273" s="283"/>
    </row>
    <row r="274" spans="1:25" s="4" customFormat="1" ht="27" hidden="1" customHeight="1" thickBot="1" x14ac:dyDescent="0.25">
      <c r="A274" s="536">
        <v>1</v>
      </c>
      <c r="B274" s="537">
        <v>3</v>
      </c>
      <c r="C274" s="532">
        <v>5</v>
      </c>
      <c r="D274" s="567" t="s">
        <v>170</v>
      </c>
      <c r="E274" s="799">
        <v>6</v>
      </c>
      <c r="F274" s="341" t="s">
        <v>48</v>
      </c>
      <c r="G274" s="341" t="s">
        <v>147</v>
      </c>
      <c r="H274" s="340" t="s">
        <v>28</v>
      </c>
      <c r="I274" s="84">
        <f>SUM(J274)</f>
        <v>0</v>
      </c>
      <c r="J274" s="27"/>
      <c r="K274" s="27"/>
      <c r="L274" s="48"/>
      <c r="M274" s="261">
        <f t="shared" si="75"/>
        <v>0</v>
      </c>
      <c r="N274" s="45"/>
      <c r="O274" s="45"/>
      <c r="P274" s="33"/>
      <c r="Q274" s="87">
        <f t="shared" si="76"/>
        <v>0</v>
      </c>
      <c r="R274" s="45"/>
      <c r="S274" s="45"/>
      <c r="T274" s="33"/>
      <c r="U274" s="261">
        <f t="shared" si="77"/>
        <v>0</v>
      </c>
      <c r="V274" s="45"/>
      <c r="W274" s="45"/>
      <c r="X274" s="33"/>
      <c r="Y274" s="283"/>
    </row>
    <row r="275" spans="1:25" s="4" customFormat="1" ht="15.75" hidden="1" customHeight="1" thickBot="1" x14ac:dyDescent="0.25">
      <c r="A275" s="536"/>
      <c r="B275" s="537"/>
      <c r="C275" s="532"/>
      <c r="D275" s="559"/>
      <c r="E275" s="799"/>
      <c r="F275" s="553" t="s">
        <v>9</v>
      </c>
      <c r="G275" s="554"/>
      <c r="H275" s="555"/>
      <c r="I275" s="85">
        <f>SUM(J275+L275)</f>
        <v>0</v>
      </c>
      <c r="J275" s="232">
        <f>SUM(J274)</f>
        <v>0</v>
      </c>
      <c r="K275" s="232">
        <f>SUM(K274)</f>
        <v>0</v>
      </c>
      <c r="L275" s="233">
        <f>SUM(L274)</f>
        <v>0</v>
      </c>
      <c r="M275" s="85">
        <f t="shared" si="75"/>
        <v>0</v>
      </c>
      <c r="N275" s="232">
        <f>SUM(N274)</f>
        <v>0</v>
      </c>
      <c r="O275" s="232">
        <f>SUM(O274)</f>
        <v>0</v>
      </c>
      <c r="P275" s="234">
        <f>SUM(P274)</f>
        <v>0</v>
      </c>
      <c r="Q275" s="85">
        <f t="shared" si="76"/>
        <v>0</v>
      </c>
      <c r="R275" s="232">
        <f>SUM(R274)</f>
        <v>0</v>
      </c>
      <c r="S275" s="232">
        <f>SUM(S274)</f>
        <v>0</v>
      </c>
      <c r="T275" s="234">
        <f>SUM(T274)</f>
        <v>0</v>
      </c>
      <c r="U275" s="85">
        <f t="shared" si="77"/>
        <v>0</v>
      </c>
      <c r="V275" s="232">
        <f>SUM(V274)</f>
        <v>0</v>
      </c>
      <c r="W275" s="23">
        <f>SUM(W274)</f>
        <v>0</v>
      </c>
      <c r="X275" s="25">
        <f>SUM(X274)</f>
        <v>0</v>
      </c>
      <c r="Y275" s="283"/>
    </row>
    <row r="276" spans="1:25" s="4" customFormat="1" ht="12" hidden="1" customHeight="1" x14ac:dyDescent="0.2">
      <c r="A276" s="536">
        <v>1</v>
      </c>
      <c r="B276" s="537">
        <v>4</v>
      </c>
      <c r="C276" s="532">
        <v>6</v>
      </c>
      <c r="D276" s="535"/>
      <c r="E276" s="642"/>
      <c r="F276" s="705"/>
      <c r="G276" s="705"/>
      <c r="H276" s="809" t="s">
        <v>28</v>
      </c>
      <c r="I276" s="76">
        <f>SUM(J276+L276)</f>
        <v>0</v>
      </c>
      <c r="J276" s="77"/>
      <c r="K276" s="77"/>
      <c r="L276" s="78"/>
      <c r="M276" s="85">
        <f t="shared" si="75"/>
        <v>0</v>
      </c>
      <c r="N276" s="35">
        <f>SUM(N277*3.4528)</f>
        <v>0</v>
      </c>
      <c r="O276" s="35"/>
      <c r="P276" s="38"/>
      <c r="Q276" s="85">
        <f t="shared" si="76"/>
        <v>0</v>
      </c>
      <c r="R276" s="35">
        <f>SUM(R277*3.4528)</f>
        <v>0</v>
      </c>
      <c r="S276" s="35"/>
      <c r="T276" s="38"/>
      <c r="U276" s="85">
        <f t="shared" si="77"/>
        <v>0</v>
      </c>
      <c r="V276" s="35">
        <f>SUM(V277*3.4528)</f>
        <v>0</v>
      </c>
      <c r="W276" s="35"/>
      <c r="X276" s="38"/>
      <c r="Y276" s="283"/>
    </row>
    <row r="277" spans="1:25" s="4" customFormat="1" ht="12" hidden="1" customHeight="1" thickBot="1" x14ac:dyDescent="0.25">
      <c r="A277" s="536"/>
      <c r="B277" s="537"/>
      <c r="C277" s="532"/>
      <c r="D277" s="535"/>
      <c r="E277" s="642"/>
      <c r="F277" s="706"/>
      <c r="G277" s="706"/>
      <c r="H277" s="810"/>
      <c r="I277" s="52">
        <f t="shared" ref="I277:P277" si="78">I276/3.4528</f>
        <v>0</v>
      </c>
      <c r="J277" s="27">
        <f t="shared" si="78"/>
        <v>0</v>
      </c>
      <c r="K277" s="27">
        <f t="shared" si="78"/>
        <v>0</v>
      </c>
      <c r="L277" s="28">
        <f t="shared" si="78"/>
        <v>0</v>
      </c>
      <c r="M277" s="85">
        <f t="shared" si="75"/>
        <v>0</v>
      </c>
      <c r="N277" s="63"/>
      <c r="O277" s="63">
        <f t="shared" si="78"/>
        <v>0</v>
      </c>
      <c r="P277" s="68">
        <f t="shared" si="78"/>
        <v>0</v>
      </c>
      <c r="Q277" s="85">
        <f t="shared" si="76"/>
        <v>0</v>
      </c>
      <c r="R277" s="63"/>
      <c r="S277" s="63">
        <f>S276/3.4528</f>
        <v>0</v>
      </c>
      <c r="T277" s="68">
        <f>T276/3.4528</f>
        <v>0</v>
      </c>
      <c r="U277" s="85">
        <f t="shared" si="77"/>
        <v>0</v>
      </c>
      <c r="V277" s="63"/>
      <c r="W277" s="63">
        <f>W276/3.4528</f>
        <v>0</v>
      </c>
      <c r="X277" s="68">
        <f>X276/3.4528</f>
        <v>0</v>
      </c>
      <c r="Y277" s="283"/>
    </row>
    <row r="278" spans="1:25" s="4" customFormat="1" ht="12" hidden="1" customHeight="1" thickBot="1" x14ac:dyDescent="0.25">
      <c r="A278" s="536"/>
      <c r="B278" s="537"/>
      <c r="C278" s="532"/>
      <c r="D278" s="535"/>
      <c r="E278" s="642"/>
      <c r="F278" s="648" t="s">
        <v>9</v>
      </c>
      <c r="G278" s="649"/>
      <c r="H278" s="650"/>
      <c r="I278" s="74">
        <f>SUM(J278+L278)</f>
        <v>0</v>
      </c>
      <c r="J278" s="23">
        <f t="shared" ref="J278:L279" si="79">SUM(J276)</f>
        <v>0</v>
      </c>
      <c r="K278" s="23">
        <f t="shared" si="79"/>
        <v>0</v>
      </c>
      <c r="L278" s="24">
        <f t="shared" si="79"/>
        <v>0</v>
      </c>
      <c r="M278" s="85">
        <f t="shared" si="75"/>
        <v>0</v>
      </c>
      <c r="N278" s="23">
        <f t="shared" ref="N278:P279" si="80">SUM(N276)</f>
        <v>0</v>
      </c>
      <c r="O278" s="23">
        <f t="shared" si="80"/>
        <v>0</v>
      </c>
      <c r="P278" s="25">
        <f t="shared" si="80"/>
        <v>0</v>
      </c>
      <c r="Q278" s="85">
        <f t="shared" si="76"/>
        <v>0</v>
      </c>
      <c r="R278" s="23">
        <f t="shared" ref="R278:T279" si="81">SUM(R276)</f>
        <v>0</v>
      </c>
      <c r="S278" s="23">
        <f t="shared" si="81"/>
        <v>0</v>
      </c>
      <c r="T278" s="25">
        <f t="shared" si="81"/>
        <v>0</v>
      </c>
      <c r="U278" s="85">
        <f t="shared" si="77"/>
        <v>0</v>
      </c>
      <c r="V278" s="23">
        <f t="shared" ref="V278:X279" si="82">SUM(V276)</f>
        <v>0</v>
      </c>
      <c r="W278" s="23">
        <f t="shared" si="82"/>
        <v>0</v>
      </c>
      <c r="X278" s="25">
        <f t="shared" si="82"/>
        <v>0</v>
      </c>
      <c r="Y278" s="283"/>
    </row>
    <row r="279" spans="1:25" s="4" customFormat="1" ht="12" hidden="1" customHeight="1" thickBot="1" x14ac:dyDescent="0.25">
      <c r="A279" s="536"/>
      <c r="B279" s="537"/>
      <c r="C279" s="532"/>
      <c r="D279" s="535"/>
      <c r="E279" s="642"/>
      <c r="F279" s="553"/>
      <c r="G279" s="554"/>
      <c r="H279" s="555"/>
      <c r="I279" s="74">
        <f>SUM(J279+L279)</f>
        <v>0</v>
      </c>
      <c r="J279" s="23">
        <f t="shared" si="79"/>
        <v>0</v>
      </c>
      <c r="K279" s="23">
        <f t="shared" si="79"/>
        <v>0</v>
      </c>
      <c r="L279" s="24">
        <f t="shared" si="79"/>
        <v>0</v>
      </c>
      <c r="M279" s="85">
        <f t="shared" si="75"/>
        <v>0</v>
      </c>
      <c r="N279" s="23">
        <f t="shared" si="80"/>
        <v>0</v>
      </c>
      <c r="O279" s="23">
        <f t="shared" si="80"/>
        <v>0</v>
      </c>
      <c r="P279" s="25">
        <f t="shared" si="80"/>
        <v>0</v>
      </c>
      <c r="Q279" s="85">
        <f t="shared" si="76"/>
        <v>0</v>
      </c>
      <c r="R279" s="23">
        <f t="shared" si="81"/>
        <v>0</v>
      </c>
      <c r="S279" s="23">
        <f t="shared" si="81"/>
        <v>0</v>
      </c>
      <c r="T279" s="25">
        <f t="shared" si="81"/>
        <v>0</v>
      </c>
      <c r="U279" s="85">
        <f t="shared" si="77"/>
        <v>0</v>
      </c>
      <c r="V279" s="23">
        <f t="shared" si="82"/>
        <v>0</v>
      </c>
      <c r="W279" s="23">
        <f t="shared" si="82"/>
        <v>0</v>
      </c>
      <c r="X279" s="25">
        <f t="shared" si="82"/>
        <v>0</v>
      </c>
      <c r="Y279" s="283"/>
    </row>
    <row r="280" spans="1:25" s="3" customFormat="1" ht="16.5" hidden="1" customHeight="1" x14ac:dyDescent="0.2">
      <c r="A280" s="536">
        <v>1</v>
      </c>
      <c r="B280" s="537">
        <v>4</v>
      </c>
      <c r="C280" s="532">
        <v>8</v>
      </c>
      <c r="D280" s="535" t="s">
        <v>179</v>
      </c>
      <c r="E280" s="805">
        <v>22</v>
      </c>
      <c r="F280" s="590" t="s">
        <v>47</v>
      </c>
      <c r="G280" s="705" t="s">
        <v>178</v>
      </c>
      <c r="H280" s="809" t="s">
        <v>28</v>
      </c>
      <c r="I280" s="79">
        <f>J280+L280</f>
        <v>0</v>
      </c>
      <c r="J280" s="80"/>
      <c r="K280" s="80"/>
      <c r="L280" s="81"/>
      <c r="M280" s="85">
        <f t="shared" si="75"/>
        <v>0</v>
      </c>
      <c r="N280" s="69"/>
      <c r="O280" s="69"/>
      <c r="P280" s="72"/>
      <c r="Q280" s="85">
        <f t="shared" si="76"/>
        <v>0</v>
      </c>
      <c r="R280" s="69"/>
      <c r="S280" s="69"/>
      <c r="T280" s="72"/>
      <c r="U280" s="85">
        <f t="shared" si="77"/>
        <v>0</v>
      </c>
      <c r="V280" s="69"/>
      <c r="W280" s="69"/>
      <c r="X280" s="72"/>
      <c r="Y280" s="283"/>
    </row>
    <row r="281" spans="1:25" s="3" customFormat="1" ht="16.5" hidden="1" customHeight="1" thickBot="1" x14ac:dyDescent="0.25">
      <c r="A281" s="536"/>
      <c r="B281" s="537"/>
      <c r="C281" s="532"/>
      <c r="D281" s="535"/>
      <c r="E281" s="805"/>
      <c r="F281" s="804"/>
      <c r="G281" s="706"/>
      <c r="H281" s="810"/>
      <c r="I281" s="83">
        <f t="shared" ref="I281:X281" si="83">I280/3.4528</f>
        <v>0</v>
      </c>
      <c r="J281" s="27">
        <f t="shared" si="83"/>
        <v>0</v>
      </c>
      <c r="K281" s="27">
        <f t="shared" si="83"/>
        <v>0</v>
      </c>
      <c r="L281" s="28">
        <f t="shared" si="83"/>
        <v>0</v>
      </c>
      <c r="M281" s="85">
        <f t="shared" si="75"/>
        <v>0</v>
      </c>
      <c r="N281" s="27">
        <f t="shared" si="83"/>
        <v>0</v>
      </c>
      <c r="O281" s="27">
        <f t="shared" si="83"/>
        <v>0</v>
      </c>
      <c r="P281" s="30">
        <f t="shared" si="83"/>
        <v>0</v>
      </c>
      <c r="Q281" s="85">
        <f t="shared" si="76"/>
        <v>0</v>
      </c>
      <c r="R281" s="27">
        <f t="shared" si="83"/>
        <v>0</v>
      </c>
      <c r="S281" s="27">
        <f t="shared" si="83"/>
        <v>0</v>
      </c>
      <c r="T281" s="28">
        <f t="shared" si="83"/>
        <v>0</v>
      </c>
      <c r="U281" s="85">
        <f t="shared" si="77"/>
        <v>0</v>
      </c>
      <c r="V281" s="27">
        <f t="shared" si="83"/>
        <v>0</v>
      </c>
      <c r="W281" s="27">
        <f t="shared" si="83"/>
        <v>0</v>
      </c>
      <c r="X281" s="30">
        <f t="shared" si="83"/>
        <v>0</v>
      </c>
      <c r="Y281" s="283"/>
    </row>
    <row r="282" spans="1:25" s="4" customFormat="1" ht="16.5" hidden="1" customHeight="1" thickBot="1" x14ac:dyDescent="0.25">
      <c r="A282" s="536"/>
      <c r="B282" s="537"/>
      <c r="C282" s="532"/>
      <c r="D282" s="535"/>
      <c r="E282" s="805"/>
      <c r="F282" s="811" t="s">
        <v>9</v>
      </c>
      <c r="G282" s="812"/>
      <c r="H282" s="813"/>
      <c r="I282" s="73">
        <f>SUM(J282+L282)</f>
        <v>0</v>
      </c>
      <c r="J282" s="23">
        <f t="shared" ref="J282:L283" si="84">SUM(J280)</f>
        <v>0</v>
      </c>
      <c r="K282" s="23">
        <f t="shared" si="84"/>
        <v>0</v>
      </c>
      <c r="L282" s="25">
        <f t="shared" si="84"/>
        <v>0</v>
      </c>
      <c r="M282" s="85">
        <f t="shared" si="75"/>
        <v>0</v>
      </c>
      <c r="N282" s="23">
        <f t="shared" ref="N282:P283" si="85">SUM(N280)</f>
        <v>0</v>
      </c>
      <c r="O282" s="23">
        <f t="shared" si="85"/>
        <v>0</v>
      </c>
      <c r="P282" s="25">
        <f t="shared" si="85"/>
        <v>0</v>
      </c>
      <c r="Q282" s="85">
        <f t="shared" si="76"/>
        <v>0</v>
      </c>
      <c r="R282" s="23">
        <f t="shared" ref="R282:T283" si="86">SUM(R280)</f>
        <v>0</v>
      </c>
      <c r="S282" s="23">
        <f t="shared" si="86"/>
        <v>0</v>
      </c>
      <c r="T282" s="25">
        <f t="shared" si="86"/>
        <v>0</v>
      </c>
      <c r="U282" s="85">
        <f t="shared" si="77"/>
        <v>0</v>
      </c>
      <c r="V282" s="23">
        <f t="shared" ref="V282:X283" si="87">SUM(V280)</f>
        <v>0</v>
      </c>
      <c r="W282" s="23">
        <f t="shared" si="87"/>
        <v>0</v>
      </c>
      <c r="X282" s="25">
        <f t="shared" si="87"/>
        <v>0</v>
      </c>
      <c r="Y282" s="283"/>
    </row>
    <row r="283" spans="1:25" s="4" customFormat="1" ht="12" hidden="1" customHeight="1" thickBot="1" x14ac:dyDescent="0.25">
      <c r="A283" s="536"/>
      <c r="B283" s="537"/>
      <c r="C283" s="867"/>
      <c r="D283" s="567"/>
      <c r="E283" s="806"/>
      <c r="F283" s="814"/>
      <c r="G283" s="815"/>
      <c r="H283" s="816"/>
      <c r="I283" s="73">
        <f>SUM(J283+L283)</f>
        <v>0</v>
      </c>
      <c r="J283" s="23">
        <f t="shared" si="84"/>
        <v>0</v>
      </c>
      <c r="K283" s="23">
        <f t="shared" si="84"/>
        <v>0</v>
      </c>
      <c r="L283" s="25">
        <f t="shared" si="84"/>
        <v>0</v>
      </c>
      <c r="M283" s="85">
        <f t="shared" si="75"/>
        <v>0</v>
      </c>
      <c r="N283" s="23">
        <f t="shared" si="85"/>
        <v>0</v>
      </c>
      <c r="O283" s="23">
        <f t="shared" si="85"/>
        <v>0</v>
      </c>
      <c r="P283" s="25">
        <f t="shared" si="85"/>
        <v>0</v>
      </c>
      <c r="Q283" s="85">
        <f t="shared" si="76"/>
        <v>0</v>
      </c>
      <c r="R283" s="23">
        <f t="shared" si="86"/>
        <v>0</v>
      </c>
      <c r="S283" s="23">
        <f t="shared" si="86"/>
        <v>0</v>
      </c>
      <c r="T283" s="25">
        <f t="shared" si="86"/>
        <v>0</v>
      </c>
      <c r="U283" s="85">
        <f t="shared" si="77"/>
        <v>0</v>
      </c>
      <c r="V283" s="23">
        <f t="shared" si="87"/>
        <v>0</v>
      </c>
      <c r="W283" s="23">
        <f t="shared" si="87"/>
        <v>0</v>
      </c>
      <c r="X283" s="25">
        <f t="shared" si="87"/>
        <v>0</v>
      </c>
      <c r="Y283" s="283"/>
    </row>
    <row r="284" spans="1:25" s="4" customFormat="1" ht="18.75" customHeight="1" thickBot="1" x14ac:dyDescent="0.25">
      <c r="A284" s="309">
        <v>1</v>
      </c>
      <c r="B284" s="343">
        <v>3</v>
      </c>
      <c r="C284" s="685" t="s">
        <v>10</v>
      </c>
      <c r="D284" s="686"/>
      <c r="E284" s="686"/>
      <c r="F284" s="686"/>
      <c r="G284" s="686"/>
      <c r="H284" s="687"/>
      <c r="I284" s="238">
        <f>SUM(J284+L284)</f>
        <v>45.8</v>
      </c>
      <c r="J284" s="236">
        <f>SUM(J267+J269+J271+J273+J275)</f>
        <v>16.600000000000001</v>
      </c>
      <c r="K284" s="236">
        <f t="shared" ref="K284:X284" si="88">SUM(K267+K269+K271+K273+K275)</f>
        <v>0</v>
      </c>
      <c r="L284" s="236">
        <f t="shared" si="88"/>
        <v>29.2</v>
      </c>
      <c r="M284" s="235">
        <f t="shared" si="75"/>
        <v>28.7</v>
      </c>
      <c r="N284" s="236">
        <f t="shared" si="88"/>
        <v>28.7</v>
      </c>
      <c r="O284" s="236">
        <f t="shared" si="88"/>
        <v>0</v>
      </c>
      <c r="P284" s="236">
        <f t="shared" si="88"/>
        <v>0</v>
      </c>
      <c r="Q284" s="235">
        <f t="shared" si="76"/>
        <v>28.7</v>
      </c>
      <c r="R284" s="236">
        <f t="shared" si="88"/>
        <v>28.7</v>
      </c>
      <c r="S284" s="236">
        <f t="shared" si="88"/>
        <v>0</v>
      </c>
      <c r="T284" s="236">
        <f t="shared" si="88"/>
        <v>0</v>
      </c>
      <c r="U284" s="235">
        <f t="shared" si="77"/>
        <v>28.7</v>
      </c>
      <c r="V284" s="236">
        <f t="shared" si="88"/>
        <v>28.7</v>
      </c>
      <c r="W284" s="236">
        <f t="shared" si="88"/>
        <v>0</v>
      </c>
      <c r="X284" s="236">
        <f t="shared" si="88"/>
        <v>0</v>
      </c>
      <c r="Y284" s="283"/>
    </row>
    <row r="285" spans="1:25" s="4" customFormat="1" ht="20.25" customHeight="1" thickBot="1" x14ac:dyDescent="0.25">
      <c r="A285" s="344">
        <v>1</v>
      </c>
      <c r="B285" s="345">
        <v>4</v>
      </c>
      <c r="C285" s="617" t="s">
        <v>45</v>
      </c>
      <c r="D285" s="618"/>
      <c r="E285" s="618"/>
      <c r="F285" s="618"/>
      <c r="G285" s="618"/>
      <c r="H285" s="618"/>
      <c r="I285" s="664"/>
      <c r="J285" s="664"/>
      <c r="K285" s="664"/>
      <c r="L285" s="664"/>
      <c r="M285" s="664"/>
      <c r="N285" s="664"/>
      <c r="O285" s="664"/>
      <c r="P285" s="664"/>
      <c r="Q285" s="664"/>
      <c r="R285" s="664"/>
      <c r="S285" s="664"/>
      <c r="T285" s="664"/>
      <c r="U285" s="664"/>
      <c r="V285" s="664"/>
      <c r="W285" s="664"/>
      <c r="X285" s="665"/>
      <c r="Y285" s="283"/>
    </row>
    <row r="286" spans="1:25" s="3" customFormat="1" ht="22.5" customHeight="1" thickBot="1" x14ac:dyDescent="0.25">
      <c r="A286" s="536">
        <v>1</v>
      </c>
      <c r="B286" s="537">
        <v>4</v>
      </c>
      <c r="C286" s="532">
        <v>1</v>
      </c>
      <c r="D286" s="768" t="s">
        <v>203</v>
      </c>
      <c r="E286" s="642">
        <v>12</v>
      </c>
      <c r="F286" s="346" t="s">
        <v>348</v>
      </c>
      <c r="G286" s="346" t="s">
        <v>148</v>
      </c>
      <c r="H286" s="347" t="s">
        <v>28</v>
      </c>
      <c r="I286" s="26">
        <f>SUM(J286)</f>
        <v>11.3</v>
      </c>
      <c r="J286" s="45">
        <v>11.3</v>
      </c>
      <c r="K286" s="45"/>
      <c r="L286" s="48"/>
      <c r="M286" s="29">
        <f>SUM(N286)</f>
        <v>42</v>
      </c>
      <c r="N286" s="45">
        <v>42</v>
      </c>
      <c r="O286" s="45"/>
      <c r="P286" s="33"/>
      <c r="Q286" s="150">
        <f>SUM(R286+T286)</f>
        <v>42</v>
      </c>
      <c r="R286" s="45">
        <v>42</v>
      </c>
      <c r="S286" s="45"/>
      <c r="T286" s="48"/>
      <c r="U286" s="150">
        <f>SUM(V286+X286)</f>
        <v>42</v>
      </c>
      <c r="V286" s="45">
        <v>42</v>
      </c>
      <c r="W286" s="27"/>
      <c r="X286" s="30"/>
      <c r="Y286" s="283"/>
    </row>
    <row r="287" spans="1:25" s="4" customFormat="1" ht="22.5" customHeight="1" thickBot="1" x14ac:dyDescent="0.25">
      <c r="A287" s="536"/>
      <c r="B287" s="537"/>
      <c r="C287" s="532"/>
      <c r="D287" s="559"/>
      <c r="E287" s="642"/>
      <c r="F287" s="553" t="s">
        <v>9</v>
      </c>
      <c r="G287" s="554"/>
      <c r="H287" s="555"/>
      <c r="I287" s="73">
        <f>SUM(J287+L287)</f>
        <v>11.3</v>
      </c>
      <c r="J287" s="23">
        <f>SUM(J286)</f>
        <v>11.3</v>
      </c>
      <c r="K287" s="23">
        <f>SUM(K286)</f>
        <v>0</v>
      </c>
      <c r="L287" s="25">
        <f>SUM(L286)</f>
        <v>0</v>
      </c>
      <c r="M287" s="85">
        <f>SUM(N287+P287)</f>
        <v>42</v>
      </c>
      <c r="N287" s="23">
        <f>SUM(N286)</f>
        <v>42</v>
      </c>
      <c r="O287" s="23">
        <f>SUM(O286)</f>
        <v>0</v>
      </c>
      <c r="P287" s="25">
        <f>SUM(P286)</f>
        <v>0</v>
      </c>
      <c r="Q287" s="73">
        <f>SUM(R287+T287)</f>
        <v>42</v>
      </c>
      <c r="R287" s="23">
        <f>SUM(R286)</f>
        <v>42</v>
      </c>
      <c r="S287" s="23">
        <f>SUM(S286)</f>
        <v>0</v>
      </c>
      <c r="T287" s="25">
        <f>SUM(T286)</f>
        <v>0</v>
      </c>
      <c r="U287" s="73">
        <f>SUM(V287+X287)</f>
        <v>42</v>
      </c>
      <c r="V287" s="23">
        <f>SUM(V286)</f>
        <v>42</v>
      </c>
      <c r="W287" s="23">
        <f>SUM(W286)</f>
        <v>0</v>
      </c>
      <c r="X287" s="25">
        <f>SUM(X286)</f>
        <v>0</v>
      </c>
      <c r="Y287" s="283"/>
    </row>
    <row r="288" spans="1:25" s="4" customFormat="1" ht="21.75" hidden="1" customHeight="1" x14ac:dyDescent="0.2">
      <c r="A288" s="536">
        <v>1</v>
      </c>
      <c r="B288" s="537">
        <v>5</v>
      </c>
      <c r="C288" s="532">
        <v>2</v>
      </c>
      <c r="D288" s="567" t="s">
        <v>207</v>
      </c>
      <c r="E288" s="642">
        <v>12</v>
      </c>
      <c r="F288" s="693" t="s">
        <v>56</v>
      </c>
      <c r="G288" s="693" t="s">
        <v>149</v>
      </c>
      <c r="H288" s="305" t="s">
        <v>28</v>
      </c>
      <c r="I288" s="83">
        <f>SUM(J288)</f>
        <v>0</v>
      </c>
      <c r="J288" s="27"/>
      <c r="K288" s="27"/>
      <c r="L288" s="28"/>
      <c r="M288" s="83"/>
      <c r="N288" s="27"/>
      <c r="O288" s="27"/>
      <c r="P288" s="30"/>
      <c r="Q288" s="84"/>
      <c r="R288" s="27"/>
      <c r="S288" s="27"/>
      <c r="T288" s="28"/>
      <c r="U288" s="83"/>
      <c r="V288" s="27"/>
      <c r="W288" s="27"/>
      <c r="X288" s="30"/>
      <c r="Y288" s="283"/>
    </row>
    <row r="289" spans="1:25" s="4" customFormat="1" ht="22.5" hidden="1" customHeight="1" thickBot="1" x14ac:dyDescent="0.25">
      <c r="A289" s="536"/>
      <c r="B289" s="537"/>
      <c r="C289" s="532"/>
      <c r="D289" s="558"/>
      <c r="E289" s="642"/>
      <c r="F289" s="624"/>
      <c r="G289" s="624"/>
      <c r="H289" s="331" t="s">
        <v>23</v>
      </c>
      <c r="I289" s="83">
        <f>SUM(J289)</f>
        <v>0</v>
      </c>
      <c r="J289" s="27"/>
      <c r="K289" s="27"/>
      <c r="L289" s="28"/>
      <c r="M289" s="83"/>
      <c r="N289" s="27"/>
      <c r="O289" s="27"/>
      <c r="P289" s="30"/>
      <c r="Q289" s="84"/>
      <c r="R289" s="27"/>
      <c r="S289" s="27"/>
      <c r="T289" s="28"/>
      <c r="U289" s="83"/>
      <c r="V289" s="27"/>
      <c r="W289" s="27"/>
      <c r="X289" s="30"/>
      <c r="Y289" s="283"/>
    </row>
    <row r="290" spans="1:25" s="4" customFormat="1" ht="12" hidden="1" customHeight="1" thickBot="1" x14ac:dyDescent="0.25">
      <c r="A290" s="536"/>
      <c r="B290" s="537"/>
      <c r="C290" s="747"/>
      <c r="D290" s="702"/>
      <c r="E290" s="644"/>
      <c r="F290" s="553" t="s">
        <v>9</v>
      </c>
      <c r="G290" s="554"/>
      <c r="H290" s="555"/>
      <c r="I290" s="73">
        <f>SUM(J290+L290)</f>
        <v>0</v>
      </c>
      <c r="J290" s="23">
        <f>SUM(J289+J288)</f>
        <v>0</v>
      </c>
      <c r="K290" s="23">
        <f>SUM(K289+K288)</f>
        <v>0</v>
      </c>
      <c r="L290" s="23">
        <f>SUM(L289+L288)</f>
        <v>0</v>
      </c>
      <c r="M290" s="73">
        <f>SUM(N290+P290)</f>
        <v>0</v>
      </c>
      <c r="N290" s="23">
        <f>SUM(N289+N288)</f>
        <v>0</v>
      </c>
      <c r="O290" s="23">
        <f>SUM(O289+O288)</f>
        <v>0</v>
      </c>
      <c r="P290" s="23">
        <f>SUM(P289+P288)</f>
        <v>0</v>
      </c>
      <c r="Q290" s="73">
        <f>SUM(R290+T290)</f>
        <v>0</v>
      </c>
      <c r="R290" s="23">
        <f>SUM(R289+R288)</f>
        <v>0</v>
      </c>
      <c r="S290" s="23">
        <f>SUM(S289+S288)</f>
        <v>0</v>
      </c>
      <c r="T290" s="23">
        <f>SUM(T289+T288)</f>
        <v>0</v>
      </c>
      <c r="U290" s="73">
        <f>SUM(V290+X290)</f>
        <v>0</v>
      </c>
      <c r="V290" s="23">
        <f>SUM(V289+V288)</f>
        <v>0</v>
      </c>
      <c r="W290" s="23">
        <f>SUM(W289+W288)</f>
        <v>0</v>
      </c>
      <c r="X290" s="25">
        <f>SUM(X289+X288)</f>
        <v>0</v>
      </c>
      <c r="Y290" s="283"/>
    </row>
    <row r="291" spans="1:25" s="4" customFormat="1" ht="18.75" customHeight="1" thickBot="1" x14ac:dyDescent="0.25">
      <c r="A291" s="309">
        <v>1</v>
      </c>
      <c r="B291" s="343">
        <v>4</v>
      </c>
      <c r="C291" s="685" t="s">
        <v>10</v>
      </c>
      <c r="D291" s="686"/>
      <c r="E291" s="686"/>
      <c r="F291" s="686"/>
      <c r="G291" s="686"/>
      <c r="H291" s="687"/>
      <c r="I291" s="239">
        <f>SUM(J291+L291)</f>
        <v>11.3</v>
      </c>
      <c r="J291" s="240">
        <f>J287+J290</f>
        <v>11.3</v>
      </c>
      <c r="K291" s="240">
        <f>K287+K290</f>
        <v>0</v>
      </c>
      <c r="L291" s="240">
        <f>L287+L290</f>
        <v>0</v>
      </c>
      <c r="M291" s="239">
        <f>SUM(N291+P291)</f>
        <v>42</v>
      </c>
      <c r="N291" s="240">
        <f>N287+N290</f>
        <v>42</v>
      </c>
      <c r="O291" s="240">
        <f>O287+O290</f>
        <v>0</v>
      </c>
      <c r="P291" s="240">
        <f>P287+P290</f>
        <v>0</v>
      </c>
      <c r="Q291" s="239">
        <f>SUM(R291+T291)</f>
        <v>42</v>
      </c>
      <c r="R291" s="240">
        <f>R287</f>
        <v>42</v>
      </c>
      <c r="S291" s="241">
        <f>S287</f>
        <v>0</v>
      </c>
      <c r="T291" s="242">
        <f>T287</f>
        <v>0</v>
      </c>
      <c r="U291" s="239">
        <f>SUM(V291+X291)</f>
        <v>42</v>
      </c>
      <c r="V291" s="240">
        <f>V287</f>
        <v>42</v>
      </c>
      <c r="W291" s="241">
        <f>W287</f>
        <v>0</v>
      </c>
      <c r="X291" s="242">
        <f>X287</f>
        <v>0</v>
      </c>
      <c r="Y291" s="283"/>
    </row>
    <row r="292" spans="1:25" s="4" customFormat="1" ht="18" customHeight="1" thickBot="1" x14ac:dyDescent="0.25">
      <c r="A292" s="344">
        <v>1</v>
      </c>
      <c r="B292" s="345">
        <v>5</v>
      </c>
      <c r="C292" s="663" t="s">
        <v>194</v>
      </c>
      <c r="D292" s="664"/>
      <c r="E292" s="664"/>
      <c r="F292" s="762"/>
      <c r="G292" s="762"/>
      <c r="H292" s="664"/>
      <c r="I292" s="664"/>
      <c r="J292" s="664"/>
      <c r="K292" s="664"/>
      <c r="L292" s="664"/>
      <c r="M292" s="664"/>
      <c r="N292" s="664"/>
      <c r="O292" s="664"/>
      <c r="P292" s="664"/>
      <c r="Q292" s="664"/>
      <c r="R292" s="664"/>
      <c r="S292" s="664"/>
      <c r="T292" s="664"/>
      <c r="U292" s="664"/>
      <c r="V292" s="664"/>
      <c r="W292" s="664"/>
      <c r="X292" s="665"/>
      <c r="Y292" s="283"/>
    </row>
    <row r="293" spans="1:25" s="4" customFormat="1" ht="15.6" customHeight="1" thickBot="1" x14ac:dyDescent="0.25">
      <c r="A293" s="536">
        <v>1</v>
      </c>
      <c r="B293" s="537">
        <v>5</v>
      </c>
      <c r="C293" s="532">
        <v>1</v>
      </c>
      <c r="D293" s="768" t="s">
        <v>201</v>
      </c>
      <c r="E293" s="642">
        <v>4</v>
      </c>
      <c r="F293" s="562" t="s">
        <v>195</v>
      </c>
      <c r="G293" s="562" t="s">
        <v>199</v>
      </c>
      <c r="H293" s="348" t="s">
        <v>28</v>
      </c>
      <c r="I293" s="26">
        <f>SUM(J293)</f>
        <v>91.5</v>
      </c>
      <c r="J293" s="284">
        <v>91.5</v>
      </c>
      <c r="K293" s="45"/>
      <c r="L293" s="48"/>
      <c r="M293" s="29">
        <f t="shared" ref="M293:M300" si="89">SUM(N293+P293)</f>
        <v>95</v>
      </c>
      <c r="N293" s="45">
        <v>95</v>
      </c>
      <c r="O293" s="45"/>
      <c r="P293" s="33"/>
      <c r="Q293" s="84">
        <f>SUM(R293)</f>
        <v>100</v>
      </c>
      <c r="R293" s="45">
        <v>100</v>
      </c>
      <c r="S293" s="45"/>
      <c r="T293" s="48"/>
      <c r="U293" s="83">
        <f>SUM(V293)</f>
        <v>100</v>
      </c>
      <c r="V293" s="45">
        <v>100</v>
      </c>
      <c r="W293" s="27"/>
      <c r="X293" s="30"/>
      <c r="Y293" s="283"/>
    </row>
    <row r="294" spans="1:25" s="4" customFormat="1" ht="10.5" hidden="1" customHeight="1" thickBot="1" x14ac:dyDescent="0.25">
      <c r="A294" s="536"/>
      <c r="B294" s="537"/>
      <c r="C294" s="532"/>
      <c r="D294" s="558"/>
      <c r="E294" s="642"/>
      <c r="F294" s="563"/>
      <c r="G294" s="563"/>
      <c r="H294" s="349" t="s">
        <v>196</v>
      </c>
      <c r="I294" s="133">
        <f>SUM(J294)</f>
        <v>0</v>
      </c>
      <c r="J294" s="88"/>
      <c r="K294" s="88"/>
      <c r="L294" s="87"/>
      <c r="M294" s="29">
        <f t="shared" si="89"/>
        <v>0</v>
      </c>
      <c r="N294" s="88"/>
      <c r="O294" s="88"/>
      <c r="P294" s="37"/>
      <c r="Q294" s="257"/>
      <c r="R294" s="88"/>
      <c r="S294" s="88"/>
      <c r="T294" s="87"/>
      <c r="U294" s="133"/>
      <c r="V294" s="88"/>
      <c r="W294" s="35"/>
      <c r="X294" s="38"/>
      <c r="Y294" s="283"/>
    </row>
    <row r="295" spans="1:25" s="4" customFormat="1" ht="18.75" customHeight="1" thickBot="1" x14ac:dyDescent="0.25">
      <c r="A295" s="536"/>
      <c r="B295" s="537"/>
      <c r="C295" s="532"/>
      <c r="D295" s="559"/>
      <c r="E295" s="642"/>
      <c r="F295" s="549" t="s">
        <v>9</v>
      </c>
      <c r="G295" s="550"/>
      <c r="H295" s="551"/>
      <c r="I295" s="73">
        <f t="shared" ref="I295:I300" si="90">SUM(J295+L295)</f>
        <v>91.5</v>
      </c>
      <c r="J295" s="23">
        <f>SUM(J293:J294)</f>
        <v>91.5</v>
      </c>
      <c r="K295" s="23">
        <f>SUM(K293)</f>
        <v>0</v>
      </c>
      <c r="L295" s="25">
        <f>SUM(L293)</f>
        <v>0</v>
      </c>
      <c r="M295" s="73">
        <f t="shared" si="89"/>
        <v>95</v>
      </c>
      <c r="N295" s="23">
        <f>SUM(N293+N294)</f>
        <v>95</v>
      </c>
      <c r="O295" s="23">
        <f>SUM(O293+O294)</f>
        <v>0</v>
      </c>
      <c r="P295" s="23">
        <f>SUM(P293+P294)</f>
        <v>0</v>
      </c>
      <c r="Q295" s="73">
        <f t="shared" ref="Q295:Q301" si="91">SUM(R295+T295)</f>
        <v>100</v>
      </c>
      <c r="R295" s="23">
        <f>SUM(R293)</f>
        <v>100</v>
      </c>
      <c r="S295" s="23">
        <f>SUM(S293)</f>
        <v>0</v>
      </c>
      <c r="T295" s="25">
        <f>SUM(T293)</f>
        <v>0</v>
      </c>
      <c r="U295" s="73">
        <f t="shared" ref="U295:U301" si="92">SUM(V295+X295)</f>
        <v>100</v>
      </c>
      <c r="V295" s="23">
        <f>SUM(V293)</f>
        <v>100</v>
      </c>
      <c r="W295" s="23">
        <f>SUM(W293)</f>
        <v>0</v>
      </c>
      <c r="X295" s="25">
        <f>SUM(X293)</f>
        <v>0</v>
      </c>
      <c r="Y295" s="283"/>
    </row>
    <row r="296" spans="1:25" s="4" customFormat="1" ht="12.75" customHeight="1" x14ac:dyDescent="0.2">
      <c r="A296" s="536">
        <v>1</v>
      </c>
      <c r="B296" s="537">
        <v>5</v>
      </c>
      <c r="C296" s="532">
        <v>2</v>
      </c>
      <c r="D296" s="567" t="s">
        <v>198</v>
      </c>
      <c r="E296" s="642">
        <v>4</v>
      </c>
      <c r="F296" s="693" t="s">
        <v>197</v>
      </c>
      <c r="G296" s="693" t="s">
        <v>200</v>
      </c>
      <c r="H296" s="305" t="s">
        <v>28</v>
      </c>
      <c r="I296" s="26">
        <f t="shared" si="90"/>
        <v>164.1</v>
      </c>
      <c r="J296" s="45"/>
      <c r="K296" s="45"/>
      <c r="L296" s="418">
        <v>164.1</v>
      </c>
      <c r="M296" s="26">
        <f t="shared" si="89"/>
        <v>0</v>
      </c>
      <c r="N296" s="45"/>
      <c r="O296" s="45"/>
      <c r="P296" s="33"/>
      <c r="Q296" s="84">
        <f t="shared" si="91"/>
        <v>0</v>
      </c>
      <c r="R296" s="45"/>
      <c r="S296" s="45"/>
      <c r="T296" s="48"/>
      <c r="U296" s="83">
        <f t="shared" si="92"/>
        <v>0</v>
      </c>
      <c r="V296" s="45"/>
      <c r="W296" s="27"/>
      <c r="X296" s="30"/>
      <c r="Y296" s="283"/>
    </row>
    <row r="297" spans="1:25" s="4" customFormat="1" ht="12.75" customHeight="1" x14ac:dyDescent="0.2">
      <c r="A297" s="536"/>
      <c r="B297" s="537"/>
      <c r="C297" s="532"/>
      <c r="D297" s="558"/>
      <c r="E297" s="642"/>
      <c r="F297" s="538"/>
      <c r="G297" s="538"/>
      <c r="H297" s="413" t="s">
        <v>202</v>
      </c>
      <c r="I297" s="26">
        <f t="shared" si="90"/>
        <v>717.9</v>
      </c>
      <c r="J297" s="45"/>
      <c r="K297" s="45"/>
      <c r="L297" s="48">
        <v>717.9</v>
      </c>
      <c r="M297" s="26">
        <f t="shared" si="89"/>
        <v>845.2</v>
      </c>
      <c r="N297" s="45"/>
      <c r="O297" s="45"/>
      <c r="P297" s="33">
        <v>845.2</v>
      </c>
      <c r="Q297" s="84">
        <f>SUM(R297+T297)</f>
        <v>1000</v>
      </c>
      <c r="R297" s="45"/>
      <c r="S297" s="45"/>
      <c r="T297" s="48">
        <v>1000</v>
      </c>
      <c r="U297" s="83">
        <f>SUM(V297+X297)</f>
        <v>1000</v>
      </c>
      <c r="V297" s="45"/>
      <c r="W297" s="27"/>
      <c r="X297" s="30">
        <v>1000</v>
      </c>
      <c r="Y297" s="283"/>
    </row>
    <row r="298" spans="1:25" s="4" customFormat="1" ht="12.75" customHeight="1" thickBot="1" x14ac:dyDescent="0.25">
      <c r="A298" s="536"/>
      <c r="B298" s="537"/>
      <c r="C298" s="532"/>
      <c r="D298" s="558"/>
      <c r="E298" s="642"/>
      <c r="F298" s="624"/>
      <c r="G298" s="624"/>
      <c r="H298" s="331" t="s">
        <v>196</v>
      </c>
      <c r="I298" s="26">
        <f t="shared" si="90"/>
        <v>0</v>
      </c>
      <c r="J298" s="45"/>
      <c r="K298" s="45"/>
      <c r="L298" s="48"/>
      <c r="M298" s="26">
        <f t="shared" si="89"/>
        <v>154.80000000000001</v>
      </c>
      <c r="N298" s="45"/>
      <c r="O298" s="45"/>
      <c r="P298" s="477">
        <v>154.80000000000001</v>
      </c>
      <c r="Q298" s="84">
        <f t="shared" si="91"/>
        <v>0</v>
      </c>
      <c r="R298" s="45"/>
      <c r="S298" s="45"/>
      <c r="T298" s="48"/>
      <c r="U298" s="83">
        <f t="shared" si="92"/>
        <v>0</v>
      </c>
      <c r="V298" s="45"/>
      <c r="W298" s="27"/>
      <c r="X298" s="30"/>
      <c r="Y298" s="283"/>
    </row>
    <row r="299" spans="1:25" s="4" customFormat="1" ht="18" customHeight="1" thickBot="1" x14ac:dyDescent="0.25">
      <c r="A299" s="536"/>
      <c r="B299" s="537"/>
      <c r="C299" s="747"/>
      <c r="D299" s="702"/>
      <c r="E299" s="644"/>
      <c r="F299" s="553" t="s">
        <v>9</v>
      </c>
      <c r="G299" s="554"/>
      <c r="H299" s="555"/>
      <c r="I299" s="73">
        <f t="shared" si="90"/>
        <v>882</v>
      </c>
      <c r="J299" s="23">
        <f>SUM(J298+J296+J297)</f>
        <v>0</v>
      </c>
      <c r="K299" s="23">
        <f t="shared" ref="K299:L299" si="93">SUM(K298+K296+K297)</f>
        <v>0</v>
      </c>
      <c r="L299" s="23">
        <f t="shared" si="93"/>
        <v>882</v>
      </c>
      <c r="M299" s="73">
        <f t="shared" si="89"/>
        <v>1000</v>
      </c>
      <c r="N299" s="23">
        <f>SUM(N296:N298)</f>
        <v>0</v>
      </c>
      <c r="O299" s="23">
        <f>SUM(O296:O298)</f>
        <v>0</v>
      </c>
      <c r="P299" s="23">
        <f>SUM(P296:P298)</f>
        <v>1000</v>
      </c>
      <c r="Q299" s="73">
        <f t="shared" si="91"/>
        <v>1000</v>
      </c>
      <c r="R299" s="23">
        <f>SUM(R296:R298)</f>
        <v>0</v>
      </c>
      <c r="S299" s="23">
        <f t="shared" ref="S299:T299" si="94">SUM(S296:S298)</f>
        <v>0</v>
      </c>
      <c r="T299" s="23">
        <f t="shared" si="94"/>
        <v>1000</v>
      </c>
      <c r="U299" s="73">
        <f t="shared" si="92"/>
        <v>1000</v>
      </c>
      <c r="V299" s="23">
        <f>SUM(V296:V298)</f>
        <v>0</v>
      </c>
      <c r="W299" s="23">
        <f t="shared" ref="W299:X299" si="95">SUM(W296:W298)</f>
        <v>0</v>
      </c>
      <c r="X299" s="23">
        <f t="shared" si="95"/>
        <v>1000</v>
      </c>
      <c r="Y299" s="283"/>
    </row>
    <row r="300" spans="1:25" s="4" customFormat="1" ht="18" customHeight="1" thickBot="1" x14ac:dyDescent="0.25">
      <c r="A300" s="350">
        <v>1</v>
      </c>
      <c r="B300" s="351">
        <v>5</v>
      </c>
      <c r="C300" s="595" t="s">
        <v>10</v>
      </c>
      <c r="D300" s="596"/>
      <c r="E300" s="596"/>
      <c r="F300" s="596"/>
      <c r="G300" s="596"/>
      <c r="H300" s="597"/>
      <c r="I300" s="235">
        <f t="shared" si="90"/>
        <v>973.5</v>
      </c>
      <c r="J300" s="243">
        <f>J295+J299</f>
        <v>91.5</v>
      </c>
      <c r="K300" s="243">
        <f>K295+K299</f>
        <v>0</v>
      </c>
      <c r="L300" s="243">
        <f>L295+L299</f>
        <v>882</v>
      </c>
      <c r="M300" s="235">
        <f t="shared" si="89"/>
        <v>1095</v>
      </c>
      <c r="N300" s="243">
        <f>N295+N299</f>
        <v>95</v>
      </c>
      <c r="O300" s="243">
        <f>O295+O299</f>
        <v>0</v>
      </c>
      <c r="P300" s="243">
        <f>P295+P299</f>
        <v>1000</v>
      </c>
      <c r="Q300" s="235">
        <f t="shared" si="91"/>
        <v>1100</v>
      </c>
      <c r="R300" s="243">
        <f>R295+R299</f>
        <v>100</v>
      </c>
      <c r="S300" s="243">
        <f>S295+S299</f>
        <v>0</v>
      </c>
      <c r="T300" s="243">
        <f>T295+T299</f>
        <v>1000</v>
      </c>
      <c r="U300" s="235">
        <f t="shared" si="92"/>
        <v>1100</v>
      </c>
      <c r="V300" s="243">
        <f>V295+V299</f>
        <v>100</v>
      </c>
      <c r="W300" s="243">
        <f>W295+W299</f>
        <v>0</v>
      </c>
      <c r="X300" s="237">
        <f>X295+X299</f>
        <v>1000</v>
      </c>
      <c r="Y300" s="283"/>
    </row>
    <row r="301" spans="1:25" s="2" customFormat="1" ht="15.75" customHeight="1" thickBot="1" x14ac:dyDescent="0.25">
      <c r="A301" s="352">
        <v>1</v>
      </c>
      <c r="B301" s="629" t="s">
        <v>11</v>
      </c>
      <c r="C301" s="630"/>
      <c r="D301" s="630"/>
      <c r="E301" s="630"/>
      <c r="F301" s="630"/>
      <c r="G301" s="630"/>
      <c r="H301" s="631"/>
      <c r="I301" s="268">
        <f>SUM(I100+I263+I284+I291+I300)</f>
        <v>7365.7000000000007</v>
      </c>
      <c r="J301" s="268">
        <f>SUM(J100+J263+J284+J291+J300)</f>
        <v>5500.3000000000011</v>
      </c>
      <c r="K301" s="268">
        <f>SUM(K100+K263+K284+K291+K300)</f>
        <v>3362.4000000000005</v>
      </c>
      <c r="L301" s="268">
        <f>SUM(L100+L263+L284+L291+L300)</f>
        <v>1865.4</v>
      </c>
      <c r="M301" s="268">
        <f>SUM(N301+P301)</f>
        <v>7470.199999999998</v>
      </c>
      <c r="N301" s="268">
        <f>SUM(N100+N263+N284+N291+N300)</f>
        <v>6094.4999999999982</v>
      </c>
      <c r="O301" s="268">
        <f>SUM(O100+O263+O284+O291+O300)</f>
        <v>4468.5</v>
      </c>
      <c r="P301" s="268">
        <f>SUM(P100+P263+P284+P291+P300)</f>
        <v>1375.7</v>
      </c>
      <c r="Q301" s="268">
        <f t="shared" si="91"/>
        <v>7814.9</v>
      </c>
      <c r="R301" s="268">
        <f>SUM(R100+R263+R284+R291+R300)</f>
        <v>6237.4</v>
      </c>
      <c r="S301" s="268">
        <f>SUM(S100+S263+S284+S291+S300)</f>
        <v>4432.2</v>
      </c>
      <c r="T301" s="268">
        <f>SUM(T100+T263+T284+T291+T300)</f>
        <v>1577.5</v>
      </c>
      <c r="U301" s="268">
        <f t="shared" si="92"/>
        <v>7360.0999999999995</v>
      </c>
      <c r="V301" s="268">
        <f>SUM(V100+V263+V284+V291+V300)</f>
        <v>6174.7999999999993</v>
      </c>
      <c r="W301" s="268">
        <f>SUM(W100+W263+W284+W291+W300)</f>
        <v>4432.2</v>
      </c>
      <c r="X301" s="269">
        <f>SUM(X100+X263+X284+X291+X300)</f>
        <v>1185.3</v>
      </c>
      <c r="Y301" s="283"/>
    </row>
    <row r="302" spans="1:25" s="2" customFormat="1" ht="15" customHeight="1" thickBot="1" x14ac:dyDescent="0.25">
      <c r="A302" s="353">
        <v>2</v>
      </c>
      <c r="B302" s="710" t="s">
        <v>24</v>
      </c>
      <c r="C302" s="710"/>
      <c r="D302" s="710"/>
      <c r="E302" s="710"/>
      <c r="F302" s="710"/>
      <c r="G302" s="710"/>
      <c r="H302" s="710"/>
      <c r="I302" s="710"/>
      <c r="J302" s="710"/>
      <c r="K302" s="710"/>
      <c r="L302" s="710"/>
      <c r="M302" s="710"/>
      <c r="N302" s="710"/>
      <c r="O302" s="710"/>
      <c r="P302" s="710"/>
      <c r="Q302" s="710"/>
      <c r="R302" s="710"/>
      <c r="S302" s="710"/>
      <c r="T302" s="710"/>
      <c r="U302" s="710"/>
      <c r="V302" s="710"/>
      <c r="W302" s="710"/>
      <c r="X302" s="710"/>
      <c r="Y302" s="283"/>
    </row>
    <row r="303" spans="1:25" s="2" customFormat="1" ht="14.25" customHeight="1" thickBot="1" x14ac:dyDescent="0.25">
      <c r="A303" s="353">
        <v>2</v>
      </c>
      <c r="B303" s="354">
        <v>1</v>
      </c>
      <c r="C303" s="703" t="s">
        <v>25</v>
      </c>
      <c r="D303" s="703"/>
      <c r="E303" s="703"/>
      <c r="F303" s="703"/>
      <c r="G303" s="703"/>
      <c r="H303" s="703"/>
      <c r="I303" s="703"/>
      <c r="J303" s="703"/>
      <c r="K303" s="703"/>
      <c r="L303" s="703"/>
      <c r="M303" s="703"/>
      <c r="N303" s="703"/>
      <c r="O303" s="703"/>
      <c r="P303" s="703"/>
      <c r="Q303" s="703"/>
      <c r="R303" s="703"/>
      <c r="S303" s="703"/>
      <c r="T303" s="703"/>
      <c r="U303" s="703"/>
      <c r="V303" s="703"/>
      <c r="W303" s="703"/>
      <c r="X303" s="703"/>
      <c r="Y303" s="283"/>
    </row>
    <row r="304" spans="1:25" ht="24.75" customHeight="1" thickBot="1" x14ac:dyDescent="0.25">
      <c r="A304" s="536">
        <v>2</v>
      </c>
      <c r="B304" s="537">
        <v>1</v>
      </c>
      <c r="C304" s="720">
        <v>1</v>
      </c>
      <c r="D304" s="738" t="s">
        <v>26</v>
      </c>
      <c r="E304" s="787" t="s">
        <v>59</v>
      </c>
      <c r="F304" s="355" t="s">
        <v>54</v>
      </c>
      <c r="G304" s="355" t="s">
        <v>150</v>
      </c>
      <c r="H304" s="356" t="s">
        <v>28</v>
      </c>
      <c r="I304" s="26">
        <f>SUM(J304)</f>
        <v>52.7</v>
      </c>
      <c r="J304" s="45">
        <v>52.7</v>
      </c>
      <c r="K304" s="45"/>
      <c r="L304" s="48"/>
      <c r="M304" s="83">
        <f>SUM(N304)</f>
        <v>60</v>
      </c>
      <c r="N304" s="45">
        <v>60</v>
      </c>
      <c r="O304" s="45"/>
      <c r="P304" s="33"/>
      <c r="Q304" s="83">
        <f t="shared" ref="Q304:Q309" si="96">SUM(R304+T304)</f>
        <v>60</v>
      </c>
      <c r="R304" s="45">
        <v>60</v>
      </c>
      <c r="S304" s="45"/>
      <c r="T304" s="48"/>
      <c r="U304" s="83">
        <f t="shared" ref="U304:U309" si="97">SUM(V304+X304)</f>
        <v>60</v>
      </c>
      <c r="V304" s="27">
        <v>60</v>
      </c>
      <c r="W304" s="27"/>
      <c r="X304" s="30"/>
      <c r="Y304" s="283"/>
    </row>
    <row r="305" spans="1:25" s="2" customFormat="1" ht="16.5" customHeight="1" thickBot="1" x14ac:dyDescent="0.25">
      <c r="A305" s="536"/>
      <c r="B305" s="537"/>
      <c r="C305" s="720"/>
      <c r="D305" s="739"/>
      <c r="E305" s="787"/>
      <c r="F305" s="553" t="s">
        <v>9</v>
      </c>
      <c r="G305" s="554"/>
      <c r="H305" s="555"/>
      <c r="I305" s="73">
        <f>SUM(J305+L305)</f>
        <v>52.7</v>
      </c>
      <c r="J305" s="23">
        <f>SUM(J304)</f>
        <v>52.7</v>
      </c>
      <c r="K305" s="23">
        <f>SUM(K304)</f>
        <v>0</v>
      </c>
      <c r="L305" s="25">
        <f>SUM(L304)</f>
        <v>0</v>
      </c>
      <c r="M305" s="73">
        <f t="shared" ref="M305:M311" si="98">SUM(N305+P305)</f>
        <v>60</v>
      </c>
      <c r="N305" s="23">
        <f>SUM(N304)</f>
        <v>60</v>
      </c>
      <c r="O305" s="23">
        <f>SUM(O304)</f>
        <v>0</v>
      </c>
      <c r="P305" s="25">
        <f>SUM(P304)</f>
        <v>0</v>
      </c>
      <c r="Q305" s="73">
        <f t="shared" si="96"/>
        <v>60</v>
      </c>
      <c r="R305" s="23">
        <f>SUM(R304)</f>
        <v>60</v>
      </c>
      <c r="S305" s="23">
        <f>SUM(S304)</f>
        <v>0</v>
      </c>
      <c r="T305" s="25">
        <f>SUM(T304)</f>
        <v>0</v>
      </c>
      <c r="U305" s="73">
        <f t="shared" si="97"/>
        <v>60</v>
      </c>
      <c r="V305" s="23">
        <f>SUM(V304)</f>
        <v>60</v>
      </c>
      <c r="W305" s="23">
        <f>SUM(W304)</f>
        <v>0</v>
      </c>
      <c r="X305" s="25">
        <f>SUM(X304)</f>
        <v>0</v>
      </c>
      <c r="Y305" s="283"/>
    </row>
    <row r="306" spans="1:25" ht="21.6" customHeight="1" thickBot="1" x14ac:dyDescent="0.25">
      <c r="A306" s="536">
        <v>2</v>
      </c>
      <c r="B306" s="537">
        <v>1</v>
      </c>
      <c r="C306" s="720">
        <v>2</v>
      </c>
      <c r="D306" s="745" t="s">
        <v>27</v>
      </c>
      <c r="E306" s="642">
        <v>10</v>
      </c>
      <c r="F306" s="355" t="s">
        <v>345</v>
      </c>
      <c r="G306" s="355" t="s">
        <v>151</v>
      </c>
      <c r="H306" s="356" t="s">
        <v>28</v>
      </c>
      <c r="I306" s="26">
        <f>SUM(J306)</f>
        <v>2</v>
      </c>
      <c r="J306" s="45">
        <v>2</v>
      </c>
      <c r="K306" s="45"/>
      <c r="L306" s="48"/>
      <c r="M306" s="26">
        <f t="shared" si="98"/>
        <v>14</v>
      </c>
      <c r="N306" s="284">
        <v>14</v>
      </c>
      <c r="O306" s="45"/>
      <c r="P306" s="33"/>
      <c r="Q306" s="83">
        <f t="shared" si="96"/>
        <v>14</v>
      </c>
      <c r="R306" s="45">
        <v>14</v>
      </c>
      <c r="S306" s="45"/>
      <c r="T306" s="48"/>
      <c r="U306" s="83">
        <f t="shared" si="97"/>
        <v>14</v>
      </c>
      <c r="V306" s="45">
        <v>14</v>
      </c>
      <c r="W306" s="27"/>
      <c r="X306" s="30"/>
      <c r="Y306" s="283"/>
    </row>
    <row r="307" spans="1:25" s="2" customFormat="1" ht="18" customHeight="1" thickBot="1" x14ac:dyDescent="0.25">
      <c r="A307" s="536"/>
      <c r="B307" s="537"/>
      <c r="C307" s="720"/>
      <c r="D307" s="739"/>
      <c r="E307" s="642"/>
      <c r="F307" s="553" t="s">
        <v>9</v>
      </c>
      <c r="G307" s="554"/>
      <c r="H307" s="555"/>
      <c r="I307" s="73">
        <f>SUM(J307+L307)</f>
        <v>2</v>
      </c>
      <c r="J307" s="23">
        <f>SUM(J306)</f>
        <v>2</v>
      </c>
      <c r="K307" s="23">
        <f>SUM(K306)</f>
        <v>0</v>
      </c>
      <c r="L307" s="25">
        <f>SUM(L306)</f>
        <v>0</v>
      </c>
      <c r="M307" s="73">
        <f t="shared" si="98"/>
        <v>14</v>
      </c>
      <c r="N307" s="23">
        <f>SUM(N306)</f>
        <v>14</v>
      </c>
      <c r="O307" s="23">
        <f>SUM(O306)</f>
        <v>0</v>
      </c>
      <c r="P307" s="25">
        <f>SUM(P306)</f>
        <v>0</v>
      </c>
      <c r="Q307" s="73">
        <f t="shared" si="96"/>
        <v>14</v>
      </c>
      <c r="R307" s="23">
        <f>SUM(R306)</f>
        <v>14</v>
      </c>
      <c r="S307" s="23">
        <f>SUM(S306)</f>
        <v>0</v>
      </c>
      <c r="T307" s="25">
        <f>SUM(T306)</f>
        <v>0</v>
      </c>
      <c r="U307" s="73">
        <f t="shared" si="97"/>
        <v>14</v>
      </c>
      <c r="V307" s="23">
        <f>SUM(V306)</f>
        <v>14</v>
      </c>
      <c r="W307" s="23">
        <f>SUM(W306)</f>
        <v>0</v>
      </c>
      <c r="X307" s="25">
        <f>SUM(X306)</f>
        <v>0</v>
      </c>
      <c r="Y307" s="283"/>
    </row>
    <row r="308" spans="1:25" ht="12.75" hidden="1" customHeight="1" thickBot="1" x14ac:dyDescent="0.25">
      <c r="A308" s="536">
        <v>2</v>
      </c>
      <c r="B308" s="537">
        <v>1</v>
      </c>
      <c r="C308" s="861">
        <v>3</v>
      </c>
      <c r="D308" s="746" t="s">
        <v>438</v>
      </c>
      <c r="E308" s="708">
        <v>10</v>
      </c>
      <c r="F308" s="355" t="s">
        <v>345</v>
      </c>
      <c r="G308" s="355" t="s">
        <v>382</v>
      </c>
      <c r="H308" s="356" t="s">
        <v>28</v>
      </c>
      <c r="I308" s="83">
        <f>SUM(J308)</f>
        <v>0</v>
      </c>
      <c r="J308" s="45"/>
      <c r="K308" s="45"/>
      <c r="L308" s="48"/>
      <c r="M308" s="26">
        <f>SUM(N308)</f>
        <v>0</v>
      </c>
      <c r="N308" s="45"/>
      <c r="O308" s="45"/>
      <c r="P308" s="33"/>
      <c r="Q308" s="83">
        <f>SUM(R308+T308)</f>
        <v>0</v>
      </c>
      <c r="R308" s="45"/>
      <c r="S308" s="45"/>
      <c r="T308" s="48"/>
      <c r="U308" s="83">
        <f t="shared" si="97"/>
        <v>0</v>
      </c>
      <c r="V308" s="45"/>
      <c r="W308" s="27"/>
      <c r="X308" s="30"/>
      <c r="Y308" s="8"/>
    </row>
    <row r="309" spans="1:25" s="2" customFormat="1" ht="18" hidden="1" customHeight="1" thickBot="1" x14ac:dyDescent="0.25">
      <c r="A309" s="536"/>
      <c r="B309" s="537"/>
      <c r="C309" s="801"/>
      <c r="D309" s="791"/>
      <c r="E309" s="644"/>
      <c r="F309" s="553" t="s">
        <v>9</v>
      </c>
      <c r="G309" s="554"/>
      <c r="H309" s="555"/>
      <c r="I309" s="73">
        <f>SUM(J309+L309)</f>
        <v>0</v>
      </c>
      <c r="J309" s="23">
        <f>SUM(J308)</f>
        <v>0</v>
      </c>
      <c r="K309" s="23">
        <f>SUM(K308)</f>
        <v>0</v>
      </c>
      <c r="L309" s="25">
        <f>SUM(L308)</f>
        <v>0</v>
      </c>
      <c r="M309" s="73">
        <f>SUM(N309+P309)</f>
        <v>0</v>
      </c>
      <c r="N309" s="23">
        <f>SUM(N308)</f>
        <v>0</v>
      </c>
      <c r="O309" s="23">
        <f>SUM(O308)</f>
        <v>0</v>
      </c>
      <c r="P309" s="25">
        <f>SUM(P308)</f>
        <v>0</v>
      </c>
      <c r="Q309" s="73">
        <f t="shared" si="96"/>
        <v>0</v>
      </c>
      <c r="R309" s="23">
        <f>SUM(R308)</f>
        <v>0</v>
      </c>
      <c r="S309" s="23">
        <f>SUM(S308)</f>
        <v>0</v>
      </c>
      <c r="T309" s="25">
        <f>SUM(T308)</f>
        <v>0</v>
      </c>
      <c r="U309" s="73">
        <f t="shared" si="97"/>
        <v>0</v>
      </c>
      <c r="V309" s="23">
        <f>SUM(V308)</f>
        <v>0</v>
      </c>
      <c r="W309" s="23">
        <f>SUM(W308)</f>
        <v>0</v>
      </c>
      <c r="X309" s="25">
        <f>SUM(X308)</f>
        <v>0</v>
      </c>
      <c r="Y309" s="8"/>
    </row>
    <row r="310" spans="1:25" s="2" customFormat="1" ht="17.25" customHeight="1" thickBot="1" x14ac:dyDescent="0.25">
      <c r="A310" s="309">
        <v>2</v>
      </c>
      <c r="B310" s="351">
        <v>1</v>
      </c>
      <c r="C310" s="595" t="s">
        <v>10</v>
      </c>
      <c r="D310" s="596"/>
      <c r="E310" s="596"/>
      <c r="F310" s="596"/>
      <c r="G310" s="596"/>
      <c r="H310" s="597"/>
      <c r="I310" s="235">
        <f>SUM(J310+L310)</f>
        <v>54.7</v>
      </c>
      <c r="J310" s="236">
        <f>J305+J307+J309</f>
        <v>54.7</v>
      </c>
      <c r="K310" s="236">
        <f>K305+K307+K309</f>
        <v>0</v>
      </c>
      <c r="L310" s="236">
        <f>L305+L307+L309</f>
        <v>0</v>
      </c>
      <c r="M310" s="235">
        <f>SUM(N310+P310)</f>
        <v>74</v>
      </c>
      <c r="N310" s="236">
        <f>N305+N307+N309</f>
        <v>74</v>
      </c>
      <c r="O310" s="236">
        <f>O305+O307+O309</f>
        <v>0</v>
      </c>
      <c r="P310" s="236">
        <f>P305+P307+P309</f>
        <v>0</v>
      </c>
      <c r="Q310" s="235">
        <f>SUM(R310+T310)</f>
        <v>74</v>
      </c>
      <c r="R310" s="236">
        <f>R305+R307+R309</f>
        <v>74</v>
      </c>
      <c r="S310" s="236">
        <f>S305+S307+S309</f>
        <v>0</v>
      </c>
      <c r="T310" s="236">
        <f>T305+T307+T309</f>
        <v>0</v>
      </c>
      <c r="U310" s="235">
        <f>SUM(V310+X310)</f>
        <v>74</v>
      </c>
      <c r="V310" s="236">
        <f>V305+V307+V309</f>
        <v>74</v>
      </c>
      <c r="W310" s="236">
        <f>W305+W307+W309</f>
        <v>0</v>
      </c>
      <c r="X310" s="237">
        <f>X305+X307+X309</f>
        <v>0</v>
      </c>
      <c r="Y310" s="8"/>
    </row>
    <row r="311" spans="1:25" s="2" customFormat="1" ht="12.75" customHeight="1" thickBot="1" x14ac:dyDescent="0.25">
      <c r="A311" s="352">
        <v>2</v>
      </c>
      <c r="B311" s="629" t="s">
        <v>11</v>
      </c>
      <c r="C311" s="630"/>
      <c r="D311" s="630"/>
      <c r="E311" s="630"/>
      <c r="F311" s="630"/>
      <c r="G311" s="630"/>
      <c r="H311" s="631"/>
      <c r="I311" s="270">
        <f>SUM(J311+L311)</f>
        <v>54.7</v>
      </c>
      <c r="J311" s="268">
        <f>J310</f>
        <v>54.7</v>
      </c>
      <c r="K311" s="268">
        <f>K310</f>
        <v>0</v>
      </c>
      <c r="L311" s="269">
        <f>L310</f>
        <v>0</v>
      </c>
      <c r="M311" s="270">
        <f t="shared" si="98"/>
        <v>74</v>
      </c>
      <c r="N311" s="268">
        <f t="shared" ref="N311:X311" si="99">N310</f>
        <v>74</v>
      </c>
      <c r="O311" s="268">
        <f t="shared" si="99"/>
        <v>0</v>
      </c>
      <c r="P311" s="269">
        <f t="shared" si="99"/>
        <v>0</v>
      </c>
      <c r="Q311" s="271">
        <f>SUM(R311+T311)</f>
        <v>74</v>
      </c>
      <c r="R311" s="268">
        <f>R310</f>
        <v>74</v>
      </c>
      <c r="S311" s="268">
        <f>S310</f>
        <v>0</v>
      </c>
      <c r="T311" s="269">
        <f>T310</f>
        <v>0</v>
      </c>
      <c r="U311" s="271">
        <f>SUM(V311+X311)</f>
        <v>74</v>
      </c>
      <c r="V311" s="268">
        <f t="shared" si="99"/>
        <v>74</v>
      </c>
      <c r="W311" s="268">
        <f t="shared" si="99"/>
        <v>0</v>
      </c>
      <c r="X311" s="269">
        <f t="shared" si="99"/>
        <v>0</v>
      </c>
      <c r="Y311" s="8"/>
    </row>
    <row r="312" spans="1:25" s="2" customFormat="1" ht="12" hidden="1" thickBot="1" x14ac:dyDescent="0.25">
      <c r="A312" s="357">
        <v>3</v>
      </c>
      <c r="B312" s="756" t="s">
        <v>204</v>
      </c>
      <c r="C312" s="756"/>
      <c r="D312" s="756"/>
      <c r="E312" s="756"/>
      <c r="F312" s="756"/>
      <c r="G312" s="756"/>
      <c r="H312" s="756"/>
      <c r="I312" s="757"/>
      <c r="J312" s="757"/>
      <c r="K312" s="757"/>
      <c r="L312" s="757"/>
      <c r="M312" s="757"/>
      <c r="N312" s="757"/>
      <c r="O312" s="757"/>
      <c r="P312" s="757"/>
      <c r="Q312" s="757"/>
      <c r="R312" s="757"/>
      <c r="S312" s="757"/>
      <c r="T312" s="757"/>
      <c r="U312" s="757"/>
      <c r="V312" s="757"/>
      <c r="W312" s="757"/>
      <c r="X312" s="757"/>
      <c r="Y312" s="8"/>
    </row>
    <row r="313" spans="1:25" s="2" customFormat="1" ht="20.25" hidden="1" customHeight="1" thickBot="1" x14ac:dyDescent="0.25">
      <c r="A313" s="357">
        <v>3</v>
      </c>
      <c r="B313" s="358">
        <v>1</v>
      </c>
      <c r="C313" s="703" t="s">
        <v>205</v>
      </c>
      <c r="D313" s="703"/>
      <c r="E313" s="703"/>
      <c r="F313" s="703"/>
      <c r="G313" s="703"/>
      <c r="H313" s="703"/>
      <c r="I313" s="703"/>
      <c r="J313" s="703"/>
      <c r="K313" s="703"/>
      <c r="L313" s="703"/>
      <c r="M313" s="703"/>
      <c r="N313" s="703"/>
      <c r="O313" s="703"/>
      <c r="P313" s="703"/>
      <c r="Q313" s="703"/>
      <c r="R313" s="703"/>
      <c r="S313" s="703"/>
      <c r="T313" s="703"/>
      <c r="U313" s="703"/>
      <c r="V313" s="703"/>
      <c r="W313" s="703"/>
      <c r="X313" s="703"/>
      <c r="Y313" s="8"/>
    </row>
    <row r="314" spans="1:25" s="2" customFormat="1" ht="18.75" hidden="1" customHeight="1" x14ac:dyDescent="0.2">
      <c r="A314" s="536">
        <v>3</v>
      </c>
      <c r="B314" s="537">
        <v>1</v>
      </c>
      <c r="C314" s="800">
        <v>1</v>
      </c>
      <c r="D314" s="655"/>
      <c r="E314" s="761">
        <v>12</v>
      </c>
      <c r="F314" s="623" t="s">
        <v>56</v>
      </c>
      <c r="G314" s="623" t="s">
        <v>152</v>
      </c>
      <c r="H314" s="570" t="s">
        <v>28</v>
      </c>
      <c r="I314" s="89">
        <f>SUM(J314+L314)</f>
        <v>0</v>
      </c>
      <c r="J314" s="90"/>
      <c r="K314" s="90"/>
      <c r="L314" s="91"/>
      <c r="M314" s="92">
        <f>SUM(N314+P314)</f>
        <v>0</v>
      </c>
      <c r="N314" s="93"/>
      <c r="O314" s="93"/>
      <c r="P314" s="94"/>
      <c r="Q314" s="95">
        <f>SUM(R314+T314)</f>
        <v>0</v>
      </c>
      <c r="R314" s="93"/>
      <c r="S314" s="93"/>
      <c r="T314" s="94"/>
      <c r="U314" s="95"/>
      <c r="V314" s="93"/>
      <c r="W314" s="93"/>
      <c r="X314" s="94"/>
      <c r="Y314" s="8"/>
    </row>
    <row r="315" spans="1:25" s="2" customFormat="1" ht="18.75" hidden="1" customHeight="1" x14ac:dyDescent="0.2">
      <c r="A315" s="536"/>
      <c r="B315" s="537"/>
      <c r="C315" s="720"/>
      <c r="D315" s="616"/>
      <c r="E315" s="642"/>
      <c r="F315" s="693"/>
      <c r="G315" s="693"/>
      <c r="H315" s="641"/>
      <c r="I315" s="96">
        <f t="shared" ref="I315:X315" si="100">I314/3.4528</f>
        <v>0</v>
      </c>
      <c r="J315" s="97">
        <f t="shared" si="100"/>
        <v>0</v>
      </c>
      <c r="K315" s="97">
        <f t="shared" si="100"/>
        <v>0</v>
      </c>
      <c r="L315" s="98">
        <f t="shared" si="100"/>
        <v>0</v>
      </c>
      <c r="M315" s="96">
        <f t="shared" si="100"/>
        <v>0</v>
      </c>
      <c r="N315" s="97">
        <f t="shared" si="100"/>
        <v>0</v>
      </c>
      <c r="O315" s="97">
        <f t="shared" si="100"/>
        <v>0</v>
      </c>
      <c r="P315" s="99">
        <f t="shared" si="100"/>
        <v>0</v>
      </c>
      <c r="Q315" s="100">
        <f t="shared" si="100"/>
        <v>0</v>
      </c>
      <c r="R315" s="97">
        <f t="shared" si="100"/>
        <v>0</v>
      </c>
      <c r="S315" s="97">
        <f t="shared" si="100"/>
        <v>0</v>
      </c>
      <c r="T315" s="98">
        <f t="shared" si="100"/>
        <v>0</v>
      </c>
      <c r="U315" s="96">
        <f t="shared" si="100"/>
        <v>0</v>
      </c>
      <c r="V315" s="97">
        <f t="shared" si="100"/>
        <v>0</v>
      </c>
      <c r="W315" s="97">
        <f t="shared" si="100"/>
        <v>0</v>
      </c>
      <c r="X315" s="99">
        <f t="shared" si="100"/>
        <v>0</v>
      </c>
      <c r="Y315" s="8"/>
    </row>
    <row r="316" spans="1:25" s="2" customFormat="1" ht="18.75" hidden="1" customHeight="1" x14ac:dyDescent="0.2">
      <c r="A316" s="536"/>
      <c r="B316" s="537"/>
      <c r="C316" s="720"/>
      <c r="D316" s="616"/>
      <c r="E316" s="642"/>
      <c r="F316" s="693"/>
      <c r="G316" s="693"/>
      <c r="H316" s="641" t="s">
        <v>23</v>
      </c>
      <c r="I316" s="89">
        <f>SUM(J316+L316)</f>
        <v>0</v>
      </c>
      <c r="J316" s="90"/>
      <c r="K316" s="90"/>
      <c r="L316" s="91"/>
      <c r="M316" s="92">
        <f>SUM(N316+P316)</f>
        <v>0</v>
      </c>
      <c r="N316" s="93"/>
      <c r="O316" s="93"/>
      <c r="P316" s="94"/>
      <c r="Q316" s="95">
        <f>SUM(R316+T316)</f>
        <v>0</v>
      </c>
      <c r="R316" s="93"/>
      <c r="S316" s="93"/>
      <c r="T316" s="94"/>
      <c r="U316" s="95"/>
      <c r="V316" s="93"/>
      <c r="W316" s="93"/>
      <c r="X316" s="94"/>
      <c r="Y316" s="8"/>
    </row>
    <row r="317" spans="1:25" s="2" customFormat="1" ht="18.75" hidden="1" customHeight="1" thickBot="1" x14ac:dyDescent="0.25">
      <c r="A317" s="536"/>
      <c r="B317" s="537"/>
      <c r="C317" s="720"/>
      <c r="D317" s="616"/>
      <c r="E317" s="642"/>
      <c r="F317" s="624"/>
      <c r="G317" s="624"/>
      <c r="H317" s="571"/>
      <c r="I317" s="96">
        <f t="shared" ref="I317:X317" si="101">I316/3.4528</f>
        <v>0</v>
      </c>
      <c r="J317" s="97">
        <f t="shared" si="101"/>
        <v>0</v>
      </c>
      <c r="K317" s="97">
        <f t="shared" si="101"/>
        <v>0</v>
      </c>
      <c r="L317" s="98">
        <f t="shared" si="101"/>
        <v>0</v>
      </c>
      <c r="M317" s="96">
        <f t="shared" si="101"/>
        <v>0</v>
      </c>
      <c r="N317" s="97">
        <f t="shared" si="101"/>
        <v>0</v>
      </c>
      <c r="O317" s="97">
        <f t="shared" si="101"/>
        <v>0</v>
      </c>
      <c r="P317" s="99">
        <f t="shared" si="101"/>
        <v>0</v>
      </c>
      <c r="Q317" s="100">
        <f t="shared" si="101"/>
        <v>0</v>
      </c>
      <c r="R317" s="97">
        <f t="shared" si="101"/>
        <v>0</v>
      </c>
      <c r="S317" s="97">
        <f t="shared" si="101"/>
        <v>0</v>
      </c>
      <c r="T317" s="98">
        <f t="shared" si="101"/>
        <v>0</v>
      </c>
      <c r="U317" s="96">
        <f t="shared" si="101"/>
        <v>0</v>
      </c>
      <c r="V317" s="97">
        <f t="shared" si="101"/>
        <v>0</v>
      </c>
      <c r="W317" s="97">
        <f t="shared" si="101"/>
        <v>0</v>
      </c>
      <c r="X317" s="99">
        <f t="shared" si="101"/>
        <v>0</v>
      </c>
      <c r="Y317" s="8"/>
    </row>
    <row r="318" spans="1:25" s="2" customFormat="1" ht="13.5" hidden="1" customHeight="1" thickBot="1" x14ac:dyDescent="0.25">
      <c r="A318" s="536"/>
      <c r="B318" s="537"/>
      <c r="C318" s="720"/>
      <c r="D318" s="616"/>
      <c r="E318" s="642"/>
      <c r="F318" s="648" t="s">
        <v>9</v>
      </c>
      <c r="G318" s="649"/>
      <c r="H318" s="650"/>
      <c r="I318" s="101">
        <f>SUM(J318+L318)</f>
        <v>0</v>
      </c>
      <c r="J318" s="102">
        <f t="shared" ref="J318:L319" si="102">SUM(J316+J314)</f>
        <v>0</v>
      </c>
      <c r="K318" s="102">
        <f t="shared" si="102"/>
        <v>0</v>
      </c>
      <c r="L318" s="102">
        <f t="shared" si="102"/>
        <v>0</v>
      </c>
      <c r="M318" s="101">
        <f>SUM(N318+P318)</f>
        <v>0</v>
      </c>
      <c r="N318" s="102">
        <f t="shared" ref="N318:P319" si="103">SUM(N316+N314)</f>
        <v>0</v>
      </c>
      <c r="O318" s="102">
        <f t="shared" si="103"/>
        <v>0</v>
      </c>
      <c r="P318" s="102">
        <f t="shared" si="103"/>
        <v>0</v>
      </c>
      <c r="Q318" s="101">
        <f>SUM(R318+T318)</f>
        <v>0</v>
      </c>
      <c r="R318" s="102">
        <f t="shared" ref="R318:T319" si="104">SUM(R316+R314)</f>
        <v>0</v>
      </c>
      <c r="S318" s="102">
        <f t="shared" si="104"/>
        <v>0</v>
      </c>
      <c r="T318" s="103">
        <f t="shared" si="104"/>
        <v>0</v>
      </c>
      <c r="U318" s="101">
        <f>SUM(V318+X318)</f>
        <v>0</v>
      </c>
      <c r="V318" s="102">
        <f t="shared" ref="V318:X319" si="105">SUM(V316+V314)</f>
        <v>0</v>
      </c>
      <c r="W318" s="102">
        <f t="shared" si="105"/>
        <v>0</v>
      </c>
      <c r="X318" s="104">
        <f t="shared" si="105"/>
        <v>0</v>
      </c>
      <c r="Y318" s="8"/>
    </row>
    <row r="319" spans="1:25" s="2" customFormat="1" ht="15.75" hidden="1" customHeight="1" thickBot="1" x14ac:dyDescent="0.25">
      <c r="A319" s="536"/>
      <c r="B319" s="537"/>
      <c r="C319" s="801"/>
      <c r="D319" s="869"/>
      <c r="E319" s="644"/>
      <c r="F319" s="553"/>
      <c r="G319" s="554"/>
      <c r="H319" s="555"/>
      <c r="I319" s="101">
        <f>SUM(J319+L319)</f>
        <v>0</v>
      </c>
      <c r="J319" s="102">
        <f t="shared" si="102"/>
        <v>0</v>
      </c>
      <c r="K319" s="102">
        <f t="shared" si="102"/>
        <v>0</v>
      </c>
      <c r="L319" s="102">
        <f t="shared" si="102"/>
        <v>0</v>
      </c>
      <c r="M319" s="101">
        <f>SUM(N319+P319)</f>
        <v>0</v>
      </c>
      <c r="N319" s="102">
        <f t="shared" si="103"/>
        <v>0</v>
      </c>
      <c r="O319" s="102">
        <f t="shared" si="103"/>
        <v>0</v>
      </c>
      <c r="P319" s="102">
        <f t="shared" si="103"/>
        <v>0</v>
      </c>
      <c r="Q319" s="101">
        <f>SUM(R319+T319)</f>
        <v>0</v>
      </c>
      <c r="R319" s="102">
        <f t="shared" si="104"/>
        <v>0</v>
      </c>
      <c r="S319" s="102">
        <f t="shared" si="104"/>
        <v>0</v>
      </c>
      <c r="T319" s="103">
        <f t="shared" si="104"/>
        <v>0</v>
      </c>
      <c r="U319" s="101">
        <f>SUM(V319+X319)</f>
        <v>0</v>
      </c>
      <c r="V319" s="102">
        <f t="shared" si="105"/>
        <v>0</v>
      </c>
      <c r="W319" s="102">
        <f t="shared" si="105"/>
        <v>0</v>
      </c>
      <c r="X319" s="104">
        <f t="shared" si="105"/>
        <v>0</v>
      </c>
      <c r="Y319" s="8"/>
    </row>
    <row r="320" spans="1:25" s="2" customFormat="1" ht="13.5" hidden="1" customHeight="1" thickBot="1" x14ac:dyDescent="0.25">
      <c r="A320" s="870">
        <v>3</v>
      </c>
      <c r="B320" s="758">
        <v>1</v>
      </c>
      <c r="C320" s="583" t="s">
        <v>10</v>
      </c>
      <c r="D320" s="584"/>
      <c r="E320" s="584"/>
      <c r="F320" s="584"/>
      <c r="G320" s="584"/>
      <c r="H320" s="585"/>
      <c r="I320" s="105">
        <f>SUM(J320+L320)</f>
        <v>0</v>
      </c>
      <c r="J320" s="106">
        <f t="shared" ref="J320:L323" si="106">J318</f>
        <v>0</v>
      </c>
      <c r="K320" s="106">
        <f t="shared" si="106"/>
        <v>0</v>
      </c>
      <c r="L320" s="107">
        <f t="shared" si="106"/>
        <v>0</v>
      </c>
      <c r="M320" s="108">
        <f>SUM(N320+P320)</f>
        <v>0</v>
      </c>
      <c r="N320" s="106">
        <f t="shared" ref="N320:P321" si="107">N318</f>
        <v>0</v>
      </c>
      <c r="O320" s="106">
        <f t="shared" si="107"/>
        <v>0</v>
      </c>
      <c r="P320" s="109">
        <f t="shared" si="107"/>
        <v>0</v>
      </c>
      <c r="Q320" s="105">
        <f>SUM(R320+T320)</f>
        <v>0</v>
      </c>
      <c r="R320" s="106">
        <f t="shared" ref="R320:T321" si="108">R318</f>
        <v>0</v>
      </c>
      <c r="S320" s="106">
        <f t="shared" si="108"/>
        <v>0</v>
      </c>
      <c r="T320" s="107">
        <f t="shared" si="108"/>
        <v>0</v>
      </c>
      <c r="U320" s="108">
        <f>SUM(V320+X320)</f>
        <v>0</v>
      </c>
      <c r="V320" s="106">
        <f t="shared" ref="V320:X321" si="109">V318</f>
        <v>0</v>
      </c>
      <c r="W320" s="106">
        <f t="shared" si="109"/>
        <v>0</v>
      </c>
      <c r="X320" s="109">
        <f t="shared" si="109"/>
        <v>0</v>
      </c>
      <c r="Y320" s="8"/>
    </row>
    <row r="321" spans="1:25" s="2" customFormat="1" ht="13.5" hidden="1" customHeight="1" thickBot="1" x14ac:dyDescent="0.25">
      <c r="A321" s="871"/>
      <c r="B321" s="759"/>
      <c r="C321" s="788"/>
      <c r="D321" s="789"/>
      <c r="E321" s="789"/>
      <c r="F321" s="789"/>
      <c r="G321" s="789"/>
      <c r="H321" s="790"/>
      <c r="I321" s="105">
        <f>SUM(J321+L321)</f>
        <v>0</v>
      </c>
      <c r="J321" s="106">
        <f t="shared" si="106"/>
        <v>0</v>
      </c>
      <c r="K321" s="106">
        <f t="shared" si="106"/>
        <v>0</v>
      </c>
      <c r="L321" s="107">
        <f t="shared" si="106"/>
        <v>0</v>
      </c>
      <c r="M321" s="108">
        <f>SUM(N321+P321)</f>
        <v>0</v>
      </c>
      <c r="N321" s="106">
        <f t="shared" si="107"/>
        <v>0</v>
      </c>
      <c r="O321" s="106">
        <f t="shared" si="107"/>
        <v>0</v>
      </c>
      <c r="P321" s="109">
        <f t="shared" si="107"/>
        <v>0</v>
      </c>
      <c r="Q321" s="105">
        <f>SUM(R321+T321)</f>
        <v>0</v>
      </c>
      <c r="R321" s="106">
        <f t="shared" si="108"/>
        <v>0</v>
      </c>
      <c r="S321" s="106">
        <f t="shared" si="108"/>
        <v>0</v>
      </c>
      <c r="T321" s="107">
        <f t="shared" si="108"/>
        <v>0</v>
      </c>
      <c r="U321" s="108">
        <f>SUM(V321+X321)</f>
        <v>0</v>
      </c>
      <c r="V321" s="106">
        <f t="shared" si="109"/>
        <v>0</v>
      </c>
      <c r="W321" s="106">
        <f t="shared" si="109"/>
        <v>0</v>
      </c>
      <c r="X321" s="109">
        <f t="shared" si="109"/>
        <v>0</v>
      </c>
      <c r="Y321" s="8"/>
    </row>
    <row r="322" spans="1:25" s="2" customFormat="1" ht="12" hidden="1" thickBot="1" x14ac:dyDescent="0.25">
      <c r="A322" s="870">
        <v>3</v>
      </c>
      <c r="B322" s="792" t="s">
        <v>11</v>
      </c>
      <c r="C322" s="793"/>
      <c r="D322" s="793"/>
      <c r="E322" s="793"/>
      <c r="F322" s="793"/>
      <c r="G322" s="793"/>
      <c r="H322" s="794"/>
      <c r="I322" s="110">
        <f>SUM(L322,J322)</f>
        <v>0</v>
      </c>
      <c r="J322" s="111">
        <f t="shared" si="106"/>
        <v>0</v>
      </c>
      <c r="K322" s="111">
        <f t="shared" si="106"/>
        <v>0</v>
      </c>
      <c r="L322" s="111">
        <f t="shared" si="106"/>
        <v>0</v>
      </c>
      <c r="M322" s="110">
        <f>SUM(P322,N322)</f>
        <v>0</v>
      </c>
      <c r="N322" s="111">
        <f t="shared" ref="N322:X323" si="110">N320</f>
        <v>0</v>
      </c>
      <c r="O322" s="111">
        <f t="shared" si="110"/>
        <v>0</v>
      </c>
      <c r="P322" s="111">
        <f t="shared" si="110"/>
        <v>0</v>
      </c>
      <c r="Q322" s="110">
        <f>SUM(T322,R322)</f>
        <v>0</v>
      </c>
      <c r="R322" s="111">
        <f>R320</f>
        <v>0</v>
      </c>
      <c r="S322" s="111">
        <f t="shared" si="110"/>
        <v>0</v>
      </c>
      <c r="T322" s="112">
        <f t="shared" si="110"/>
        <v>0</v>
      </c>
      <c r="U322" s="110">
        <f>SUM(X322,V322)</f>
        <v>0</v>
      </c>
      <c r="V322" s="111">
        <f>V320</f>
        <v>0</v>
      </c>
      <c r="W322" s="111">
        <f t="shared" si="110"/>
        <v>0</v>
      </c>
      <c r="X322" s="113">
        <f t="shared" si="110"/>
        <v>0</v>
      </c>
      <c r="Y322" s="8"/>
    </row>
    <row r="323" spans="1:25" s="2" customFormat="1" ht="12" hidden="1" thickBot="1" x14ac:dyDescent="0.25">
      <c r="A323" s="871"/>
      <c r="B323" s="795"/>
      <c r="C323" s="796"/>
      <c r="D323" s="796"/>
      <c r="E323" s="796"/>
      <c r="F323" s="796"/>
      <c r="G323" s="796"/>
      <c r="H323" s="797"/>
      <c r="I323" s="110">
        <f>SUM(L323,J323)</f>
        <v>0</v>
      </c>
      <c r="J323" s="111">
        <f t="shared" si="106"/>
        <v>0</v>
      </c>
      <c r="K323" s="111">
        <f t="shared" si="106"/>
        <v>0</v>
      </c>
      <c r="L323" s="111">
        <f t="shared" si="106"/>
        <v>0</v>
      </c>
      <c r="M323" s="110">
        <f>SUM(P323,N323)</f>
        <v>0</v>
      </c>
      <c r="N323" s="111">
        <f t="shared" si="110"/>
        <v>0</v>
      </c>
      <c r="O323" s="111">
        <f t="shared" si="110"/>
        <v>0</v>
      </c>
      <c r="P323" s="111">
        <f t="shared" si="110"/>
        <v>0</v>
      </c>
      <c r="Q323" s="110">
        <f>SUM(T323,R323)</f>
        <v>0</v>
      </c>
      <c r="R323" s="111">
        <f>R321</f>
        <v>0</v>
      </c>
      <c r="S323" s="111">
        <f t="shared" si="110"/>
        <v>0</v>
      </c>
      <c r="T323" s="112">
        <f t="shared" si="110"/>
        <v>0</v>
      </c>
      <c r="U323" s="110">
        <f>SUM(X323,V323)</f>
        <v>0</v>
      </c>
      <c r="V323" s="111">
        <f>V321</f>
        <v>0</v>
      </c>
      <c r="W323" s="111">
        <f t="shared" si="110"/>
        <v>0</v>
      </c>
      <c r="X323" s="113">
        <f t="shared" si="110"/>
        <v>0</v>
      </c>
      <c r="Y323" s="8"/>
    </row>
    <row r="324" spans="1:25" s="2" customFormat="1" ht="18" customHeight="1" thickBot="1" x14ac:dyDescent="0.25">
      <c r="A324" s="353">
        <v>3</v>
      </c>
      <c r="B324" s="709" t="s">
        <v>237</v>
      </c>
      <c r="C324" s="709"/>
      <c r="D324" s="709"/>
      <c r="E324" s="709"/>
      <c r="F324" s="709"/>
      <c r="G324" s="709"/>
      <c r="H324" s="709"/>
      <c r="I324" s="709"/>
      <c r="J324" s="709"/>
      <c r="K324" s="709"/>
      <c r="L324" s="709"/>
      <c r="M324" s="709"/>
      <c r="N324" s="709"/>
      <c r="O324" s="709"/>
      <c r="P324" s="709"/>
      <c r="Q324" s="709"/>
      <c r="R324" s="709"/>
      <c r="S324" s="709"/>
      <c r="T324" s="709"/>
      <c r="U324" s="709"/>
      <c r="V324" s="709"/>
      <c r="W324" s="709"/>
      <c r="X324" s="709"/>
      <c r="Y324" s="8"/>
    </row>
    <row r="325" spans="1:25" s="2" customFormat="1" ht="18" customHeight="1" thickBot="1" x14ac:dyDescent="0.25">
      <c r="A325" s="359">
        <v>3</v>
      </c>
      <c r="B325" s="358">
        <v>1</v>
      </c>
      <c r="C325" s="703" t="s">
        <v>172</v>
      </c>
      <c r="D325" s="703"/>
      <c r="E325" s="703"/>
      <c r="F325" s="703"/>
      <c r="G325" s="703"/>
      <c r="H325" s="703"/>
      <c r="I325" s="703"/>
      <c r="J325" s="703"/>
      <c r="K325" s="703"/>
      <c r="L325" s="703"/>
      <c r="M325" s="703"/>
      <c r="N325" s="703"/>
      <c r="O325" s="703"/>
      <c r="P325" s="703"/>
      <c r="Q325" s="703"/>
      <c r="R325" s="703"/>
      <c r="S325" s="703"/>
      <c r="T325" s="703"/>
      <c r="U325" s="703"/>
      <c r="V325" s="703"/>
      <c r="W325" s="703"/>
      <c r="X325" s="703"/>
      <c r="Y325" s="8"/>
    </row>
    <row r="326" spans="1:25" ht="15" customHeight="1" thickBot="1" x14ac:dyDescent="0.25">
      <c r="A326" s="536">
        <v>3</v>
      </c>
      <c r="B326" s="537">
        <v>1</v>
      </c>
      <c r="C326" s="720">
        <v>1</v>
      </c>
      <c r="D326" s="738" t="s">
        <v>173</v>
      </c>
      <c r="E326" s="642">
        <v>12</v>
      </c>
      <c r="F326" s="355" t="s">
        <v>47</v>
      </c>
      <c r="G326" s="355" t="s">
        <v>153</v>
      </c>
      <c r="H326" s="356" t="s">
        <v>28</v>
      </c>
      <c r="I326" s="26">
        <f>SUM(J326)</f>
        <v>8</v>
      </c>
      <c r="J326" s="45">
        <v>8</v>
      </c>
      <c r="K326" s="45"/>
      <c r="L326" s="48"/>
      <c r="M326" s="150">
        <f>SUM(N326+P326)</f>
        <v>8</v>
      </c>
      <c r="N326" s="45">
        <v>8</v>
      </c>
      <c r="O326" s="45"/>
      <c r="P326" s="33"/>
      <c r="Q326" s="150">
        <f>SUM(R326+T326)</f>
        <v>8</v>
      </c>
      <c r="R326" s="45">
        <v>8</v>
      </c>
      <c r="S326" s="45"/>
      <c r="T326" s="48"/>
      <c r="U326" s="150">
        <f>SUM(V326+X326)</f>
        <v>8</v>
      </c>
      <c r="V326" s="45">
        <v>8</v>
      </c>
      <c r="W326" s="27"/>
      <c r="X326" s="30"/>
      <c r="Y326" s="8"/>
    </row>
    <row r="327" spans="1:25" s="2" customFormat="1" ht="21.6" customHeight="1" thickBot="1" x14ac:dyDescent="0.25">
      <c r="A327" s="536"/>
      <c r="B327" s="537"/>
      <c r="C327" s="720"/>
      <c r="D327" s="739"/>
      <c r="E327" s="642"/>
      <c r="F327" s="553" t="s">
        <v>9</v>
      </c>
      <c r="G327" s="554"/>
      <c r="H327" s="555"/>
      <c r="I327" s="73">
        <f>SUM(J327+L327)</f>
        <v>8</v>
      </c>
      <c r="J327" s="23">
        <f>SUM(J326)</f>
        <v>8</v>
      </c>
      <c r="K327" s="23">
        <f>SUM(K326)</f>
        <v>0</v>
      </c>
      <c r="L327" s="25">
        <f>SUM(L326)</f>
        <v>0</v>
      </c>
      <c r="M327" s="85">
        <f>SUM(N327+P327)</f>
        <v>8</v>
      </c>
      <c r="N327" s="232">
        <f>SUM(N326)</f>
        <v>8</v>
      </c>
      <c r="O327" s="232">
        <f>SUM(O326)</f>
        <v>0</v>
      </c>
      <c r="P327" s="234">
        <f>SUM(P326)</f>
        <v>0</v>
      </c>
      <c r="Q327" s="85">
        <f>SUM(R327+T327)</f>
        <v>8</v>
      </c>
      <c r="R327" s="232">
        <f>SUM(R326)</f>
        <v>8</v>
      </c>
      <c r="S327" s="232">
        <f>SUM(S326)</f>
        <v>0</v>
      </c>
      <c r="T327" s="234">
        <f>SUM(T326)</f>
        <v>0</v>
      </c>
      <c r="U327" s="85">
        <f>SUM(V327+X327)</f>
        <v>8</v>
      </c>
      <c r="V327" s="23">
        <f>SUM(V326)</f>
        <v>8</v>
      </c>
      <c r="W327" s="23">
        <f>SUM(W326)</f>
        <v>0</v>
      </c>
      <c r="X327" s="25">
        <f>SUM(X326)</f>
        <v>0</v>
      </c>
      <c r="Y327" s="8"/>
    </row>
    <row r="328" spans="1:25" ht="15" customHeight="1" thickBot="1" x14ac:dyDescent="0.25">
      <c r="A328" s="536">
        <v>3</v>
      </c>
      <c r="B328" s="537">
        <v>1</v>
      </c>
      <c r="C328" s="720">
        <v>2</v>
      </c>
      <c r="D328" s="745" t="s">
        <v>32</v>
      </c>
      <c r="E328" s="642">
        <v>12</v>
      </c>
      <c r="F328" s="724" t="s">
        <v>259</v>
      </c>
      <c r="G328" s="724" t="s">
        <v>154</v>
      </c>
      <c r="H328" s="360" t="s">
        <v>28</v>
      </c>
      <c r="I328" s="26">
        <f>SUM(J328)</f>
        <v>9.6</v>
      </c>
      <c r="J328" s="45">
        <v>9.6</v>
      </c>
      <c r="K328" s="45"/>
      <c r="L328" s="48"/>
      <c r="M328" s="29">
        <f>SUM(N328+P328)</f>
        <v>12</v>
      </c>
      <c r="N328" s="45">
        <v>12</v>
      </c>
      <c r="O328" s="45"/>
      <c r="P328" s="33"/>
      <c r="Q328" s="150">
        <f>SUM(R328+T328)</f>
        <v>12</v>
      </c>
      <c r="R328" s="45">
        <v>12</v>
      </c>
      <c r="S328" s="45"/>
      <c r="T328" s="48"/>
      <c r="U328" s="150">
        <f>SUM(V328+X328)</f>
        <v>12</v>
      </c>
      <c r="V328" s="27">
        <v>12</v>
      </c>
      <c r="W328" s="27"/>
      <c r="X328" s="30"/>
      <c r="Y328" s="8"/>
    </row>
    <row r="329" spans="1:25" ht="15" hidden="1" customHeight="1" thickBot="1" x14ac:dyDescent="0.25">
      <c r="A329" s="536"/>
      <c r="B329" s="537"/>
      <c r="C329" s="720"/>
      <c r="D329" s="746"/>
      <c r="E329" s="642"/>
      <c r="F329" s="725"/>
      <c r="G329" s="725"/>
      <c r="H329" s="530" t="s">
        <v>412</v>
      </c>
      <c r="I329" s="83">
        <f>SUM(J329)</f>
        <v>0</v>
      </c>
      <c r="J329" s="45"/>
      <c r="K329" s="45"/>
      <c r="L329" s="48"/>
      <c r="M329" s="150">
        <f>SUM(N329+P329)</f>
        <v>0</v>
      </c>
      <c r="N329" s="45"/>
      <c r="O329" s="45"/>
      <c r="P329" s="33"/>
      <c r="Q329" s="150">
        <f>SUM(R329+T329)</f>
        <v>0</v>
      </c>
      <c r="R329" s="45"/>
      <c r="S329" s="45"/>
      <c r="T329" s="48"/>
      <c r="U329" s="150">
        <f>SUM(V329+X329)</f>
        <v>0</v>
      </c>
      <c r="V329" s="27"/>
      <c r="W329" s="27"/>
      <c r="X329" s="30"/>
      <c r="Y329" s="8"/>
    </row>
    <row r="330" spans="1:25" s="2" customFormat="1" ht="22.15" customHeight="1" thickBot="1" x14ac:dyDescent="0.25">
      <c r="A330" s="536"/>
      <c r="B330" s="537"/>
      <c r="C330" s="720"/>
      <c r="D330" s="739"/>
      <c r="E330" s="642"/>
      <c r="F330" s="721" t="s">
        <v>9</v>
      </c>
      <c r="G330" s="722"/>
      <c r="H330" s="723"/>
      <c r="I330" s="73">
        <f>SUM(J330+L330)</f>
        <v>9.6</v>
      </c>
      <c r="J330" s="23">
        <f>SUM(J328:J329)</f>
        <v>9.6</v>
      </c>
      <c r="K330" s="23">
        <f>SUM(K328:K329)</f>
        <v>0</v>
      </c>
      <c r="L330" s="23">
        <f>SUM(L328:L329)</f>
        <v>0</v>
      </c>
      <c r="M330" s="85">
        <f>SUM(N330+P330)</f>
        <v>12</v>
      </c>
      <c r="N330" s="23">
        <f>SUM(N328:N329)</f>
        <v>12</v>
      </c>
      <c r="O330" s="23">
        <f>SUM(O328:O329)</f>
        <v>0</v>
      </c>
      <c r="P330" s="23">
        <f>SUM(P328:P329)</f>
        <v>0</v>
      </c>
      <c r="Q330" s="85">
        <f>SUM(R330+T330)</f>
        <v>12</v>
      </c>
      <c r="R330" s="23">
        <f>SUM(R328:R329)</f>
        <v>12</v>
      </c>
      <c r="S330" s="23">
        <f>SUM(S328:S329)</f>
        <v>0</v>
      </c>
      <c r="T330" s="23">
        <f>SUM(T328:T329)</f>
        <v>0</v>
      </c>
      <c r="U330" s="85">
        <f>SUM(V330+X330)</f>
        <v>12</v>
      </c>
      <c r="V330" s="23">
        <f>SUM(V328:V329)</f>
        <v>12</v>
      </c>
      <c r="W330" s="23">
        <f>SUM(W328:W329)</f>
        <v>0</v>
      </c>
      <c r="X330" s="25">
        <f>SUM(X328:X329)</f>
        <v>0</v>
      </c>
      <c r="Y330" s="8"/>
    </row>
    <row r="331" spans="1:25" ht="12.75" hidden="1" customHeight="1" x14ac:dyDescent="0.2">
      <c r="A331" s="536">
        <v>3</v>
      </c>
      <c r="B331" s="537">
        <v>1</v>
      </c>
      <c r="C331" s="720">
        <v>3</v>
      </c>
      <c r="D331" s="755" t="s">
        <v>207</v>
      </c>
      <c r="E331" s="642">
        <v>12</v>
      </c>
      <c r="F331" s="740" t="s">
        <v>56</v>
      </c>
      <c r="G331" s="740" t="s">
        <v>149</v>
      </c>
      <c r="H331" s="760" t="s">
        <v>28</v>
      </c>
      <c r="I331" s="29">
        <f>SUM(J331+L331)</f>
        <v>0</v>
      </c>
      <c r="J331" s="27"/>
      <c r="K331" s="114"/>
      <c r="L331" s="115"/>
      <c r="M331" s="22">
        <f t="shared" ref="M331:M337" si="111">SUM(N331+P331)</f>
        <v>0</v>
      </c>
      <c r="N331" s="31"/>
      <c r="O331" s="114"/>
      <c r="P331" s="115"/>
      <c r="Q331" s="29"/>
      <c r="R331" s="114"/>
      <c r="S331" s="114"/>
      <c r="T331" s="115"/>
      <c r="U331" s="29"/>
      <c r="V331" s="114"/>
      <c r="W331" s="114"/>
      <c r="X331" s="115"/>
      <c r="Y331" s="8"/>
    </row>
    <row r="332" spans="1:25" ht="12.75" hidden="1" customHeight="1" x14ac:dyDescent="0.2">
      <c r="A332" s="536"/>
      <c r="B332" s="537"/>
      <c r="C332" s="720"/>
      <c r="D332" s="755"/>
      <c r="E332" s="642"/>
      <c r="F332" s="741"/>
      <c r="G332" s="741"/>
      <c r="H332" s="753"/>
      <c r="I332" s="26"/>
      <c r="J332" s="27"/>
      <c r="K332" s="27">
        <f t="shared" ref="K332:X332" si="112">K331/3.4528</f>
        <v>0</v>
      </c>
      <c r="L332" s="28">
        <f t="shared" si="112"/>
        <v>0</v>
      </c>
      <c r="M332" s="22">
        <f t="shared" si="111"/>
        <v>0</v>
      </c>
      <c r="N332" s="27">
        <f t="shared" si="112"/>
        <v>0</v>
      </c>
      <c r="O332" s="27">
        <f t="shared" si="112"/>
        <v>0</v>
      </c>
      <c r="P332" s="30">
        <f t="shared" si="112"/>
        <v>0</v>
      </c>
      <c r="Q332" s="52">
        <f t="shared" si="112"/>
        <v>0</v>
      </c>
      <c r="R332" s="27">
        <f t="shared" si="112"/>
        <v>0</v>
      </c>
      <c r="S332" s="27">
        <f t="shared" si="112"/>
        <v>0</v>
      </c>
      <c r="T332" s="28">
        <f t="shared" si="112"/>
        <v>0</v>
      </c>
      <c r="U332" s="26">
        <f t="shared" si="112"/>
        <v>0</v>
      </c>
      <c r="V332" s="27">
        <f t="shared" si="112"/>
        <v>0</v>
      </c>
      <c r="W332" s="27">
        <f t="shared" si="112"/>
        <v>0</v>
      </c>
      <c r="X332" s="30">
        <f t="shared" si="112"/>
        <v>0</v>
      </c>
      <c r="Y332" s="8"/>
    </row>
    <row r="333" spans="1:25" ht="12" hidden="1" thickBot="1" x14ac:dyDescent="0.25">
      <c r="A333" s="536"/>
      <c r="B333" s="537"/>
      <c r="C333" s="720"/>
      <c r="D333" s="755"/>
      <c r="E333" s="642"/>
      <c r="F333" s="741"/>
      <c r="G333" s="741"/>
      <c r="H333" s="753" t="s">
        <v>23</v>
      </c>
      <c r="I333" s="29">
        <f>SUM(J333+L333)</f>
        <v>0</v>
      </c>
      <c r="J333" s="116"/>
      <c r="K333" s="116"/>
      <c r="L333" s="117"/>
      <c r="M333" s="22">
        <f t="shared" si="111"/>
        <v>0</v>
      </c>
      <c r="N333" s="35"/>
      <c r="O333" s="116"/>
      <c r="P333" s="117"/>
      <c r="Q333" s="34"/>
      <c r="R333" s="116"/>
      <c r="S333" s="116"/>
      <c r="T333" s="117"/>
      <c r="U333" s="34"/>
      <c r="V333" s="116"/>
      <c r="W333" s="116"/>
      <c r="X333" s="117"/>
      <c r="Y333" s="8"/>
    </row>
    <row r="334" spans="1:25" ht="12" hidden="1" thickBot="1" x14ac:dyDescent="0.25">
      <c r="A334" s="536"/>
      <c r="B334" s="537"/>
      <c r="C334" s="720"/>
      <c r="D334" s="755"/>
      <c r="E334" s="642"/>
      <c r="F334" s="742"/>
      <c r="G334" s="742"/>
      <c r="H334" s="754"/>
      <c r="I334" s="83"/>
      <c r="J334" s="27"/>
      <c r="K334" s="27">
        <f t="shared" ref="K334:X334" si="113">K333/3.4528</f>
        <v>0</v>
      </c>
      <c r="L334" s="28">
        <f t="shared" si="113"/>
        <v>0</v>
      </c>
      <c r="M334" s="22">
        <f t="shared" si="111"/>
        <v>0</v>
      </c>
      <c r="N334" s="27">
        <f t="shared" si="113"/>
        <v>0</v>
      </c>
      <c r="O334" s="27">
        <f t="shared" si="113"/>
        <v>0</v>
      </c>
      <c r="P334" s="30">
        <f t="shared" si="113"/>
        <v>0</v>
      </c>
      <c r="Q334" s="52">
        <f t="shared" si="113"/>
        <v>0</v>
      </c>
      <c r="R334" s="27">
        <f t="shared" si="113"/>
        <v>0</v>
      </c>
      <c r="S334" s="27">
        <f t="shared" si="113"/>
        <v>0</v>
      </c>
      <c r="T334" s="28">
        <f t="shared" si="113"/>
        <v>0</v>
      </c>
      <c r="U334" s="26">
        <f t="shared" si="113"/>
        <v>0</v>
      </c>
      <c r="V334" s="27">
        <f t="shared" si="113"/>
        <v>0</v>
      </c>
      <c r="W334" s="27">
        <f t="shared" si="113"/>
        <v>0</v>
      </c>
      <c r="X334" s="30">
        <f t="shared" si="113"/>
        <v>0</v>
      </c>
      <c r="Y334" s="8"/>
    </row>
    <row r="335" spans="1:25" s="2" customFormat="1" ht="13.5" hidden="1" customHeight="1" thickBot="1" x14ac:dyDescent="0.25">
      <c r="A335" s="536"/>
      <c r="B335" s="537"/>
      <c r="C335" s="720"/>
      <c r="D335" s="755"/>
      <c r="E335" s="642"/>
      <c r="F335" s="648" t="s">
        <v>9</v>
      </c>
      <c r="G335" s="649"/>
      <c r="H335" s="650"/>
      <c r="I335" s="73">
        <f>SUM(J335+L335)</f>
        <v>0</v>
      </c>
      <c r="J335" s="23">
        <f t="shared" ref="J335:L336" si="114">SUM(J333+J331)</f>
        <v>0</v>
      </c>
      <c r="K335" s="23">
        <f t="shared" si="114"/>
        <v>0</v>
      </c>
      <c r="L335" s="23">
        <f t="shared" si="114"/>
        <v>0</v>
      </c>
      <c r="M335" s="22">
        <f t="shared" si="111"/>
        <v>0</v>
      </c>
      <c r="N335" s="23">
        <f t="shared" ref="N335:P336" si="115">SUM(N333+N331)</f>
        <v>0</v>
      </c>
      <c r="O335" s="23">
        <f t="shared" si="115"/>
        <v>0</v>
      </c>
      <c r="P335" s="23">
        <f t="shared" si="115"/>
        <v>0</v>
      </c>
      <c r="Q335" s="22">
        <f>SUM(R335+T335)</f>
        <v>0</v>
      </c>
      <c r="R335" s="23">
        <f t="shared" ref="R335:T336" si="116">SUM(R333+R331)</f>
        <v>0</v>
      </c>
      <c r="S335" s="23">
        <f t="shared" si="116"/>
        <v>0</v>
      </c>
      <c r="T335" s="23">
        <f t="shared" si="116"/>
        <v>0</v>
      </c>
      <c r="U335" s="22">
        <f>SUM(V335+X335)</f>
        <v>0</v>
      </c>
      <c r="V335" s="23">
        <f t="shared" ref="V335:X336" si="117">SUM(V333+V331)</f>
        <v>0</v>
      </c>
      <c r="W335" s="23">
        <f t="shared" si="117"/>
        <v>0</v>
      </c>
      <c r="X335" s="25">
        <f t="shared" si="117"/>
        <v>0</v>
      </c>
      <c r="Y335" s="8"/>
    </row>
    <row r="336" spans="1:25" s="2" customFormat="1" ht="12" hidden="1" thickBot="1" x14ac:dyDescent="0.25">
      <c r="A336" s="548"/>
      <c r="B336" s="537"/>
      <c r="C336" s="720"/>
      <c r="D336" s="755"/>
      <c r="E336" s="642"/>
      <c r="F336" s="748"/>
      <c r="G336" s="749"/>
      <c r="H336" s="750"/>
      <c r="I336" s="73">
        <f>SUM(J336+L336)</f>
        <v>0</v>
      </c>
      <c r="J336" s="23">
        <f t="shared" si="114"/>
        <v>0</v>
      </c>
      <c r="K336" s="23">
        <f t="shared" si="114"/>
        <v>0</v>
      </c>
      <c r="L336" s="23">
        <f t="shared" si="114"/>
        <v>0</v>
      </c>
      <c r="M336" s="22">
        <f t="shared" si="111"/>
        <v>0</v>
      </c>
      <c r="N336" s="23">
        <f t="shared" si="115"/>
        <v>0</v>
      </c>
      <c r="O336" s="23">
        <f t="shared" si="115"/>
        <v>0</v>
      </c>
      <c r="P336" s="23">
        <f t="shared" si="115"/>
        <v>0</v>
      </c>
      <c r="Q336" s="22">
        <f>SUM(R336+T336)</f>
        <v>0</v>
      </c>
      <c r="R336" s="23">
        <f t="shared" si="116"/>
        <v>0</v>
      </c>
      <c r="S336" s="23">
        <f t="shared" si="116"/>
        <v>0</v>
      </c>
      <c r="T336" s="23">
        <f t="shared" si="116"/>
        <v>0</v>
      </c>
      <c r="U336" s="22">
        <f>SUM(V336+X336)</f>
        <v>0</v>
      </c>
      <c r="V336" s="23">
        <f t="shared" si="117"/>
        <v>0</v>
      </c>
      <c r="W336" s="23">
        <f t="shared" si="117"/>
        <v>0</v>
      </c>
      <c r="X336" s="25">
        <f t="shared" si="117"/>
        <v>0</v>
      </c>
      <c r="Y336" s="8"/>
    </row>
    <row r="337" spans="1:25" s="4" customFormat="1" ht="33.75" hidden="1" customHeight="1" thickBot="1" x14ac:dyDescent="0.25">
      <c r="A337" s="536">
        <v>3</v>
      </c>
      <c r="B337" s="537">
        <v>1</v>
      </c>
      <c r="C337" s="560">
        <v>3</v>
      </c>
      <c r="D337" s="567" t="s">
        <v>399</v>
      </c>
      <c r="E337" s="546" t="s">
        <v>400</v>
      </c>
      <c r="F337" s="361" t="s">
        <v>259</v>
      </c>
      <c r="G337" s="361" t="s">
        <v>413</v>
      </c>
      <c r="H337" s="362" t="s">
        <v>28</v>
      </c>
      <c r="I337" s="83">
        <f>SUM(J337)</f>
        <v>0</v>
      </c>
      <c r="J337" s="45"/>
      <c r="K337" s="45"/>
      <c r="L337" s="48"/>
      <c r="M337" s="22">
        <f t="shared" si="111"/>
        <v>0</v>
      </c>
      <c r="N337" s="45"/>
      <c r="O337" s="45"/>
      <c r="P337" s="33"/>
      <c r="Q337" s="84"/>
      <c r="R337" s="45"/>
      <c r="S337" s="45"/>
      <c r="T337" s="48"/>
      <c r="U337" s="83"/>
      <c r="V337" s="27"/>
      <c r="W337" s="27"/>
      <c r="X337" s="30"/>
      <c r="Y337" s="8"/>
    </row>
    <row r="338" spans="1:25" s="4" customFormat="1" ht="19.5" hidden="1" customHeight="1" thickBot="1" x14ac:dyDescent="0.25">
      <c r="A338" s="548"/>
      <c r="B338" s="569"/>
      <c r="C338" s="543"/>
      <c r="D338" s="558"/>
      <c r="E338" s="557"/>
      <c r="F338" s="549" t="s">
        <v>9</v>
      </c>
      <c r="G338" s="550"/>
      <c r="H338" s="551"/>
      <c r="I338" s="73">
        <f>SUM(J338+L338)</f>
        <v>0</v>
      </c>
      <c r="J338" s="23">
        <f>SUM(J337)</f>
        <v>0</v>
      </c>
      <c r="K338" s="23">
        <f>SUM(K337)</f>
        <v>0</v>
      </c>
      <c r="L338" s="23">
        <f>SUM(L337)</f>
        <v>0</v>
      </c>
      <c r="M338" s="73">
        <f>SUM(N338+P338)</f>
        <v>0</v>
      </c>
      <c r="N338" s="23">
        <f>SUM(N337)</f>
        <v>0</v>
      </c>
      <c r="O338" s="23">
        <f>SUM(O337)</f>
        <v>0</v>
      </c>
      <c r="P338" s="25">
        <f>SUM(P337)</f>
        <v>0</v>
      </c>
      <c r="Q338" s="73">
        <f>SUM(R338+T338)</f>
        <v>0</v>
      </c>
      <c r="R338" s="23">
        <f>SUM(R337)</f>
        <v>0</v>
      </c>
      <c r="S338" s="23">
        <f>SUM(S337)</f>
        <v>0</v>
      </c>
      <c r="T338" s="25">
        <f>SUM(T337)</f>
        <v>0</v>
      </c>
      <c r="U338" s="73">
        <f>SUM(V338+X338)</f>
        <v>0</v>
      </c>
      <c r="V338" s="23">
        <f>SUM(V337)</f>
        <v>0</v>
      </c>
      <c r="W338" s="23">
        <f>SUM(W337)</f>
        <v>0</v>
      </c>
      <c r="X338" s="25">
        <f>SUM(X337)</f>
        <v>0</v>
      </c>
      <c r="Y338" s="8"/>
    </row>
    <row r="339" spans="1:25" s="2" customFormat="1" ht="15.75" customHeight="1" thickBot="1" x14ac:dyDescent="0.25">
      <c r="A339" s="751">
        <v>3</v>
      </c>
      <c r="B339" s="537">
        <v>1</v>
      </c>
      <c r="C339" s="720">
        <v>3</v>
      </c>
      <c r="D339" s="616" t="s">
        <v>297</v>
      </c>
      <c r="E339" s="741">
        <v>12</v>
      </c>
      <c r="F339" s="444" t="s">
        <v>54</v>
      </c>
      <c r="G339" s="445" t="s">
        <v>78</v>
      </c>
      <c r="H339" s="446" t="s">
        <v>28</v>
      </c>
      <c r="I339" s="26">
        <f t="shared" ref="I339:I340" si="118">SUM(J339+L339)</f>
        <v>7</v>
      </c>
      <c r="J339" s="27">
        <v>7</v>
      </c>
      <c r="K339" s="27"/>
      <c r="L339" s="48"/>
      <c r="M339" s="26">
        <f t="shared" ref="M339:M340" si="119">SUM(N339+P339)</f>
        <v>7.2</v>
      </c>
      <c r="N339" s="27">
        <v>7.2</v>
      </c>
      <c r="O339" s="27"/>
      <c r="P339" s="28"/>
      <c r="Q339" s="253">
        <f t="shared" ref="Q339:Q340" si="120">SUM(R339+T339)</f>
        <v>7.2</v>
      </c>
      <c r="R339" s="45">
        <v>7.2</v>
      </c>
      <c r="S339" s="45"/>
      <c r="T339" s="33"/>
      <c r="U339" s="253">
        <f t="shared" ref="U339:U340" si="121">SUM(V339+X339)</f>
        <v>7.2</v>
      </c>
      <c r="V339" s="45">
        <v>7.2</v>
      </c>
      <c r="W339" s="27"/>
      <c r="X339" s="30"/>
      <c r="Y339" s="283"/>
    </row>
    <row r="340" spans="1:25" s="2" customFormat="1" ht="18" customHeight="1" thickBot="1" x14ac:dyDescent="0.25">
      <c r="A340" s="751"/>
      <c r="B340" s="537"/>
      <c r="C340" s="720"/>
      <c r="D340" s="616"/>
      <c r="E340" s="752"/>
      <c r="F340" s="734" t="s">
        <v>9</v>
      </c>
      <c r="G340" s="735"/>
      <c r="H340" s="736"/>
      <c r="I340" s="85">
        <f t="shared" si="118"/>
        <v>7</v>
      </c>
      <c r="J340" s="232">
        <f>SUM(J339)</f>
        <v>7</v>
      </c>
      <c r="K340" s="232">
        <f>SUM(K339)</f>
        <v>0</v>
      </c>
      <c r="L340" s="233">
        <f>SUM(L339)</f>
        <v>0</v>
      </c>
      <c r="M340" s="85">
        <f t="shared" si="119"/>
        <v>7.2</v>
      </c>
      <c r="N340" s="232">
        <f>SUM(N339)</f>
        <v>7.2</v>
      </c>
      <c r="O340" s="232">
        <f>SUM(O339)</f>
        <v>0</v>
      </c>
      <c r="P340" s="233">
        <f>SUM(P339)</f>
        <v>0</v>
      </c>
      <c r="Q340" s="85">
        <f t="shared" si="120"/>
        <v>7.2</v>
      </c>
      <c r="R340" s="232">
        <f>SUM(R339)</f>
        <v>7.2</v>
      </c>
      <c r="S340" s="232">
        <f>SUM(S339)</f>
        <v>0</v>
      </c>
      <c r="T340" s="234">
        <f>SUM(T339)</f>
        <v>0</v>
      </c>
      <c r="U340" s="85">
        <f t="shared" si="121"/>
        <v>7.2</v>
      </c>
      <c r="V340" s="232">
        <f>SUM(V339)</f>
        <v>7.2</v>
      </c>
      <c r="W340" s="23">
        <f>SUM(W339)</f>
        <v>0</v>
      </c>
      <c r="X340" s="25">
        <f>SUM(X339)</f>
        <v>0</v>
      </c>
      <c r="Y340" s="283"/>
    </row>
    <row r="341" spans="1:25" s="4" customFormat="1" ht="20.25" hidden="1" customHeight="1" thickBot="1" x14ac:dyDescent="0.25">
      <c r="A341" s="536"/>
      <c r="B341" s="537"/>
      <c r="C341" s="560"/>
      <c r="D341" s="567"/>
      <c r="E341" s="546"/>
      <c r="F341" s="439"/>
      <c r="G341" s="439"/>
      <c r="H341" s="440"/>
      <c r="I341" s="83"/>
      <c r="J341" s="45"/>
      <c r="K341" s="45"/>
      <c r="L341" s="48"/>
      <c r="M341" s="22"/>
      <c r="N341" s="45"/>
      <c r="O341" s="45"/>
      <c r="P341" s="33"/>
      <c r="Q341" s="84"/>
      <c r="R341" s="45"/>
      <c r="S341" s="45"/>
      <c r="T341" s="48"/>
      <c r="U341" s="83"/>
      <c r="V341" s="27"/>
      <c r="W341" s="27"/>
      <c r="X341" s="30"/>
      <c r="Y341" s="8"/>
    </row>
    <row r="342" spans="1:25" s="4" customFormat="1" ht="30" hidden="1" customHeight="1" thickBot="1" x14ac:dyDescent="0.25">
      <c r="A342" s="536"/>
      <c r="B342" s="537"/>
      <c r="C342" s="543"/>
      <c r="D342" s="558"/>
      <c r="E342" s="557"/>
      <c r="F342" s="748"/>
      <c r="G342" s="749"/>
      <c r="H342" s="750"/>
      <c r="I342" s="73"/>
      <c r="J342" s="23"/>
      <c r="K342" s="23"/>
      <c r="L342" s="23"/>
      <c r="M342" s="73"/>
      <c r="N342" s="23"/>
      <c r="O342" s="23"/>
      <c r="P342" s="25"/>
      <c r="Q342" s="73"/>
      <c r="R342" s="23"/>
      <c r="S342" s="23"/>
      <c r="T342" s="25"/>
      <c r="U342" s="73"/>
      <c r="V342" s="23"/>
      <c r="W342" s="23"/>
      <c r="X342" s="25"/>
      <c r="Y342" s="8"/>
    </row>
    <row r="343" spans="1:25" s="2" customFormat="1" ht="21" customHeight="1" x14ac:dyDescent="0.2">
      <c r="A343" s="751">
        <v>3</v>
      </c>
      <c r="B343" s="537">
        <v>1</v>
      </c>
      <c r="C343" s="720">
        <v>4</v>
      </c>
      <c r="D343" s="616" t="s">
        <v>508</v>
      </c>
      <c r="E343" s="741">
        <v>12</v>
      </c>
      <c r="F343" s="872" t="s">
        <v>259</v>
      </c>
      <c r="G343" s="872" t="s">
        <v>509</v>
      </c>
      <c r="H343" s="384" t="s">
        <v>28</v>
      </c>
      <c r="I343" s="26">
        <f t="shared" ref="I343:I345" si="122">SUM(J343+L343)</f>
        <v>0</v>
      </c>
      <c r="J343" s="27"/>
      <c r="K343" s="27"/>
      <c r="L343" s="48"/>
      <c r="M343" s="26">
        <f t="shared" ref="M343:M345" si="123">SUM(N343+P343)</f>
        <v>0</v>
      </c>
      <c r="N343" s="27"/>
      <c r="O343" s="27"/>
      <c r="P343" s="28"/>
      <c r="Q343" s="253">
        <f t="shared" ref="Q343:Q345" si="124">SUM(R343+T343)</f>
        <v>35.799999999999997</v>
      </c>
      <c r="R343" s="45">
        <v>35.799999999999997</v>
      </c>
      <c r="S343" s="45"/>
      <c r="T343" s="33"/>
      <c r="U343" s="253">
        <f t="shared" ref="U343:U345" si="125">SUM(V343+X343)</f>
        <v>0</v>
      </c>
      <c r="V343" s="45"/>
      <c r="W343" s="27"/>
      <c r="X343" s="30"/>
      <c r="Y343" s="283"/>
    </row>
    <row r="344" spans="1:25" s="2" customFormat="1" ht="22.5" customHeight="1" thickBot="1" x14ac:dyDescent="0.25">
      <c r="A344" s="751"/>
      <c r="B344" s="537"/>
      <c r="C344" s="720"/>
      <c r="D344" s="616"/>
      <c r="E344" s="752"/>
      <c r="F344" s="873"/>
      <c r="G344" s="873"/>
      <c r="H344" s="446" t="s">
        <v>23</v>
      </c>
      <c r="I344" s="26">
        <f t="shared" ref="I344" si="126">SUM(J344+L344)</f>
        <v>0</v>
      </c>
      <c r="J344" s="27"/>
      <c r="K344" s="27"/>
      <c r="L344" s="48"/>
      <c r="M344" s="26">
        <f t="shared" ref="M344" si="127">SUM(N344+P344)</f>
        <v>0</v>
      </c>
      <c r="N344" s="27"/>
      <c r="O344" s="27"/>
      <c r="P344" s="28"/>
      <c r="Q344" s="253">
        <f t="shared" ref="Q344" si="128">SUM(R344+T344)</f>
        <v>30.4</v>
      </c>
      <c r="R344" s="45">
        <v>30.4</v>
      </c>
      <c r="S344" s="45"/>
      <c r="T344" s="33"/>
      <c r="U344" s="253">
        <f t="shared" ref="U344" si="129">SUM(V344+X344)</f>
        <v>0</v>
      </c>
      <c r="V344" s="45"/>
      <c r="W344" s="27"/>
      <c r="X344" s="30"/>
      <c r="Y344" s="283"/>
    </row>
    <row r="345" spans="1:25" s="2" customFormat="1" ht="18.75" customHeight="1" thickBot="1" x14ac:dyDescent="0.25">
      <c r="A345" s="751"/>
      <c r="B345" s="537"/>
      <c r="C345" s="720"/>
      <c r="D345" s="616"/>
      <c r="E345" s="752"/>
      <c r="F345" s="734" t="s">
        <v>9</v>
      </c>
      <c r="G345" s="735"/>
      <c r="H345" s="736"/>
      <c r="I345" s="85">
        <f t="shared" si="122"/>
        <v>0</v>
      </c>
      <c r="J345" s="232">
        <f>SUM(J343)</f>
        <v>0</v>
      </c>
      <c r="K345" s="232">
        <f>SUM(K343)</f>
        <v>0</v>
      </c>
      <c r="L345" s="233">
        <f>SUM(L343)</f>
        <v>0</v>
      </c>
      <c r="M345" s="85">
        <f t="shared" si="123"/>
        <v>0</v>
      </c>
      <c r="N345" s="232">
        <f>SUM(N343)</f>
        <v>0</v>
      </c>
      <c r="O345" s="232">
        <f>SUM(O343)</f>
        <v>0</v>
      </c>
      <c r="P345" s="233">
        <f>SUM(P343)</f>
        <v>0</v>
      </c>
      <c r="Q345" s="85">
        <f t="shared" si="124"/>
        <v>66.199999999999989</v>
      </c>
      <c r="R345" s="232">
        <f>R343+R344</f>
        <v>66.199999999999989</v>
      </c>
      <c r="S345" s="232">
        <f>SUM(S343)</f>
        <v>0</v>
      </c>
      <c r="T345" s="234">
        <f>SUM(T343)</f>
        <v>0</v>
      </c>
      <c r="U345" s="85">
        <f t="shared" si="125"/>
        <v>0</v>
      </c>
      <c r="V345" s="232">
        <f>SUM(V343)</f>
        <v>0</v>
      </c>
      <c r="W345" s="23">
        <f>SUM(W343)</f>
        <v>0</v>
      </c>
      <c r="X345" s="25">
        <f>SUM(X343)</f>
        <v>0</v>
      </c>
      <c r="Y345" s="283"/>
    </row>
    <row r="346" spans="1:25" s="2" customFormat="1" ht="29.45" customHeight="1" thickBot="1" x14ac:dyDescent="0.25">
      <c r="A346" s="309">
        <v>3</v>
      </c>
      <c r="B346" s="441">
        <v>1</v>
      </c>
      <c r="C346" s="685" t="s">
        <v>10</v>
      </c>
      <c r="D346" s="686"/>
      <c r="E346" s="686"/>
      <c r="F346" s="686"/>
      <c r="G346" s="686"/>
      <c r="H346" s="687"/>
      <c r="I346" s="244">
        <f>SUM(J346)</f>
        <v>24.6</v>
      </c>
      <c r="J346" s="236">
        <f>SUM(J327+J330+J335+J338+J340+J345)</f>
        <v>24.6</v>
      </c>
      <c r="K346" s="236">
        <f>SUM(K327+K330+K335+K338)</f>
        <v>0</v>
      </c>
      <c r="L346" s="243">
        <f>SUM(L327+L330+L335+L338)</f>
        <v>0</v>
      </c>
      <c r="M346" s="238">
        <f>SUM(N346)</f>
        <v>27.2</v>
      </c>
      <c r="N346" s="236">
        <f>SUM(N327+N330+N335+N338+N340+N345)</f>
        <v>27.2</v>
      </c>
      <c r="O346" s="236">
        <f>SUM(O327+O330+O335+O338)</f>
        <v>0</v>
      </c>
      <c r="P346" s="237">
        <f>SUM(P327+P330+P335+P338)</f>
        <v>0</v>
      </c>
      <c r="Q346" s="244">
        <f>SUM(R346)</f>
        <v>93.399999999999991</v>
      </c>
      <c r="R346" s="236">
        <f>SUM(R327,R330,R340,R345)</f>
        <v>93.399999999999991</v>
      </c>
      <c r="S346" s="236">
        <f>SUM(S327+S330+S335+S338)</f>
        <v>0</v>
      </c>
      <c r="T346" s="243">
        <f>SUM(T327+T330+T335+T338)</f>
        <v>0</v>
      </c>
      <c r="U346" s="238">
        <f>SUM(V346)</f>
        <v>27.2</v>
      </c>
      <c r="V346" s="236">
        <f>SUM(V327+V330+V335+V338+V340)</f>
        <v>27.2</v>
      </c>
      <c r="W346" s="236">
        <f>SUM(W327+W330+W335+W338)</f>
        <v>0</v>
      </c>
      <c r="X346" s="237">
        <f>SUM(X327+X330+X335+X338)</f>
        <v>0</v>
      </c>
      <c r="Y346" s="8"/>
    </row>
    <row r="347" spans="1:25" s="4" customFormat="1" ht="19.5" customHeight="1" thickBot="1" x14ac:dyDescent="0.25">
      <c r="A347" s="311">
        <v>3</v>
      </c>
      <c r="B347" s="364">
        <v>2</v>
      </c>
      <c r="C347" s="617" t="s">
        <v>295</v>
      </c>
      <c r="D347" s="618"/>
      <c r="E347" s="618"/>
      <c r="F347" s="619"/>
      <c r="G347" s="619"/>
      <c r="H347" s="618"/>
      <c r="I347" s="664"/>
      <c r="J347" s="664"/>
      <c r="K347" s="664"/>
      <c r="L347" s="664"/>
      <c r="M347" s="664"/>
      <c r="N347" s="664"/>
      <c r="O347" s="664"/>
      <c r="P347" s="664"/>
      <c r="Q347" s="664"/>
      <c r="R347" s="664"/>
      <c r="S347" s="664"/>
      <c r="T347" s="664"/>
      <c r="U347" s="664"/>
      <c r="V347" s="664"/>
      <c r="W347" s="664"/>
      <c r="X347" s="665"/>
      <c r="Y347" s="8"/>
    </row>
    <row r="348" spans="1:25" s="4" customFormat="1" ht="24" customHeight="1" thickBot="1" x14ac:dyDescent="0.25">
      <c r="A348" s="536">
        <v>3</v>
      </c>
      <c r="B348" s="537">
        <v>2</v>
      </c>
      <c r="C348" s="532">
        <v>1</v>
      </c>
      <c r="D348" s="768" t="s">
        <v>166</v>
      </c>
      <c r="E348" s="546" t="s">
        <v>444</v>
      </c>
      <c r="F348" s="532" t="s">
        <v>49</v>
      </c>
      <c r="G348" s="532" t="s">
        <v>155</v>
      </c>
      <c r="H348" s="509" t="s">
        <v>28</v>
      </c>
      <c r="I348" s="26">
        <f>SUM(J348)</f>
        <v>89.8</v>
      </c>
      <c r="J348" s="45">
        <v>89.8</v>
      </c>
      <c r="K348" s="45"/>
      <c r="L348" s="48"/>
      <c r="M348" s="29">
        <f>SUM(N348+P348)</f>
        <v>0</v>
      </c>
      <c r="N348" s="45"/>
      <c r="O348" s="45"/>
      <c r="P348" s="33"/>
      <c r="Q348" s="150">
        <f>SUM(R348+T348)</f>
        <v>0</v>
      </c>
      <c r="R348" s="45"/>
      <c r="S348" s="45"/>
      <c r="T348" s="33"/>
      <c r="U348" s="251">
        <f>SUM(V348+X348)</f>
        <v>0</v>
      </c>
      <c r="V348" s="45"/>
      <c r="W348" s="45"/>
      <c r="X348" s="33"/>
      <c r="Y348" s="8"/>
    </row>
    <row r="349" spans="1:25" s="4" customFormat="1" ht="24" customHeight="1" thickBot="1" x14ac:dyDescent="0.25">
      <c r="A349" s="536"/>
      <c r="B349" s="537"/>
      <c r="C349" s="532"/>
      <c r="D349" s="558"/>
      <c r="E349" s="546"/>
      <c r="F349" s="532"/>
      <c r="G349" s="532"/>
      <c r="H349" s="506" t="s">
        <v>500</v>
      </c>
      <c r="I349" s="34"/>
      <c r="J349" s="88"/>
      <c r="K349" s="88"/>
      <c r="L349" s="87"/>
      <c r="M349" s="29">
        <f>SUM(N349+P349)</f>
        <v>96</v>
      </c>
      <c r="N349" s="503">
        <v>96</v>
      </c>
      <c r="O349" s="88"/>
      <c r="P349" s="37"/>
      <c r="Q349" s="150">
        <f>SUM(R349+T349)</f>
        <v>96</v>
      </c>
      <c r="R349" s="88">
        <v>96</v>
      </c>
      <c r="S349" s="88"/>
      <c r="T349" s="37"/>
      <c r="U349" s="150">
        <f>SUM(V349+X349)</f>
        <v>96</v>
      </c>
      <c r="V349" s="88">
        <v>96</v>
      </c>
      <c r="W349" s="88"/>
      <c r="X349" s="37"/>
      <c r="Y349" s="8"/>
    </row>
    <row r="350" spans="1:25" s="4" customFormat="1" ht="24" customHeight="1" thickBot="1" x14ac:dyDescent="0.25">
      <c r="A350" s="536"/>
      <c r="B350" s="537"/>
      <c r="C350" s="532"/>
      <c r="D350" s="559"/>
      <c r="E350" s="546"/>
      <c r="F350" s="553" t="s">
        <v>9</v>
      </c>
      <c r="G350" s="554"/>
      <c r="H350" s="555"/>
      <c r="I350" s="85">
        <f>SUM(J350+L350)</f>
        <v>89.8</v>
      </c>
      <c r="J350" s="232">
        <f>SUM(J348)</f>
        <v>89.8</v>
      </c>
      <c r="K350" s="232">
        <f>SUM(K348)</f>
        <v>0</v>
      </c>
      <c r="L350" s="234">
        <f>SUM(L348)</f>
        <v>0</v>
      </c>
      <c r="M350" s="85">
        <f>SUM(N350+P350)</f>
        <v>96</v>
      </c>
      <c r="N350" s="232">
        <f>SUM(N348+N349)</f>
        <v>96</v>
      </c>
      <c r="O350" s="232">
        <f>SUM(O348)</f>
        <v>0</v>
      </c>
      <c r="P350" s="234">
        <f>SUM(P348)</f>
        <v>0</v>
      </c>
      <c r="Q350" s="85">
        <f>SUM(R350+T350)</f>
        <v>96</v>
      </c>
      <c r="R350" s="232">
        <f>SUM(R348+R349)</f>
        <v>96</v>
      </c>
      <c r="S350" s="232">
        <f>SUM(S348)</f>
        <v>0</v>
      </c>
      <c r="T350" s="234">
        <f>SUM(T348)</f>
        <v>0</v>
      </c>
      <c r="U350" s="85">
        <f>SUM(V350+X350)</f>
        <v>96</v>
      </c>
      <c r="V350" s="232">
        <f>SUM(V348+V349)</f>
        <v>96</v>
      </c>
      <c r="W350" s="23">
        <f>SUM(W348)</f>
        <v>0</v>
      </c>
      <c r="X350" s="25">
        <f>SUM(X348)</f>
        <v>0</v>
      </c>
      <c r="Y350" s="8"/>
    </row>
    <row r="351" spans="1:25" s="4" customFormat="1" ht="14.45" customHeight="1" thickBot="1" x14ac:dyDescent="0.25">
      <c r="A351" s="536">
        <v>3</v>
      </c>
      <c r="B351" s="537">
        <v>2</v>
      </c>
      <c r="C351" s="532">
        <v>2</v>
      </c>
      <c r="D351" s="535" t="s">
        <v>167</v>
      </c>
      <c r="E351" s="546" t="s">
        <v>444</v>
      </c>
      <c r="F351" s="466" t="s">
        <v>49</v>
      </c>
      <c r="G351" s="466" t="s">
        <v>156</v>
      </c>
      <c r="H351" s="467" t="s">
        <v>488</v>
      </c>
      <c r="I351" s="26">
        <f>SUM(J351+L351)</f>
        <v>38.299999999999997</v>
      </c>
      <c r="J351" s="284">
        <v>38.299999999999997</v>
      </c>
      <c r="K351" s="27">
        <v>0.8</v>
      </c>
      <c r="L351" s="30"/>
      <c r="M351" s="26">
        <f>SUM(N351+P351)</f>
        <v>40.1</v>
      </c>
      <c r="N351" s="284">
        <v>40.1</v>
      </c>
      <c r="O351" s="27">
        <v>0.8</v>
      </c>
      <c r="P351" s="30"/>
      <c r="Q351" s="26">
        <f>SUM(R351+T351)</f>
        <v>37.5</v>
      </c>
      <c r="R351" s="284">
        <v>37.5</v>
      </c>
      <c r="S351" s="27">
        <v>0.8</v>
      </c>
      <c r="T351" s="30"/>
      <c r="U351" s="26">
        <f>SUM(V351+X351)</f>
        <v>37.5</v>
      </c>
      <c r="V351" s="284">
        <v>37.5</v>
      </c>
      <c r="W351" s="27">
        <v>0.8</v>
      </c>
      <c r="X351" s="30"/>
      <c r="Y351" s="8"/>
    </row>
    <row r="352" spans="1:25" s="4" customFormat="1" ht="21.6" customHeight="1" thickBot="1" x14ac:dyDescent="0.25">
      <c r="A352" s="536"/>
      <c r="B352" s="537"/>
      <c r="C352" s="532"/>
      <c r="D352" s="535"/>
      <c r="E352" s="546"/>
      <c r="F352" s="648" t="s">
        <v>9</v>
      </c>
      <c r="G352" s="649"/>
      <c r="H352" s="650"/>
      <c r="I352" s="85">
        <f>SUM(J352+L352)</f>
        <v>38.299999999999997</v>
      </c>
      <c r="J352" s="23">
        <f>SUM(J351)</f>
        <v>38.299999999999997</v>
      </c>
      <c r="K352" s="23">
        <f>SUM(K351)</f>
        <v>0.8</v>
      </c>
      <c r="L352" s="25">
        <f>SUM(L351)</f>
        <v>0</v>
      </c>
      <c r="M352" s="85">
        <f t="shared" ref="M352:M357" si="130">SUM(N352+P352)</f>
        <v>40.1</v>
      </c>
      <c r="N352" s="23">
        <f>SUM(N351)</f>
        <v>40.1</v>
      </c>
      <c r="O352" s="23">
        <f>SUM(O351)</f>
        <v>0.8</v>
      </c>
      <c r="P352" s="25">
        <f>SUM(P351)</f>
        <v>0</v>
      </c>
      <c r="Q352" s="85">
        <f t="shared" ref="Q352:Q357" si="131">SUM(R352+T352)</f>
        <v>37.5</v>
      </c>
      <c r="R352" s="23">
        <f>SUM(R351)</f>
        <v>37.5</v>
      </c>
      <c r="S352" s="23">
        <f>SUM(S351)</f>
        <v>0.8</v>
      </c>
      <c r="T352" s="25">
        <f>SUM(T351)</f>
        <v>0</v>
      </c>
      <c r="U352" s="85">
        <f t="shared" ref="U352:U357" si="132">SUM(V352+X352)</f>
        <v>37.5</v>
      </c>
      <c r="V352" s="23">
        <f>SUM(V351)</f>
        <v>37.5</v>
      </c>
      <c r="W352" s="23">
        <f>SUM(W351)</f>
        <v>0.8</v>
      </c>
      <c r="X352" s="25">
        <f>SUM(X351)</f>
        <v>0</v>
      </c>
      <c r="Y352" s="8"/>
    </row>
    <row r="353" spans="1:25" s="4" customFormat="1" ht="18" customHeight="1" thickBot="1" x14ac:dyDescent="0.25">
      <c r="A353" s="536">
        <v>3</v>
      </c>
      <c r="B353" s="537">
        <v>2</v>
      </c>
      <c r="C353" s="532">
        <v>3</v>
      </c>
      <c r="D353" s="567" t="s">
        <v>507</v>
      </c>
      <c r="E353" s="546" t="s">
        <v>444</v>
      </c>
      <c r="F353" s="533" t="s">
        <v>260</v>
      </c>
      <c r="G353" s="533" t="s">
        <v>157</v>
      </c>
      <c r="H353" s="509" t="s">
        <v>28</v>
      </c>
      <c r="I353" s="26">
        <f>SUM(J353)</f>
        <v>0</v>
      </c>
      <c r="J353" s="45"/>
      <c r="K353" s="45"/>
      <c r="L353" s="48"/>
      <c r="M353" s="26">
        <f t="shared" si="130"/>
        <v>0</v>
      </c>
      <c r="N353" s="45"/>
      <c r="O353" s="45"/>
      <c r="P353" s="33"/>
      <c r="Q353" s="83">
        <f t="shared" si="131"/>
        <v>0</v>
      </c>
      <c r="R353" s="45"/>
      <c r="S353" s="45"/>
      <c r="T353" s="33"/>
      <c r="U353" s="83">
        <f t="shared" si="132"/>
        <v>0</v>
      </c>
      <c r="V353" s="45"/>
      <c r="W353" s="45"/>
      <c r="X353" s="33"/>
      <c r="Y353" s="8"/>
    </row>
    <row r="354" spans="1:25" s="4" customFormat="1" ht="18" customHeight="1" thickBot="1" x14ac:dyDescent="0.25">
      <c r="A354" s="536"/>
      <c r="B354" s="537"/>
      <c r="C354" s="532"/>
      <c r="D354" s="558"/>
      <c r="E354" s="546"/>
      <c r="F354" s="533"/>
      <c r="G354" s="533"/>
      <c r="H354" s="506" t="s">
        <v>500</v>
      </c>
      <c r="I354" s="34"/>
      <c r="J354" s="88"/>
      <c r="K354" s="88"/>
      <c r="L354" s="87"/>
      <c r="M354" s="26">
        <f t="shared" si="130"/>
        <v>60</v>
      </c>
      <c r="N354" s="503">
        <v>60</v>
      </c>
      <c r="O354" s="88"/>
      <c r="P354" s="37"/>
      <c r="Q354" s="83">
        <f t="shared" si="131"/>
        <v>60</v>
      </c>
      <c r="R354" s="88">
        <v>60</v>
      </c>
      <c r="S354" s="88"/>
      <c r="T354" s="37"/>
      <c r="U354" s="83">
        <f t="shared" si="132"/>
        <v>0</v>
      </c>
      <c r="V354" s="88"/>
      <c r="W354" s="88"/>
      <c r="X354" s="37"/>
      <c r="Y354" s="8"/>
    </row>
    <row r="355" spans="1:25" s="4" customFormat="1" ht="27.6" customHeight="1" thickBot="1" x14ac:dyDescent="0.25">
      <c r="A355" s="536"/>
      <c r="B355" s="537"/>
      <c r="C355" s="532"/>
      <c r="D355" s="559"/>
      <c r="E355" s="546"/>
      <c r="F355" s="553" t="s">
        <v>9</v>
      </c>
      <c r="G355" s="554"/>
      <c r="H355" s="555"/>
      <c r="I355" s="85">
        <f>SUM(J355+L355)</f>
        <v>0</v>
      </c>
      <c r="J355" s="232">
        <f>SUM(J353)</f>
        <v>0</v>
      </c>
      <c r="K355" s="232">
        <f>SUM(K353)</f>
        <v>0</v>
      </c>
      <c r="L355" s="234">
        <f>SUM(L353)</f>
        <v>0</v>
      </c>
      <c r="M355" s="85">
        <f t="shared" si="130"/>
        <v>60</v>
      </c>
      <c r="N355" s="232">
        <f>SUM(N353+N354)</f>
        <v>60</v>
      </c>
      <c r="O355" s="232">
        <f>SUM(O353)</f>
        <v>0</v>
      </c>
      <c r="P355" s="234">
        <f>SUM(P353)</f>
        <v>0</v>
      </c>
      <c r="Q355" s="85">
        <f t="shared" si="131"/>
        <v>60</v>
      </c>
      <c r="R355" s="232">
        <f>SUM(R353+R354)</f>
        <v>60</v>
      </c>
      <c r="S355" s="232">
        <f>SUM(S353)</f>
        <v>0</v>
      </c>
      <c r="T355" s="234">
        <f>SUM(T353)</f>
        <v>0</v>
      </c>
      <c r="U355" s="85">
        <f t="shared" si="132"/>
        <v>0</v>
      </c>
      <c r="V355" s="232">
        <f>SUM(V353+V354)</f>
        <v>0</v>
      </c>
      <c r="W355" s="23">
        <f>SUM(W353)</f>
        <v>0</v>
      </c>
      <c r="X355" s="25">
        <f>SUM(X353)</f>
        <v>0</v>
      </c>
      <c r="Y355" s="8"/>
    </row>
    <row r="356" spans="1:25" s="4" customFormat="1" ht="22.9" customHeight="1" thickBot="1" x14ac:dyDescent="0.25">
      <c r="A356" s="536">
        <v>3</v>
      </c>
      <c r="B356" s="537">
        <v>2</v>
      </c>
      <c r="C356" s="560">
        <v>4</v>
      </c>
      <c r="D356" s="567" t="s">
        <v>168</v>
      </c>
      <c r="E356" s="546" t="s">
        <v>444</v>
      </c>
      <c r="F356" s="361" t="s">
        <v>53</v>
      </c>
      <c r="G356" s="361" t="s">
        <v>158</v>
      </c>
      <c r="H356" s="362" t="s">
        <v>28</v>
      </c>
      <c r="I356" s="26">
        <f>SUM(J356)</f>
        <v>50</v>
      </c>
      <c r="J356" s="45">
        <v>50</v>
      </c>
      <c r="K356" s="45"/>
      <c r="L356" s="48"/>
      <c r="M356" s="26">
        <f t="shared" si="130"/>
        <v>50</v>
      </c>
      <c r="N356" s="45">
        <v>50</v>
      </c>
      <c r="O356" s="45"/>
      <c r="P356" s="33"/>
      <c r="Q356" s="83">
        <f t="shared" si="131"/>
        <v>50</v>
      </c>
      <c r="R356" s="45">
        <v>50</v>
      </c>
      <c r="S356" s="45"/>
      <c r="T356" s="33"/>
      <c r="U356" s="83">
        <f t="shared" si="132"/>
        <v>50</v>
      </c>
      <c r="V356" s="45">
        <v>50</v>
      </c>
      <c r="W356" s="45"/>
      <c r="X356" s="33"/>
      <c r="Y356" s="8"/>
    </row>
    <row r="357" spans="1:25" s="4" customFormat="1" ht="16.149999999999999" customHeight="1" thickBot="1" x14ac:dyDescent="0.25">
      <c r="A357" s="536"/>
      <c r="B357" s="537"/>
      <c r="C357" s="560"/>
      <c r="D357" s="559"/>
      <c r="E357" s="546"/>
      <c r="F357" s="553" t="s">
        <v>9</v>
      </c>
      <c r="G357" s="554"/>
      <c r="H357" s="555"/>
      <c r="I357" s="73">
        <f>SUM(J357+L357)</f>
        <v>50</v>
      </c>
      <c r="J357" s="23">
        <f>SUM(J356)</f>
        <v>50</v>
      </c>
      <c r="K357" s="23">
        <f>SUM(K356)</f>
        <v>0</v>
      </c>
      <c r="L357" s="25">
        <f>SUM(L356)</f>
        <v>0</v>
      </c>
      <c r="M357" s="73">
        <f t="shared" si="130"/>
        <v>50</v>
      </c>
      <c r="N357" s="23">
        <f>SUM(N356)</f>
        <v>50</v>
      </c>
      <c r="O357" s="23">
        <f>SUM(O356)</f>
        <v>0</v>
      </c>
      <c r="P357" s="25">
        <f>SUM(P356)</f>
        <v>0</v>
      </c>
      <c r="Q357" s="73">
        <f t="shared" si="131"/>
        <v>50</v>
      </c>
      <c r="R357" s="23">
        <f>SUM(R356)</f>
        <v>50</v>
      </c>
      <c r="S357" s="23">
        <f>SUM(S356)</f>
        <v>0</v>
      </c>
      <c r="T357" s="25">
        <f>SUM(T356)</f>
        <v>0</v>
      </c>
      <c r="U357" s="73">
        <f t="shared" si="132"/>
        <v>50</v>
      </c>
      <c r="V357" s="23">
        <f>SUM(V356)</f>
        <v>50</v>
      </c>
      <c r="W357" s="23">
        <f>SUM(W356)</f>
        <v>0</v>
      </c>
      <c r="X357" s="25">
        <f>SUM(X356)</f>
        <v>0</v>
      </c>
      <c r="Y357" s="8"/>
    </row>
    <row r="358" spans="1:25" s="4" customFormat="1" ht="17.25" hidden="1" customHeight="1" thickBot="1" x14ac:dyDescent="0.25">
      <c r="A358" s="536">
        <v>3</v>
      </c>
      <c r="B358" s="537">
        <v>2</v>
      </c>
      <c r="C358" s="560">
        <v>4</v>
      </c>
      <c r="D358" s="567" t="s">
        <v>211</v>
      </c>
      <c r="E358" s="546" t="s">
        <v>64</v>
      </c>
      <c r="F358" s="361" t="s">
        <v>49</v>
      </c>
      <c r="G358" s="361" t="s">
        <v>300</v>
      </c>
      <c r="H358" s="362" t="s">
        <v>213</v>
      </c>
      <c r="I358" s="83">
        <f>SUM(J358+L358)</f>
        <v>0</v>
      </c>
      <c r="J358" s="45"/>
      <c r="K358" s="45"/>
      <c r="L358" s="48"/>
      <c r="M358" s="83">
        <f t="shared" ref="M358:M363" si="133">SUM(N358+P358)</f>
        <v>0</v>
      </c>
      <c r="N358" s="45"/>
      <c r="O358" s="45"/>
      <c r="P358" s="33"/>
      <c r="Q358" s="84">
        <f>SUM(R358)</f>
        <v>0</v>
      </c>
      <c r="R358" s="45"/>
      <c r="S358" s="45"/>
      <c r="T358" s="33"/>
      <c r="U358" s="83">
        <f>SUM(V358)</f>
        <v>0</v>
      </c>
      <c r="V358" s="45"/>
      <c r="W358" s="45"/>
      <c r="X358" s="33"/>
      <c r="Y358" s="8"/>
    </row>
    <row r="359" spans="1:25" s="4" customFormat="1" ht="17.25" hidden="1" customHeight="1" thickBot="1" x14ac:dyDescent="0.25">
      <c r="A359" s="536"/>
      <c r="B359" s="537"/>
      <c r="C359" s="560"/>
      <c r="D359" s="559"/>
      <c r="E359" s="546"/>
      <c r="F359" s="553" t="s">
        <v>9</v>
      </c>
      <c r="G359" s="554"/>
      <c r="H359" s="555"/>
      <c r="I359" s="73">
        <f>SUM(J359+L359)</f>
        <v>0</v>
      </c>
      <c r="J359" s="23">
        <f>SUM(J358)</f>
        <v>0</v>
      </c>
      <c r="K359" s="23">
        <f>SUM(K358)</f>
        <v>0</v>
      </c>
      <c r="L359" s="25">
        <f>SUM(L358)</f>
        <v>0</v>
      </c>
      <c r="M359" s="73">
        <f t="shared" si="133"/>
        <v>0</v>
      </c>
      <c r="N359" s="23">
        <f>SUM(N358)</f>
        <v>0</v>
      </c>
      <c r="O359" s="23">
        <f>SUM(O358)</f>
        <v>0</v>
      </c>
      <c r="P359" s="25">
        <f>SUM(P358)</f>
        <v>0</v>
      </c>
      <c r="Q359" s="73">
        <f>SUM(R359+T359)</f>
        <v>0</v>
      </c>
      <c r="R359" s="23">
        <f>SUM(R358)</f>
        <v>0</v>
      </c>
      <c r="S359" s="23">
        <f>SUM(S358)</f>
        <v>0</v>
      </c>
      <c r="T359" s="25">
        <f>SUM(T358)</f>
        <v>0</v>
      </c>
      <c r="U359" s="73">
        <f>SUM(V359+X359)</f>
        <v>0</v>
      </c>
      <c r="V359" s="23">
        <f>SUM(V358)</f>
        <v>0</v>
      </c>
      <c r="W359" s="23">
        <f>SUM(W358)</f>
        <v>0</v>
      </c>
      <c r="X359" s="25">
        <f>SUM(X358)</f>
        <v>0</v>
      </c>
      <c r="Y359" s="8"/>
    </row>
    <row r="360" spans="1:25" s="4" customFormat="1" ht="18" customHeight="1" thickBot="1" x14ac:dyDescent="0.25">
      <c r="A360" s="536">
        <v>3</v>
      </c>
      <c r="B360" s="537">
        <v>2</v>
      </c>
      <c r="C360" s="560">
        <v>5</v>
      </c>
      <c r="D360" s="567" t="s">
        <v>299</v>
      </c>
      <c r="E360" s="546" t="s">
        <v>301</v>
      </c>
      <c r="F360" s="361" t="s">
        <v>54</v>
      </c>
      <c r="G360" s="361" t="s">
        <v>212</v>
      </c>
      <c r="H360" s="362" t="s">
        <v>28</v>
      </c>
      <c r="I360" s="26">
        <f>SUM(J360)</f>
        <v>6.1</v>
      </c>
      <c r="J360" s="45">
        <v>6.1</v>
      </c>
      <c r="K360" s="45"/>
      <c r="L360" s="48"/>
      <c r="M360" s="22">
        <f t="shared" si="133"/>
        <v>7.8</v>
      </c>
      <c r="N360" s="45">
        <v>7.8</v>
      </c>
      <c r="O360" s="45"/>
      <c r="P360" s="33"/>
      <c r="Q360" s="84">
        <f>SUM(R360+T360)</f>
        <v>7.8</v>
      </c>
      <c r="R360" s="45">
        <v>7.8</v>
      </c>
      <c r="S360" s="45"/>
      <c r="T360" s="33"/>
      <c r="U360" s="83">
        <f>SUM(V360+X360)</f>
        <v>7.8</v>
      </c>
      <c r="V360" s="45">
        <v>7.8</v>
      </c>
      <c r="W360" s="45"/>
      <c r="X360" s="30"/>
      <c r="Y360" s="8"/>
    </row>
    <row r="361" spans="1:25" s="4" customFormat="1" ht="15" customHeight="1" thickBot="1" x14ac:dyDescent="0.25">
      <c r="A361" s="536"/>
      <c r="B361" s="537"/>
      <c r="C361" s="560"/>
      <c r="D361" s="559"/>
      <c r="E361" s="546"/>
      <c r="F361" s="553" t="s">
        <v>9</v>
      </c>
      <c r="G361" s="554"/>
      <c r="H361" s="555"/>
      <c r="I361" s="85">
        <f>SUM(J361+L361)</f>
        <v>6.1</v>
      </c>
      <c r="J361" s="232">
        <f>SUM(J360)</f>
        <v>6.1</v>
      </c>
      <c r="K361" s="232">
        <f>SUM(K360)</f>
        <v>0</v>
      </c>
      <c r="L361" s="234">
        <f>SUM(L360)</f>
        <v>0</v>
      </c>
      <c r="M361" s="85">
        <f t="shared" si="133"/>
        <v>7.8</v>
      </c>
      <c r="N361" s="232">
        <f>SUM(N360)</f>
        <v>7.8</v>
      </c>
      <c r="O361" s="232">
        <f>SUM(O360)</f>
        <v>0</v>
      </c>
      <c r="P361" s="234">
        <f>SUM(P360)</f>
        <v>0</v>
      </c>
      <c r="Q361" s="85">
        <f>SUM(R361+T361)</f>
        <v>7.8</v>
      </c>
      <c r="R361" s="232">
        <f>SUM(R360)</f>
        <v>7.8</v>
      </c>
      <c r="S361" s="232">
        <f>SUM(S360)</f>
        <v>0</v>
      </c>
      <c r="T361" s="234">
        <f>SUM(T360)</f>
        <v>0</v>
      </c>
      <c r="U361" s="85">
        <f>SUM(V361+X361)</f>
        <v>7.8</v>
      </c>
      <c r="V361" s="23">
        <f>SUM(V360)</f>
        <v>7.8</v>
      </c>
      <c r="W361" s="23">
        <f>SUM(W360)</f>
        <v>0</v>
      </c>
      <c r="X361" s="25">
        <f>SUM(X360)</f>
        <v>0</v>
      </c>
      <c r="Y361" s="8"/>
    </row>
    <row r="362" spans="1:25" s="4" customFormat="1" ht="20.25" hidden="1" customHeight="1" thickBot="1" x14ac:dyDescent="0.25">
      <c r="A362" s="536">
        <v>3</v>
      </c>
      <c r="B362" s="537">
        <v>2</v>
      </c>
      <c r="C362" s="560">
        <v>5</v>
      </c>
      <c r="D362" s="567" t="s">
        <v>333</v>
      </c>
      <c r="E362" s="546" t="s">
        <v>64</v>
      </c>
      <c r="F362" s="361" t="s">
        <v>53</v>
      </c>
      <c r="G362" s="361" t="s">
        <v>332</v>
      </c>
      <c r="H362" s="362" t="s">
        <v>28</v>
      </c>
      <c r="I362" s="83">
        <f>SUM(J362)</f>
        <v>0</v>
      </c>
      <c r="J362" s="45"/>
      <c r="K362" s="45"/>
      <c r="L362" s="48"/>
      <c r="M362" s="250">
        <f t="shared" si="133"/>
        <v>0</v>
      </c>
      <c r="N362" s="45"/>
      <c r="O362" s="45"/>
      <c r="P362" s="33"/>
      <c r="Q362" s="84"/>
      <c r="R362" s="45"/>
      <c r="S362" s="45"/>
      <c r="T362" s="33"/>
      <c r="U362" s="83"/>
      <c r="V362" s="45"/>
      <c r="W362" s="45"/>
      <c r="X362" s="30"/>
      <c r="Y362" s="8"/>
    </row>
    <row r="363" spans="1:25" s="4" customFormat="1" ht="20.25" hidden="1" customHeight="1" thickBot="1" x14ac:dyDescent="0.25">
      <c r="A363" s="536"/>
      <c r="B363" s="537"/>
      <c r="C363" s="560"/>
      <c r="D363" s="559"/>
      <c r="E363" s="546"/>
      <c r="F363" s="553" t="s">
        <v>9</v>
      </c>
      <c r="G363" s="554"/>
      <c r="H363" s="555"/>
      <c r="I363" s="85">
        <f>SUM(J363+L363)</f>
        <v>0</v>
      </c>
      <c r="J363" s="232">
        <f>SUM(J362)</f>
        <v>0</v>
      </c>
      <c r="K363" s="232">
        <f>SUM(K362)</f>
        <v>0</v>
      </c>
      <c r="L363" s="234">
        <f>SUM(L362)</f>
        <v>0</v>
      </c>
      <c r="M363" s="85">
        <f t="shared" si="133"/>
        <v>0</v>
      </c>
      <c r="N363" s="232">
        <f>SUM(N362)</f>
        <v>0</v>
      </c>
      <c r="O363" s="232">
        <f>SUM(O362)</f>
        <v>0</v>
      </c>
      <c r="P363" s="234">
        <f>SUM(P362)</f>
        <v>0</v>
      </c>
      <c r="Q363" s="85">
        <f>SUM(R363+T363)</f>
        <v>0</v>
      </c>
      <c r="R363" s="232">
        <f>SUM(R362)</f>
        <v>0</v>
      </c>
      <c r="S363" s="232">
        <f>SUM(S362)</f>
        <v>0</v>
      </c>
      <c r="T363" s="234">
        <f>SUM(T362)</f>
        <v>0</v>
      </c>
      <c r="U363" s="85">
        <f>SUM(V363+X363)</f>
        <v>0</v>
      </c>
      <c r="V363" s="23">
        <f>SUM(V362)</f>
        <v>0</v>
      </c>
      <c r="W363" s="23">
        <f>SUM(W362)</f>
        <v>0</v>
      </c>
      <c r="X363" s="25">
        <f>SUM(X362)</f>
        <v>0</v>
      </c>
      <c r="Y363" s="8"/>
    </row>
    <row r="364" spans="1:25" s="4" customFormat="1" ht="20.25" hidden="1" customHeight="1" thickBot="1" x14ac:dyDescent="0.25">
      <c r="A364" s="547">
        <v>3</v>
      </c>
      <c r="B364" s="537">
        <v>2</v>
      </c>
      <c r="C364" s="560">
        <v>7</v>
      </c>
      <c r="D364" s="567" t="s">
        <v>305</v>
      </c>
      <c r="E364" s="546" t="s">
        <v>64</v>
      </c>
      <c r="F364" s="361" t="s">
        <v>53</v>
      </c>
      <c r="G364" s="361" t="s">
        <v>304</v>
      </c>
      <c r="H364" s="362" t="s">
        <v>28</v>
      </c>
      <c r="I364" s="83">
        <f>SUM(J364)</f>
        <v>0</v>
      </c>
      <c r="J364" s="45"/>
      <c r="K364" s="45"/>
      <c r="L364" s="48"/>
      <c r="M364" s="250">
        <f t="shared" ref="M364:M383" si="134">SUM(N364+P364)</f>
        <v>0</v>
      </c>
      <c r="N364" s="45"/>
      <c r="O364" s="45"/>
      <c r="P364" s="33"/>
      <c r="Q364" s="84"/>
      <c r="R364" s="45"/>
      <c r="S364" s="45"/>
      <c r="T364" s="33"/>
      <c r="U364" s="83"/>
      <c r="V364" s="45"/>
      <c r="W364" s="45"/>
      <c r="X364" s="30"/>
      <c r="Y364" s="8"/>
    </row>
    <row r="365" spans="1:25" s="4" customFormat="1" ht="20.25" hidden="1" customHeight="1" thickBot="1" x14ac:dyDescent="0.25">
      <c r="A365" s="536"/>
      <c r="B365" s="537"/>
      <c r="C365" s="560"/>
      <c r="D365" s="559"/>
      <c r="E365" s="546"/>
      <c r="F365" s="553" t="s">
        <v>9</v>
      </c>
      <c r="G365" s="554"/>
      <c r="H365" s="555"/>
      <c r="I365" s="85">
        <f>SUM(J365+L365)</f>
        <v>0</v>
      </c>
      <c r="J365" s="232">
        <f>SUM(J364)</f>
        <v>0</v>
      </c>
      <c r="K365" s="232">
        <f>SUM(K364)</f>
        <v>0</v>
      </c>
      <c r="L365" s="234">
        <f>SUM(L364)</f>
        <v>0</v>
      </c>
      <c r="M365" s="85">
        <f t="shared" si="134"/>
        <v>0</v>
      </c>
      <c r="N365" s="232">
        <f>SUM(N364)</f>
        <v>0</v>
      </c>
      <c r="O365" s="232">
        <f>SUM(O364)</f>
        <v>0</v>
      </c>
      <c r="P365" s="234">
        <f>SUM(P364)</f>
        <v>0</v>
      </c>
      <c r="Q365" s="85">
        <f>SUM(R365+T365)</f>
        <v>0</v>
      </c>
      <c r="R365" s="232">
        <f>SUM(R364)</f>
        <v>0</v>
      </c>
      <c r="S365" s="232">
        <f>SUM(S364)</f>
        <v>0</v>
      </c>
      <c r="T365" s="234">
        <f>SUM(T364)</f>
        <v>0</v>
      </c>
      <c r="U365" s="85">
        <f>SUM(V365+X365)</f>
        <v>0</v>
      </c>
      <c r="V365" s="23">
        <f>SUM(V364)</f>
        <v>0</v>
      </c>
      <c r="W365" s="23">
        <f>SUM(W364)</f>
        <v>0</v>
      </c>
      <c r="X365" s="25">
        <f>SUM(X364)</f>
        <v>0</v>
      </c>
      <c r="Y365" s="8"/>
    </row>
    <row r="366" spans="1:25" s="4" customFormat="1" ht="20.25" hidden="1" customHeight="1" thickBot="1" x14ac:dyDescent="0.25">
      <c r="A366" s="547">
        <v>3</v>
      </c>
      <c r="B366" s="552">
        <v>2</v>
      </c>
      <c r="C366" s="544">
        <v>8</v>
      </c>
      <c r="D366" s="558" t="s">
        <v>302</v>
      </c>
      <c r="E366" s="556" t="s">
        <v>64</v>
      </c>
      <c r="F366" s="361" t="s">
        <v>53</v>
      </c>
      <c r="G366" s="361" t="s">
        <v>303</v>
      </c>
      <c r="H366" s="362" t="s">
        <v>28</v>
      </c>
      <c r="I366" s="83">
        <f>SUM(J366)</f>
        <v>0</v>
      </c>
      <c r="J366" s="45"/>
      <c r="K366" s="45"/>
      <c r="L366" s="48"/>
      <c r="M366" s="250">
        <f t="shared" si="134"/>
        <v>0</v>
      </c>
      <c r="N366" s="45"/>
      <c r="O366" s="45"/>
      <c r="P366" s="33"/>
      <c r="Q366" s="84"/>
      <c r="R366" s="45"/>
      <c r="S366" s="45"/>
      <c r="T366" s="33"/>
      <c r="U366" s="83"/>
      <c r="V366" s="45"/>
      <c r="W366" s="45"/>
      <c r="X366" s="30"/>
      <c r="Y366" s="8"/>
    </row>
    <row r="367" spans="1:25" s="4" customFormat="1" ht="20.25" hidden="1" customHeight="1" thickBot="1" x14ac:dyDescent="0.25">
      <c r="A367" s="536"/>
      <c r="B367" s="537"/>
      <c r="C367" s="560"/>
      <c r="D367" s="559"/>
      <c r="E367" s="546"/>
      <c r="F367" s="553" t="s">
        <v>9</v>
      </c>
      <c r="G367" s="554"/>
      <c r="H367" s="555"/>
      <c r="I367" s="85">
        <f>SUM(J367+L367)</f>
        <v>0</v>
      </c>
      <c r="J367" s="232">
        <f>SUM(J366)</f>
        <v>0</v>
      </c>
      <c r="K367" s="232">
        <f>SUM(K366)</f>
        <v>0</v>
      </c>
      <c r="L367" s="234">
        <f>SUM(L366)</f>
        <v>0</v>
      </c>
      <c r="M367" s="85">
        <f t="shared" si="134"/>
        <v>0</v>
      </c>
      <c r="N367" s="232">
        <f>SUM(N366)</f>
        <v>0</v>
      </c>
      <c r="O367" s="232">
        <f>SUM(O366)</f>
        <v>0</v>
      </c>
      <c r="P367" s="234">
        <f>SUM(P366)</f>
        <v>0</v>
      </c>
      <c r="Q367" s="85">
        <f>SUM(R367+T367)</f>
        <v>0</v>
      </c>
      <c r="R367" s="232">
        <f>SUM(R366)</f>
        <v>0</v>
      </c>
      <c r="S367" s="232">
        <f>SUM(S366)</f>
        <v>0</v>
      </c>
      <c r="T367" s="234">
        <f>SUM(T366)</f>
        <v>0</v>
      </c>
      <c r="U367" s="85">
        <f>SUM(V367+X367)</f>
        <v>0</v>
      </c>
      <c r="V367" s="23">
        <f>SUM(V366)</f>
        <v>0</v>
      </c>
      <c r="W367" s="23">
        <f>SUM(W366)</f>
        <v>0</v>
      </c>
      <c r="X367" s="25">
        <f>SUM(X366)</f>
        <v>0</v>
      </c>
      <c r="Y367" s="8"/>
    </row>
    <row r="368" spans="1:25" s="4" customFormat="1" ht="20.25" hidden="1" customHeight="1" thickBot="1" x14ac:dyDescent="0.25">
      <c r="A368" s="547">
        <v>3</v>
      </c>
      <c r="B368" s="552">
        <v>2</v>
      </c>
      <c r="C368" s="544">
        <v>9</v>
      </c>
      <c r="D368" s="558" t="s">
        <v>307</v>
      </c>
      <c r="E368" s="556" t="s">
        <v>64</v>
      </c>
      <c r="F368" s="361" t="s">
        <v>53</v>
      </c>
      <c r="G368" s="361" t="s">
        <v>306</v>
      </c>
      <c r="H368" s="362" t="s">
        <v>28</v>
      </c>
      <c r="I368" s="83">
        <f>SUM(J368)</f>
        <v>0</v>
      </c>
      <c r="J368" s="45"/>
      <c r="K368" s="45"/>
      <c r="L368" s="48"/>
      <c r="M368" s="250">
        <f t="shared" si="134"/>
        <v>0</v>
      </c>
      <c r="N368" s="45"/>
      <c r="O368" s="45"/>
      <c r="P368" s="33"/>
      <c r="Q368" s="84"/>
      <c r="R368" s="45"/>
      <c r="S368" s="45"/>
      <c r="T368" s="33"/>
      <c r="U368" s="83"/>
      <c r="V368" s="45"/>
      <c r="W368" s="45"/>
      <c r="X368" s="30"/>
      <c r="Y368" s="8"/>
    </row>
    <row r="369" spans="1:25" s="4" customFormat="1" ht="20.25" hidden="1" customHeight="1" thickBot="1" x14ac:dyDescent="0.25">
      <c r="A369" s="536"/>
      <c r="B369" s="537"/>
      <c r="C369" s="560"/>
      <c r="D369" s="559"/>
      <c r="E369" s="546"/>
      <c r="F369" s="553" t="s">
        <v>9</v>
      </c>
      <c r="G369" s="554"/>
      <c r="H369" s="555"/>
      <c r="I369" s="85">
        <f>SUM(J369+L369)</f>
        <v>0</v>
      </c>
      <c r="J369" s="232">
        <f>SUM(J368)</f>
        <v>0</v>
      </c>
      <c r="K369" s="232">
        <f>SUM(K368)</f>
        <v>0</v>
      </c>
      <c r="L369" s="234">
        <f>SUM(L368)</f>
        <v>0</v>
      </c>
      <c r="M369" s="85">
        <f t="shared" si="134"/>
        <v>0</v>
      </c>
      <c r="N369" s="232">
        <f>SUM(N368)</f>
        <v>0</v>
      </c>
      <c r="O369" s="232">
        <f>SUM(O368)</f>
        <v>0</v>
      </c>
      <c r="P369" s="234">
        <f>SUM(P368)</f>
        <v>0</v>
      </c>
      <c r="Q369" s="85">
        <f>SUM(R369+T369)</f>
        <v>0</v>
      </c>
      <c r="R369" s="232">
        <f>SUM(R368)</f>
        <v>0</v>
      </c>
      <c r="S369" s="232">
        <f>SUM(S368)</f>
        <v>0</v>
      </c>
      <c r="T369" s="234">
        <f>SUM(T368)</f>
        <v>0</v>
      </c>
      <c r="U369" s="85">
        <f>SUM(V369+X369)</f>
        <v>0</v>
      </c>
      <c r="V369" s="23">
        <f>SUM(V368)</f>
        <v>0</v>
      </c>
      <c r="W369" s="23">
        <f>SUM(W368)</f>
        <v>0</v>
      </c>
      <c r="X369" s="25">
        <f>SUM(X368)</f>
        <v>0</v>
      </c>
      <c r="Y369" s="8"/>
    </row>
    <row r="370" spans="1:25" s="4" customFormat="1" ht="20.25" hidden="1" customHeight="1" thickBot="1" x14ac:dyDescent="0.25">
      <c r="A370" s="547">
        <v>3</v>
      </c>
      <c r="B370" s="552">
        <v>2</v>
      </c>
      <c r="C370" s="560">
        <v>10</v>
      </c>
      <c r="D370" s="567" t="s">
        <v>309</v>
      </c>
      <c r="E370" s="546" t="s">
        <v>64</v>
      </c>
      <c r="F370" s="361" t="s">
        <v>53</v>
      </c>
      <c r="G370" s="361" t="s">
        <v>308</v>
      </c>
      <c r="H370" s="362" t="s">
        <v>28</v>
      </c>
      <c r="I370" s="83">
        <f>SUM(J370)</f>
        <v>0</v>
      </c>
      <c r="J370" s="45"/>
      <c r="K370" s="45"/>
      <c r="L370" s="48"/>
      <c r="M370" s="250">
        <f t="shared" si="134"/>
        <v>0</v>
      </c>
      <c r="N370" s="45"/>
      <c r="O370" s="45"/>
      <c r="P370" s="33"/>
      <c r="Q370" s="84"/>
      <c r="R370" s="45"/>
      <c r="S370" s="45"/>
      <c r="T370" s="33"/>
      <c r="U370" s="83"/>
      <c r="V370" s="45"/>
      <c r="W370" s="45"/>
      <c r="X370" s="30"/>
      <c r="Y370" s="8"/>
    </row>
    <row r="371" spans="1:25" s="4" customFormat="1" ht="20.25" hidden="1" customHeight="1" thickBot="1" x14ac:dyDescent="0.25">
      <c r="A371" s="536"/>
      <c r="B371" s="537"/>
      <c r="C371" s="560"/>
      <c r="D371" s="559"/>
      <c r="E371" s="546"/>
      <c r="F371" s="553" t="s">
        <v>9</v>
      </c>
      <c r="G371" s="554"/>
      <c r="H371" s="555"/>
      <c r="I371" s="85">
        <f>SUM(J371+L371)</f>
        <v>0</v>
      </c>
      <c r="J371" s="232">
        <f>SUM(J370)</f>
        <v>0</v>
      </c>
      <c r="K371" s="232">
        <f>SUM(K370)</f>
        <v>0</v>
      </c>
      <c r="L371" s="234">
        <f>SUM(L370)</f>
        <v>0</v>
      </c>
      <c r="M371" s="85">
        <f t="shared" si="134"/>
        <v>0</v>
      </c>
      <c r="N371" s="232">
        <f>SUM(N370)</f>
        <v>0</v>
      </c>
      <c r="O371" s="232">
        <f>SUM(O370)</f>
        <v>0</v>
      </c>
      <c r="P371" s="234">
        <f>SUM(P370)</f>
        <v>0</v>
      </c>
      <c r="Q371" s="85">
        <f>SUM(R371+T371)</f>
        <v>0</v>
      </c>
      <c r="R371" s="232">
        <f>SUM(R370)</f>
        <v>0</v>
      </c>
      <c r="S371" s="232">
        <f>SUM(S370)</f>
        <v>0</v>
      </c>
      <c r="T371" s="234">
        <f>SUM(T370)</f>
        <v>0</v>
      </c>
      <c r="U371" s="85">
        <f>SUM(V371+X371)</f>
        <v>0</v>
      </c>
      <c r="V371" s="23">
        <f>SUM(V370)</f>
        <v>0</v>
      </c>
      <c r="W371" s="23">
        <f>SUM(W370)</f>
        <v>0</v>
      </c>
      <c r="X371" s="25">
        <f>SUM(X370)</f>
        <v>0</v>
      </c>
      <c r="Y371" s="8"/>
    </row>
    <row r="372" spans="1:25" s="4" customFormat="1" ht="20.25" hidden="1" customHeight="1" thickBot="1" x14ac:dyDescent="0.25">
      <c r="A372" s="547">
        <v>3</v>
      </c>
      <c r="B372" s="552">
        <v>2</v>
      </c>
      <c r="C372" s="544">
        <v>11</v>
      </c>
      <c r="D372" s="558" t="s">
        <v>310</v>
      </c>
      <c r="E372" s="556" t="s">
        <v>64</v>
      </c>
      <c r="F372" s="361" t="s">
        <v>49</v>
      </c>
      <c r="G372" s="361" t="s">
        <v>311</v>
      </c>
      <c r="H372" s="362" t="s">
        <v>28</v>
      </c>
      <c r="I372" s="83">
        <f>SUM(J372)</f>
        <v>0</v>
      </c>
      <c r="J372" s="45"/>
      <c r="K372" s="45"/>
      <c r="L372" s="48"/>
      <c r="M372" s="250">
        <f t="shared" si="134"/>
        <v>0</v>
      </c>
      <c r="N372" s="45"/>
      <c r="O372" s="45"/>
      <c r="P372" s="33"/>
      <c r="Q372" s="84"/>
      <c r="R372" s="45"/>
      <c r="S372" s="45"/>
      <c r="T372" s="33"/>
      <c r="U372" s="83"/>
      <c r="V372" s="45"/>
      <c r="W372" s="45"/>
      <c r="X372" s="30"/>
      <c r="Y372" s="8"/>
    </row>
    <row r="373" spans="1:25" s="4" customFormat="1" ht="20.25" hidden="1" customHeight="1" thickBot="1" x14ac:dyDescent="0.25">
      <c r="A373" s="536"/>
      <c r="B373" s="537"/>
      <c r="C373" s="560"/>
      <c r="D373" s="559"/>
      <c r="E373" s="546"/>
      <c r="F373" s="553" t="s">
        <v>9</v>
      </c>
      <c r="G373" s="554"/>
      <c r="H373" s="555"/>
      <c r="I373" s="85">
        <f>SUM(J373+L373)</f>
        <v>0</v>
      </c>
      <c r="J373" s="232">
        <f>SUM(J372)</f>
        <v>0</v>
      </c>
      <c r="K373" s="232">
        <f>SUM(K372)</f>
        <v>0</v>
      </c>
      <c r="L373" s="234">
        <f>SUM(L372)</f>
        <v>0</v>
      </c>
      <c r="M373" s="85">
        <f t="shared" si="134"/>
        <v>0</v>
      </c>
      <c r="N373" s="232">
        <f>SUM(N372)</f>
        <v>0</v>
      </c>
      <c r="O373" s="232">
        <f>SUM(O372)</f>
        <v>0</v>
      </c>
      <c r="P373" s="234">
        <f>SUM(P372)</f>
        <v>0</v>
      </c>
      <c r="Q373" s="85">
        <f>SUM(R373+T373)</f>
        <v>0</v>
      </c>
      <c r="R373" s="232">
        <f>SUM(R372)</f>
        <v>0</v>
      </c>
      <c r="S373" s="232">
        <f>SUM(S372)</f>
        <v>0</v>
      </c>
      <c r="T373" s="234">
        <f>SUM(T372)</f>
        <v>0</v>
      </c>
      <c r="U373" s="85">
        <f>SUM(V373+X373)</f>
        <v>0</v>
      </c>
      <c r="V373" s="23">
        <f>SUM(V372)</f>
        <v>0</v>
      </c>
      <c r="W373" s="23">
        <f>SUM(W372)</f>
        <v>0</v>
      </c>
      <c r="X373" s="25">
        <f>SUM(X372)</f>
        <v>0</v>
      </c>
      <c r="Y373" s="8"/>
    </row>
    <row r="374" spans="1:25" s="4" customFormat="1" ht="20.25" hidden="1" customHeight="1" thickBot="1" x14ac:dyDescent="0.25">
      <c r="A374" s="547">
        <v>3</v>
      </c>
      <c r="B374" s="552">
        <v>2</v>
      </c>
      <c r="C374" s="560">
        <v>12</v>
      </c>
      <c r="D374" s="535" t="s">
        <v>313</v>
      </c>
      <c r="E374" s="546" t="s">
        <v>64</v>
      </c>
      <c r="F374" s="361" t="s">
        <v>49</v>
      </c>
      <c r="G374" s="361" t="s">
        <v>312</v>
      </c>
      <c r="H374" s="362" t="s">
        <v>28</v>
      </c>
      <c r="I374" s="83">
        <f>SUM(J374)</f>
        <v>0</v>
      </c>
      <c r="J374" s="45"/>
      <c r="K374" s="45"/>
      <c r="L374" s="48"/>
      <c r="M374" s="250">
        <f t="shared" si="134"/>
        <v>0</v>
      </c>
      <c r="N374" s="45"/>
      <c r="O374" s="45"/>
      <c r="P374" s="33"/>
      <c r="Q374" s="84"/>
      <c r="R374" s="45"/>
      <c r="S374" s="45"/>
      <c r="T374" s="33"/>
      <c r="U374" s="83"/>
      <c r="V374" s="45"/>
      <c r="W374" s="45"/>
      <c r="X374" s="30"/>
    </row>
    <row r="375" spans="1:25" s="4" customFormat="1" ht="20.25" hidden="1" customHeight="1" thickBot="1" x14ac:dyDescent="0.25">
      <c r="A375" s="536"/>
      <c r="B375" s="537"/>
      <c r="C375" s="560"/>
      <c r="D375" s="535"/>
      <c r="E375" s="546"/>
      <c r="F375" s="553" t="s">
        <v>9</v>
      </c>
      <c r="G375" s="554"/>
      <c r="H375" s="555"/>
      <c r="I375" s="85">
        <f>SUM(J375+L375)</f>
        <v>0</v>
      </c>
      <c r="J375" s="232">
        <f>SUM(J374)</f>
        <v>0</v>
      </c>
      <c r="K375" s="232">
        <f>SUM(K374)</f>
        <v>0</v>
      </c>
      <c r="L375" s="234">
        <f>SUM(L374)</f>
        <v>0</v>
      </c>
      <c r="M375" s="85">
        <f t="shared" si="134"/>
        <v>0</v>
      </c>
      <c r="N375" s="232">
        <f>SUM(N374)</f>
        <v>0</v>
      </c>
      <c r="O375" s="232">
        <f>SUM(O374)</f>
        <v>0</v>
      </c>
      <c r="P375" s="234">
        <f>SUM(P374)</f>
        <v>0</v>
      </c>
      <c r="Q375" s="85">
        <f>SUM(R375+T375)</f>
        <v>0</v>
      </c>
      <c r="R375" s="232">
        <f>SUM(R374)</f>
        <v>0</v>
      </c>
      <c r="S375" s="232">
        <f>SUM(S374)</f>
        <v>0</v>
      </c>
      <c r="T375" s="234">
        <f>SUM(T374)</f>
        <v>0</v>
      </c>
      <c r="U375" s="85">
        <f>SUM(V375+X375)</f>
        <v>0</v>
      </c>
      <c r="V375" s="23">
        <f>SUM(V374)</f>
        <v>0</v>
      </c>
      <c r="W375" s="23">
        <f>SUM(W374)</f>
        <v>0</v>
      </c>
      <c r="X375" s="25">
        <f>SUM(X374)</f>
        <v>0</v>
      </c>
    </row>
    <row r="376" spans="1:25" s="4" customFormat="1" ht="25.5" hidden="1" customHeight="1" thickBot="1" x14ac:dyDescent="0.25">
      <c r="A376" s="547">
        <v>3</v>
      </c>
      <c r="B376" s="552">
        <v>2</v>
      </c>
      <c r="C376" s="560">
        <v>13</v>
      </c>
      <c r="D376" s="535" t="s">
        <v>315</v>
      </c>
      <c r="E376" s="546" t="s">
        <v>64</v>
      </c>
      <c r="F376" s="361" t="s">
        <v>49</v>
      </c>
      <c r="G376" s="361" t="s">
        <v>319</v>
      </c>
      <c r="H376" s="362" t="s">
        <v>28</v>
      </c>
      <c r="I376" s="83">
        <f>SUM(J376)</f>
        <v>0</v>
      </c>
      <c r="J376" s="45"/>
      <c r="K376" s="45"/>
      <c r="L376" s="48"/>
      <c r="M376" s="250">
        <f t="shared" si="134"/>
        <v>0</v>
      </c>
      <c r="N376" s="45"/>
      <c r="O376" s="45"/>
      <c r="P376" s="33"/>
      <c r="Q376" s="84"/>
      <c r="R376" s="45"/>
      <c r="S376" s="45"/>
      <c r="T376" s="33"/>
      <c r="U376" s="83"/>
      <c r="V376" s="45"/>
      <c r="W376" s="45"/>
      <c r="X376" s="30"/>
    </row>
    <row r="377" spans="1:25" s="4" customFormat="1" ht="25.5" hidden="1" customHeight="1" thickBot="1" x14ac:dyDescent="0.25">
      <c r="A377" s="536"/>
      <c r="B377" s="537"/>
      <c r="C377" s="560"/>
      <c r="D377" s="535"/>
      <c r="E377" s="546"/>
      <c r="F377" s="553" t="s">
        <v>9</v>
      </c>
      <c r="G377" s="554"/>
      <c r="H377" s="555"/>
      <c r="I377" s="85">
        <f>SUM(J377+L377)</f>
        <v>0</v>
      </c>
      <c r="J377" s="232">
        <f>SUM(J376)</f>
        <v>0</v>
      </c>
      <c r="K377" s="232">
        <f>SUM(K376)</f>
        <v>0</v>
      </c>
      <c r="L377" s="234">
        <f>SUM(L376)</f>
        <v>0</v>
      </c>
      <c r="M377" s="85">
        <f t="shared" si="134"/>
        <v>0</v>
      </c>
      <c r="N377" s="232">
        <f>SUM(N376)</f>
        <v>0</v>
      </c>
      <c r="O377" s="232">
        <f>SUM(O376)</f>
        <v>0</v>
      </c>
      <c r="P377" s="234">
        <f>SUM(P376)</f>
        <v>0</v>
      </c>
      <c r="Q377" s="85">
        <f>SUM(R377+T377)</f>
        <v>0</v>
      </c>
      <c r="R377" s="232">
        <f>SUM(R376)</f>
        <v>0</v>
      </c>
      <c r="S377" s="232">
        <f>SUM(S376)</f>
        <v>0</v>
      </c>
      <c r="T377" s="234">
        <f>SUM(T376)</f>
        <v>0</v>
      </c>
      <c r="U377" s="85">
        <f>SUM(V377+X377)</f>
        <v>0</v>
      </c>
      <c r="V377" s="23">
        <f>SUM(V376)</f>
        <v>0</v>
      </c>
      <c r="W377" s="23">
        <f>SUM(W376)</f>
        <v>0</v>
      </c>
      <c r="X377" s="25">
        <f>SUM(X376)</f>
        <v>0</v>
      </c>
    </row>
    <row r="378" spans="1:25" s="4" customFormat="1" ht="20.25" hidden="1" customHeight="1" thickBot="1" x14ac:dyDescent="0.25">
      <c r="A378" s="547">
        <v>3</v>
      </c>
      <c r="B378" s="552">
        <v>2</v>
      </c>
      <c r="C378" s="560">
        <v>14</v>
      </c>
      <c r="D378" s="535" t="s">
        <v>314</v>
      </c>
      <c r="E378" s="546" t="s">
        <v>64</v>
      </c>
      <c r="F378" s="361" t="s">
        <v>53</v>
      </c>
      <c r="G378" s="361" t="s">
        <v>320</v>
      </c>
      <c r="H378" s="362" t="s">
        <v>28</v>
      </c>
      <c r="I378" s="83">
        <f>SUM(J378)</f>
        <v>0</v>
      </c>
      <c r="J378" s="45"/>
      <c r="K378" s="45"/>
      <c r="L378" s="48"/>
      <c r="M378" s="250">
        <f t="shared" si="134"/>
        <v>0</v>
      </c>
      <c r="N378" s="45"/>
      <c r="O378" s="45"/>
      <c r="P378" s="33"/>
      <c r="Q378" s="84"/>
      <c r="R378" s="45"/>
      <c r="S378" s="45"/>
      <c r="T378" s="33"/>
      <c r="U378" s="83"/>
      <c r="V378" s="45"/>
      <c r="W378" s="45"/>
      <c r="X378" s="30"/>
    </row>
    <row r="379" spans="1:25" s="4" customFormat="1" ht="20.25" hidden="1" customHeight="1" thickBot="1" x14ac:dyDescent="0.25">
      <c r="A379" s="536"/>
      <c r="B379" s="537"/>
      <c r="C379" s="560"/>
      <c r="D379" s="535"/>
      <c r="E379" s="546"/>
      <c r="F379" s="553" t="s">
        <v>9</v>
      </c>
      <c r="G379" s="554"/>
      <c r="H379" s="555"/>
      <c r="I379" s="85">
        <f>SUM(J379+L379)</f>
        <v>0</v>
      </c>
      <c r="J379" s="232">
        <f>SUM(J378)</f>
        <v>0</v>
      </c>
      <c r="K379" s="232">
        <f>SUM(K378)</f>
        <v>0</v>
      </c>
      <c r="L379" s="234">
        <f>SUM(L378)</f>
        <v>0</v>
      </c>
      <c r="M379" s="85">
        <f t="shared" si="134"/>
        <v>0</v>
      </c>
      <c r="N379" s="232">
        <f>SUM(N378)</f>
        <v>0</v>
      </c>
      <c r="O379" s="232">
        <f>SUM(O378)</f>
        <v>0</v>
      </c>
      <c r="P379" s="234">
        <f>SUM(P378)</f>
        <v>0</v>
      </c>
      <c r="Q379" s="85">
        <f>SUM(R379+T379)</f>
        <v>0</v>
      </c>
      <c r="R379" s="232">
        <f>SUM(R378)</f>
        <v>0</v>
      </c>
      <c r="S379" s="232">
        <f>SUM(S378)</f>
        <v>0</v>
      </c>
      <c r="T379" s="234">
        <f>SUM(T378)</f>
        <v>0</v>
      </c>
      <c r="U379" s="85">
        <f>SUM(V379+X379)</f>
        <v>0</v>
      </c>
      <c r="V379" s="23">
        <f>SUM(V378)</f>
        <v>0</v>
      </c>
      <c r="W379" s="23">
        <f>SUM(W378)</f>
        <v>0</v>
      </c>
      <c r="X379" s="25">
        <f>SUM(X378)</f>
        <v>0</v>
      </c>
    </row>
    <row r="380" spans="1:25" s="4" customFormat="1" ht="20.25" hidden="1" customHeight="1" thickBot="1" x14ac:dyDescent="0.25">
      <c r="A380" s="547">
        <v>3</v>
      </c>
      <c r="B380" s="552">
        <v>2</v>
      </c>
      <c r="C380" s="560">
        <v>15</v>
      </c>
      <c r="D380" s="535" t="s">
        <v>316</v>
      </c>
      <c r="E380" s="546" t="s">
        <v>64</v>
      </c>
      <c r="F380" s="361" t="s">
        <v>53</v>
      </c>
      <c r="G380" s="361" t="s">
        <v>321</v>
      </c>
      <c r="H380" s="362" t="s">
        <v>28</v>
      </c>
      <c r="I380" s="83">
        <f>SUM(J380)</f>
        <v>0</v>
      </c>
      <c r="J380" s="45"/>
      <c r="K380" s="45"/>
      <c r="L380" s="48"/>
      <c r="M380" s="250">
        <f t="shared" si="134"/>
        <v>0</v>
      </c>
      <c r="N380" s="45"/>
      <c r="O380" s="45"/>
      <c r="P380" s="33"/>
      <c r="Q380" s="84"/>
      <c r="R380" s="45"/>
      <c r="S380" s="45"/>
      <c r="T380" s="33"/>
      <c r="U380" s="83"/>
      <c r="V380" s="45"/>
      <c r="W380" s="45"/>
      <c r="X380" s="30"/>
    </row>
    <row r="381" spans="1:25" s="4" customFormat="1" ht="15" hidden="1" customHeight="1" thickBot="1" x14ac:dyDescent="0.25">
      <c r="A381" s="536"/>
      <c r="B381" s="537"/>
      <c r="C381" s="560"/>
      <c r="D381" s="535"/>
      <c r="E381" s="546"/>
      <c r="F381" s="553" t="s">
        <v>9</v>
      </c>
      <c r="G381" s="554"/>
      <c r="H381" s="555"/>
      <c r="I381" s="85">
        <f>SUM(J381+L381)</f>
        <v>0</v>
      </c>
      <c r="J381" s="232">
        <f>SUM(J380)</f>
        <v>0</v>
      </c>
      <c r="K381" s="232">
        <f>SUM(K380)</f>
        <v>0</v>
      </c>
      <c r="L381" s="234">
        <f>SUM(L380)</f>
        <v>0</v>
      </c>
      <c r="M381" s="85">
        <f t="shared" si="134"/>
        <v>0</v>
      </c>
      <c r="N381" s="232">
        <f>SUM(N380)</f>
        <v>0</v>
      </c>
      <c r="O381" s="232">
        <f>SUM(O380)</f>
        <v>0</v>
      </c>
      <c r="P381" s="234">
        <f>SUM(P380)</f>
        <v>0</v>
      </c>
      <c r="Q381" s="85">
        <f>SUM(R381+T381)</f>
        <v>0</v>
      </c>
      <c r="R381" s="232">
        <f>SUM(R380)</f>
        <v>0</v>
      </c>
      <c r="S381" s="232">
        <f>SUM(S380)</f>
        <v>0</v>
      </c>
      <c r="T381" s="234">
        <f>SUM(T380)</f>
        <v>0</v>
      </c>
      <c r="U381" s="85">
        <f>SUM(V381+X381)</f>
        <v>0</v>
      </c>
      <c r="V381" s="23">
        <f>SUM(V380)</f>
        <v>0</v>
      </c>
      <c r="W381" s="23">
        <f>SUM(W380)</f>
        <v>0</v>
      </c>
      <c r="X381" s="25">
        <f>SUM(X380)</f>
        <v>0</v>
      </c>
    </row>
    <row r="382" spans="1:25" s="4" customFormat="1" ht="20.25" hidden="1" customHeight="1" thickBot="1" x14ac:dyDescent="0.25">
      <c r="A382" s="547">
        <v>3</v>
      </c>
      <c r="B382" s="552">
        <v>2</v>
      </c>
      <c r="C382" s="560">
        <v>16</v>
      </c>
      <c r="D382" s="535" t="s">
        <v>317</v>
      </c>
      <c r="E382" s="546" t="s">
        <v>64</v>
      </c>
      <c r="F382" s="361" t="s">
        <v>53</v>
      </c>
      <c r="G382" s="361" t="s">
        <v>322</v>
      </c>
      <c r="H382" s="362" t="s">
        <v>28</v>
      </c>
      <c r="I382" s="83">
        <f>SUM(J382)</f>
        <v>0</v>
      </c>
      <c r="J382" s="45"/>
      <c r="K382" s="45"/>
      <c r="L382" s="48"/>
      <c r="M382" s="250">
        <f t="shared" si="134"/>
        <v>0</v>
      </c>
      <c r="N382" s="45"/>
      <c r="O382" s="45"/>
      <c r="P382" s="33"/>
      <c r="Q382" s="84"/>
      <c r="R382" s="45"/>
      <c r="S382" s="45"/>
      <c r="T382" s="33"/>
      <c r="U382" s="83"/>
      <c r="V382" s="45"/>
      <c r="W382" s="45"/>
      <c r="X382" s="30"/>
    </row>
    <row r="383" spans="1:25" s="4" customFormat="1" ht="17.25" hidden="1" customHeight="1" thickBot="1" x14ac:dyDescent="0.25">
      <c r="A383" s="536"/>
      <c r="B383" s="537"/>
      <c r="C383" s="560"/>
      <c r="D383" s="535"/>
      <c r="E383" s="546"/>
      <c r="F383" s="553" t="s">
        <v>9</v>
      </c>
      <c r="G383" s="554"/>
      <c r="H383" s="555"/>
      <c r="I383" s="85">
        <f>SUM(J383+L383)</f>
        <v>0</v>
      </c>
      <c r="J383" s="232">
        <f>SUM(J382)</f>
        <v>0</v>
      </c>
      <c r="K383" s="232">
        <f>SUM(K382)</f>
        <v>0</v>
      </c>
      <c r="L383" s="234">
        <f>SUM(L382)</f>
        <v>0</v>
      </c>
      <c r="M383" s="85">
        <f t="shared" si="134"/>
        <v>0</v>
      </c>
      <c r="N383" s="232">
        <f>SUM(N382)</f>
        <v>0</v>
      </c>
      <c r="O383" s="232">
        <f>SUM(O382)</f>
        <v>0</v>
      </c>
      <c r="P383" s="234">
        <f>SUM(P382)</f>
        <v>0</v>
      </c>
      <c r="Q383" s="85">
        <f>SUM(R383+T383)</f>
        <v>0</v>
      </c>
      <c r="R383" s="232">
        <f>SUM(R382)</f>
        <v>0</v>
      </c>
      <c r="S383" s="232">
        <f>SUM(S382)</f>
        <v>0</v>
      </c>
      <c r="T383" s="234">
        <f>SUM(T382)</f>
        <v>0</v>
      </c>
      <c r="U383" s="85">
        <f>SUM(V383+X383)</f>
        <v>0</v>
      </c>
      <c r="V383" s="23">
        <f>SUM(V382)</f>
        <v>0</v>
      </c>
      <c r="W383" s="23">
        <f>SUM(W382)</f>
        <v>0</v>
      </c>
      <c r="X383" s="25">
        <f>SUM(X382)</f>
        <v>0</v>
      </c>
    </row>
    <row r="384" spans="1:25" s="4" customFormat="1" ht="20.25" hidden="1" customHeight="1" thickBot="1" x14ac:dyDescent="0.25">
      <c r="A384" s="536">
        <v>3</v>
      </c>
      <c r="B384" s="537">
        <v>2</v>
      </c>
      <c r="C384" s="560">
        <v>17</v>
      </c>
      <c r="D384" s="535" t="s">
        <v>318</v>
      </c>
      <c r="E384" s="545" t="s">
        <v>64</v>
      </c>
      <c r="F384" s="365" t="s">
        <v>53</v>
      </c>
      <c r="G384" s="361" t="s">
        <v>323</v>
      </c>
      <c r="H384" s="362" t="s">
        <v>28</v>
      </c>
      <c r="I384" s="83">
        <f>SUM(J384)</f>
        <v>0</v>
      </c>
      <c r="J384" s="45"/>
      <c r="K384" s="45"/>
      <c r="L384" s="48"/>
      <c r="M384" s="83">
        <f t="shared" ref="M384:M395" si="135">SUM(N384+P384)</f>
        <v>0</v>
      </c>
      <c r="N384" s="45"/>
      <c r="O384" s="45"/>
      <c r="P384" s="33"/>
      <c r="Q384" s="84"/>
      <c r="R384" s="45"/>
      <c r="S384" s="45"/>
      <c r="T384" s="33"/>
      <c r="U384" s="83"/>
      <c r="V384" s="45"/>
      <c r="W384" s="45"/>
      <c r="X384" s="30"/>
    </row>
    <row r="385" spans="1:24" s="4" customFormat="1" ht="17.25" hidden="1" customHeight="1" thickBot="1" x14ac:dyDescent="0.25">
      <c r="A385" s="536"/>
      <c r="B385" s="537"/>
      <c r="C385" s="560"/>
      <c r="D385" s="535"/>
      <c r="E385" s="546"/>
      <c r="F385" s="549" t="s">
        <v>9</v>
      </c>
      <c r="G385" s="550"/>
      <c r="H385" s="551"/>
      <c r="I385" s="73">
        <f>SUM(J385+L385)</f>
        <v>0</v>
      </c>
      <c r="J385" s="23">
        <f>SUM(J384)</f>
        <v>0</v>
      </c>
      <c r="K385" s="23">
        <f>SUM(K384)</f>
        <v>0</v>
      </c>
      <c r="L385" s="25">
        <f>SUM(L384)</f>
        <v>0</v>
      </c>
      <c r="M385" s="73">
        <f t="shared" si="135"/>
        <v>0</v>
      </c>
      <c r="N385" s="23">
        <f>SUM(N384)</f>
        <v>0</v>
      </c>
      <c r="O385" s="23">
        <f>SUM(O384)</f>
        <v>0</v>
      </c>
      <c r="P385" s="25">
        <f>SUM(P384)</f>
        <v>0</v>
      </c>
      <c r="Q385" s="85">
        <f>SUM(R385+T385)</f>
        <v>0</v>
      </c>
      <c r="R385" s="23">
        <f>SUM(R384)</f>
        <v>0</v>
      </c>
      <c r="S385" s="23">
        <f>SUM(S384)</f>
        <v>0</v>
      </c>
      <c r="T385" s="25">
        <f>SUM(T384)</f>
        <v>0</v>
      </c>
      <c r="U385" s="73">
        <f>SUM(V385+X385)</f>
        <v>0</v>
      </c>
      <c r="V385" s="23">
        <f>SUM(V384)</f>
        <v>0</v>
      </c>
      <c r="W385" s="23">
        <f>SUM(W384)</f>
        <v>0</v>
      </c>
      <c r="X385" s="25">
        <f>SUM(X384)</f>
        <v>0</v>
      </c>
    </row>
    <row r="386" spans="1:24" s="4" customFormat="1" ht="20.25" hidden="1" customHeight="1" thickBot="1" x14ac:dyDescent="0.25">
      <c r="A386" s="536">
        <v>3</v>
      </c>
      <c r="B386" s="537">
        <v>2</v>
      </c>
      <c r="C386" s="560">
        <v>18</v>
      </c>
      <c r="D386" s="535" t="s">
        <v>328</v>
      </c>
      <c r="E386" s="545" t="s">
        <v>64</v>
      </c>
      <c r="F386" s="365" t="s">
        <v>49</v>
      </c>
      <c r="G386" s="361" t="s">
        <v>329</v>
      </c>
      <c r="H386" s="362" t="s">
        <v>28</v>
      </c>
      <c r="I386" s="83">
        <f>SUM(J386)</f>
        <v>0</v>
      </c>
      <c r="J386" s="45"/>
      <c r="K386" s="45"/>
      <c r="L386" s="48"/>
      <c r="M386" s="83">
        <f t="shared" si="135"/>
        <v>0</v>
      </c>
      <c r="N386" s="45"/>
      <c r="O386" s="45"/>
      <c r="P386" s="33"/>
      <c r="Q386" s="84"/>
      <c r="R386" s="45"/>
      <c r="S386" s="45"/>
      <c r="T386" s="33"/>
      <c r="U386" s="83"/>
      <c r="V386" s="45"/>
      <c r="W386" s="45"/>
      <c r="X386" s="30"/>
    </row>
    <row r="387" spans="1:24" s="4" customFormat="1" ht="20.25" hidden="1" customHeight="1" thickBot="1" x14ac:dyDescent="0.25">
      <c r="A387" s="536"/>
      <c r="B387" s="537"/>
      <c r="C387" s="560"/>
      <c r="D387" s="535"/>
      <c r="E387" s="546"/>
      <c r="F387" s="549" t="s">
        <v>9</v>
      </c>
      <c r="G387" s="550"/>
      <c r="H387" s="551"/>
      <c r="I387" s="73">
        <f>SUM(J387+L387)</f>
        <v>0</v>
      </c>
      <c r="J387" s="23">
        <f>SUM(J386)</f>
        <v>0</v>
      </c>
      <c r="K387" s="23">
        <f>SUM(K386)</f>
        <v>0</v>
      </c>
      <c r="L387" s="25">
        <f>SUM(L386)</f>
        <v>0</v>
      </c>
      <c r="M387" s="73">
        <f t="shared" si="135"/>
        <v>0</v>
      </c>
      <c r="N387" s="23">
        <f>SUM(N386)</f>
        <v>0</v>
      </c>
      <c r="O387" s="23">
        <f>SUM(O386)</f>
        <v>0</v>
      </c>
      <c r="P387" s="25">
        <f>SUM(P386)</f>
        <v>0</v>
      </c>
      <c r="Q387" s="85">
        <f>SUM(R387+T387)</f>
        <v>0</v>
      </c>
      <c r="R387" s="23">
        <f>SUM(R386)</f>
        <v>0</v>
      </c>
      <c r="S387" s="23">
        <f>SUM(S386)</f>
        <v>0</v>
      </c>
      <c r="T387" s="25">
        <f>SUM(T386)</f>
        <v>0</v>
      </c>
      <c r="U387" s="73">
        <f>SUM(V387+X387)</f>
        <v>0</v>
      </c>
      <c r="V387" s="23">
        <f>SUM(V386)</f>
        <v>0</v>
      </c>
      <c r="W387" s="23">
        <f>SUM(W386)</f>
        <v>0</v>
      </c>
      <c r="X387" s="25">
        <f>SUM(X386)</f>
        <v>0</v>
      </c>
    </row>
    <row r="388" spans="1:24" s="4" customFormat="1" ht="20.25" hidden="1" customHeight="1" thickBot="1" x14ac:dyDescent="0.25">
      <c r="A388" s="536">
        <v>3</v>
      </c>
      <c r="B388" s="537">
        <v>2</v>
      </c>
      <c r="C388" s="560">
        <v>19</v>
      </c>
      <c r="D388" s="535" t="s">
        <v>330</v>
      </c>
      <c r="E388" s="545" t="s">
        <v>64</v>
      </c>
      <c r="F388" s="365" t="s">
        <v>53</v>
      </c>
      <c r="G388" s="361" t="s">
        <v>331</v>
      </c>
      <c r="H388" s="362" t="s">
        <v>28</v>
      </c>
      <c r="I388" s="83">
        <f>SUM(J388)</f>
        <v>0</v>
      </c>
      <c r="J388" s="45"/>
      <c r="K388" s="45"/>
      <c r="L388" s="48"/>
      <c r="M388" s="83">
        <f t="shared" si="135"/>
        <v>0</v>
      </c>
      <c r="N388" s="45"/>
      <c r="O388" s="45"/>
      <c r="P388" s="33"/>
      <c r="Q388" s="84"/>
      <c r="R388" s="45"/>
      <c r="S388" s="45"/>
      <c r="T388" s="33"/>
      <c r="U388" s="83"/>
      <c r="V388" s="45"/>
      <c r="W388" s="45"/>
      <c r="X388" s="30"/>
    </row>
    <row r="389" spans="1:24" s="4" customFormat="1" ht="20.25" hidden="1" customHeight="1" thickBot="1" x14ac:dyDescent="0.25">
      <c r="A389" s="536"/>
      <c r="B389" s="537"/>
      <c r="C389" s="560"/>
      <c r="D389" s="535"/>
      <c r="E389" s="546"/>
      <c r="F389" s="549" t="s">
        <v>9</v>
      </c>
      <c r="G389" s="550"/>
      <c r="H389" s="551"/>
      <c r="I389" s="73">
        <f>SUM(J389+L389)</f>
        <v>0</v>
      </c>
      <c r="J389" s="23">
        <f>SUM(J388)</f>
        <v>0</v>
      </c>
      <c r="K389" s="23">
        <f>SUM(K388)</f>
        <v>0</v>
      </c>
      <c r="L389" s="25">
        <f>SUM(L388)</f>
        <v>0</v>
      </c>
      <c r="M389" s="73">
        <f t="shared" si="135"/>
        <v>0</v>
      </c>
      <c r="N389" s="23">
        <f>SUM(N388)</f>
        <v>0</v>
      </c>
      <c r="O389" s="23">
        <f>SUM(O388)</f>
        <v>0</v>
      </c>
      <c r="P389" s="25">
        <f>SUM(P388)</f>
        <v>0</v>
      </c>
      <c r="Q389" s="85">
        <f>SUM(R389+T389)</f>
        <v>0</v>
      </c>
      <c r="R389" s="23">
        <f>SUM(R388)</f>
        <v>0</v>
      </c>
      <c r="S389" s="23">
        <f>SUM(S388)</f>
        <v>0</v>
      </c>
      <c r="T389" s="25">
        <f>SUM(T388)</f>
        <v>0</v>
      </c>
      <c r="U389" s="73">
        <f>SUM(V389+X389)</f>
        <v>0</v>
      </c>
      <c r="V389" s="23">
        <f>SUM(V388)</f>
        <v>0</v>
      </c>
      <c r="W389" s="23">
        <f>SUM(W388)</f>
        <v>0</v>
      </c>
      <c r="X389" s="25">
        <f>SUM(X388)</f>
        <v>0</v>
      </c>
    </row>
    <row r="390" spans="1:24" s="4" customFormat="1" ht="20.25" hidden="1" customHeight="1" thickBot="1" x14ac:dyDescent="0.25">
      <c r="A390" s="536">
        <v>3</v>
      </c>
      <c r="B390" s="537">
        <v>2</v>
      </c>
      <c r="C390" s="560">
        <v>20</v>
      </c>
      <c r="D390" s="535" t="s">
        <v>333</v>
      </c>
      <c r="E390" s="545" t="s">
        <v>64</v>
      </c>
      <c r="F390" s="365" t="s">
        <v>53</v>
      </c>
      <c r="G390" s="361" t="s">
        <v>332</v>
      </c>
      <c r="H390" s="362" t="s">
        <v>28</v>
      </c>
      <c r="I390" s="83">
        <f>SUM(J390)</f>
        <v>0</v>
      </c>
      <c r="J390" s="45"/>
      <c r="K390" s="45"/>
      <c r="L390" s="48"/>
      <c r="M390" s="83">
        <f t="shared" si="135"/>
        <v>0</v>
      </c>
      <c r="N390" s="45"/>
      <c r="O390" s="45"/>
      <c r="P390" s="33"/>
      <c r="Q390" s="84"/>
      <c r="R390" s="45"/>
      <c r="S390" s="45"/>
      <c r="T390" s="33"/>
      <c r="U390" s="83"/>
      <c r="V390" s="45"/>
      <c r="W390" s="45"/>
      <c r="X390" s="30"/>
    </row>
    <row r="391" spans="1:24" s="4" customFormat="1" ht="20.25" hidden="1" customHeight="1" thickBot="1" x14ac:dyDescent="0.25">
      <c r="A391" s="536"/>
      <c r="B391" s="537"/>
      <c r="C391" s="560"/>
      <c r="D391" s="535"/>
      <c r="E391" s="546"/>
      <c r="F391" s="549" t="s">
        <v>9</v>
      </c>
      <c r="G391" s="550"/>
      <c r="H391" s="551"/>
      <c r="I391" s="73">
        <f>SUM(J391+L391)</f>
        <v>0</v>
      </c>
      <c r="J391" s="23">
        <f>SUM(J390)</f>
        <v>0</v>
      </c>
      <c r="K391" s="23">
        <f>SUM(K390)</f>
        <v>0</v>
      </c>
      <c r="L391" s="25">
        <f>SUM(L390)</f>
        <v>0</v>
      </c>
      <c r="M391" s="73">
        <f t="shared" si="135"/>
        <v>0</v>
      </c>
      <c r="N391" s="23">
        <f>SUM(N390)</f>
        <v>0</v>
      </c>
      <c r="O391" s="23">
        <f>SUM(O390)</f>
        <v>0</v>
      </c>
      <c r="P391" s="25">
        <f>SUM(P390)</f>
        <v>0</v>
      </c>
      <c r="Q391" s="85">
        <f>SUM(R391+T391)</f>
        <v>0</v>
      </c>
      <c r="R391" s="23">
        <f>SUM(R390)</f>
        <v>0</v>
      </c>
      <c r="S391" s="23">
        <f>SUM(S390)</f>
        <v>0</v>
      </c>
      <c r="T391" s="25">
        <f>SUM(T390)</f>
        <v>0</v>
      </c>
      <c r="U391" s="73">
        <f>SUM(V391+X391)</f>
        <v>0</v>
      </c>
      <c r="V391" s="23">
        <f>SUM(V390)</f>
        <v>0</v>
      </c>
      <c r="W391" s="23">
        <f>SUM(W390)</f>
        <v>0</v>
      </c>
      <c r="X391" s="25">
        <f>SUM(X390)</f>
        <v>0</v>
      </c>
    </row>
    <row r="392" spans="1:24" s="4" customFormat="1" ht="20.25" hidden="1" customHeight="1" thickBot="1" x14ac:dyDescent="0.25">
      <c r="A392" s="547">
        <v>3</v>
      </c>
      <c r="B392" s="552">
        <v>2</v>
      </c>
      <c r="C392" s="544">
        <v>21</v>
      </c>
      <c r="D392" s="558" t="s">
        <v>334</v>
      </c>
      <c r="E392" s="556" t="s">
        <v>64</v>
      </c>
      <c r="F392" s="361" t="s">
        <v>53</v>
      </c>
      <c r="G392" s="361" t="s">
        <v>335</v>
      </c>
      <c r="H392" s="362" t="s">
        <v>28</v>
      </c>
      <c r="I392" s="83">
        <f>SUM(J392)</f>
        <v>0</v>
      </c>
      <c r="J392" s="45"/>
      <c r="K392" s="45"/>
      <c r="L392" s="48"/>
      <c r="M392" s="83">
        <f t="shared" si="135"/>
        <v>0</v>
      </c>
      <c r="N392" s="45"/>
      <c r="O392" s="45"/>
      <c r="P392" s="33"/>
      <c r="Q392" s="84"/>
      <c r="R392" s="45"/>
      <c r="S392" s="45"/>
      <c r="T392" s="33"/>
      <c r="U392" s="83"/>
      <c r="V392" s="45"/>
      <c r="W392" s="45"/>
      <c r="X392" s="30"/>
    </row>
    <row r="393" spans="1:24" s="4" customFormat="1" ht="20.25" hidden="1" customHeight="1" thickBot="1" x14ac:dyDescent="0.25">
      <c r="A393" s="548"/>
      <c r="B393" s="569"/>
      <c r="C393" s="543"/>
      <c r="D393" s="558"/>
      <c r="E393" s="557"/>
      <c r="F393" s="553" t="s">
        <v>9</v>
      </c>
      <c r="G393" s="554"/>
      <c r="H393" s="555"/>
      <c r="I393" s="73">
        <f>SUM(J393+L393)</f>
        <v>0</v>
      </c>
      <c r="J393" s="23">
        <f>SUM(J392)</f>
        <v>0</v>
      </c>
      <c r="K393" s="23">
        <f>SUM(K392)</f>
        <v>0</v>
      </c>
      <c r="L393" s="25">
        <f>SUM(L392)</f>
        <v>0</v>
      </c>
      <c r="M393" s="73">
        <f t="shared" si="135"/>
        <v>0</v>
      </c>
      <c r="N393" s="23">
        <f>SUM(N392)</f>
        <v>0</v>
      </c>
      <c r="O393" s="23">
        <f>SUM(O392)</f>
        <v>0</v>
      </c>
      <c r="P393" s="25">
        <f>SUM(P392)</f>
        <v>0</v>
      </c>
      <c r="Q393" s="85">
        <f>SUM(R393+T393)</f>
        <v>0</v>
      </c>
      <c r="R393" s="23">
        <f>SUM(R392)</f>
        <v>0</v>
      </c>
      <c r="S393" s="23">
        <f>SUM(S392)</f>
        <v>0</v>
      </c>
      <c r="T393" s="25">
        <f>SUM(T392)</f>
        <v>0</v>
      </c>
      <c r="U393" s="73">
        <f>SUM(V393+X393)</f>
        <v>0</v>
      </c>
      <c r="V393" s="23">
        <f>SUM(V392)</f>
        <v>0</v>
      </c>
      <c r="W393" s="23">
        <f>SUM(W392)</f>
        <v>0</v>
      </c>
      <c r="X393" s="25">
        <f>SUM(X392)</f>
        <v>0</v>
      </c>
    </row>
    <row r="394" spans="1:24" s="4" customFormat="1" ht="20.25" hidden="1" customHeight="1" thickBot="1" x14ac:dyDescent="0.25">
      <c r="A394" s="536">
        <v>3</v>
      </c>
      <c r="B394" s="537">
        <v>2</v>
      </c>
      <c r="C394" s="543">
        <v>22</v>
      </c>
      <c r="D394" s="535" t="s">
        <v>336</v>
      </c>
      <c r="E394" s="545" t="s">
        <v>64</v>
      </c>
      <c r="F394" s="365" t="s">
        <v>49</v>
      </c>
      <c r="G394" s="361" t="s">
        <v>337</v>
      </c>
      <c r="H394" s="362" t="s">
        <v>28</v>
      </c>
      <c r="I394" s="83">
        <f>SUM(J394)</f>
        <v>0</v>
      </c>
      <c r="J394" s="45"/>
      <c r="K394" s="45"/>
      <c r="L394" s="48"/>
      <c r="M394" s="83">
        <f t="shared" si="135"/>
        <v>0</v>
      </c>
      <c r="N394" s="45"/>
      <c r="O394" s="45"/>
      <c r="P394" s="33"/>
      <c r="Q394" s="84"/>
      <c r="R394" s="45"/>
      <c r="S394" s="45"/>
      <c r="T394" s="33"/>
      <c r="U394" s="83"/>
      <c r="V394" s="45"/>
      <c r="W394" s="45"/>
      <c r="X394" s="30"/>
    </row>
    <row r="395" spans="1:24" s="4" customFormat="1" ht="20.25" hidden="1" customHeight="1" thickBot="1" x14ac:dyDescent="0.25">
      <c r="A395" s="536"/>
      <c r="B395" s="537"/>
      <c r="C395" s="544"/>
      <c r="D395" s="535"/>
      <c r="E395" s="546"/>
      <c r="F395" s="549" t="s">
        <v>9</v>
      </c>
      <c r="G395" s="550"/>
      <c r="H395" s="551"/>
      <c r="I395" s="73">
        <f>SUM(J395+L395)</f>
        <v>0</v>
      </c>
      <c r="J395" s="23">
        <f>SUM(J394)</f>
        <v>0</v>
      </c>
      <c r="K395" s="23">
        <f>SUM(K394)</f>
        <v>0</v>
      </c>
      <c r="L395" s="25">
        <f>SUM(L394)</f>
        <v>0</v>
      </c>
      <c r="M395" s="73">
        <f t="shared" si="135"/>
        <v>0</v>
      </c>
      <c r="N395" s="23">
        <f>SUM(N394)</f>
        <v>0</v>
      </c>
      <c r="O395" s="23">
        <f>SUM(O394)</f>
        <v>0</v>
      </c>
      <c r="P395" s="25">
        <f>SUM(P394)</f>
        <v>0</v>
      </c>
      <c r="Q395" s="85">
        <f>SUM(R395+T395)</f>
        <v>0</v>
      </c>
      <c r="R395" s="23">
        <f>SUM(R394)</f>
        <v>0</v>
      </c>
      <c r="S395" s="23">
        <f>SUM(S394)</f>
        <v>0</v>
      </c>
      <c r="T395" s="25">
        <f>SUM(T394)</f>
        <v>0</v>
      </c>
      <c r="U395" s="73">
        <f>SUM(V395+X395)</f>
        <v>0</v>
      </c>
      <c r="V395" s="23">
        <f>SUM(V394)</f>
        <v>0</v>
      </c>
      <c r="W395" s="23">
        <f>SUM(W394)</f>
        <v>0</v>
      </c>
      <c r="X395" s="25">
        <f>SUM(X394)</f>
        <v>0</v>
      </c>
    </row>
    <row r="396" spans="1:24" s="4" customFormat="1" ht="20.25" hidden="1" customHeight="1" thickBot="1" x14ac:dyDescent="0.25">
      <c r="A396" s="309"/>
      <c r="B396" s="366"/>
      <c r="C396" s="367"/>
      <c r="D396" s="368"/>
      <c r="E396" s="369"/>
      <c r="F396" s="370"/>
      <c r="G396" s="370"/>
      <c r="H396" s="371"/>
      <c r="I396" s="118"/>
      <c r="J396" s="23"/>
      <c r="K396" s="23"/>
      <c r="L396" s="24"/>
      <c r="M396" s="73">
        <f t="shared" ref="M396:M410" si="136">SUM(N396+P396)</f>
        <v>0</v>
      </c>
      <c r="N396" s="23"/>
      <c r="O396" s="23"/>
      <c r="P396" s="24"/>
      <c r="Q396" s="22">
        <f t="shared" ref="Q396:Q402" si="137">SUM(R396+T396)</f>
        <v>0</v>
      </c>
      <c r="R396" s="23"/>
      <c r="S396" s="23"/>
      <c r="T396" s="24"/>
      <c r="U396" s="73">
        <f t="shared" ref="U396:U402" si="138">SUM(V396+X396)</f>
        <v>0</v>
      </c>
      <c r="V396" s="23"/>
      <c r="W396" s="23"/>
      <c r="X396" s="25"/>
    </row>
    <row r="397" spans="1:24" s="4" customFormat="1" ht="20.25" hidden="1" customHeight="1" thickBot="1" x14ac:dyDescent="0.25">
      <c r="A397" s="309"/>
      <c r="B397" s="366"/>
      <c r="C397" s="367"/>
      <c r="D397" s="368"/>
      <c r="E397" s="369"/>
      <c r="F397" s="370"/>
      <c r="G397" s="370"/>
      <c r="H397" s="371"/>
      <c r="I397" s="118"/>
      <c r="J397" s="23"/>
      <c r="K397" s="23"/>
      <c r="L397" s="24"/>
      <c r="M397" s="73">
        <f t="shared" si="136"/>
        <v>0</v>
      </c>
      <c r="N397" s="23"/>
      <c r="O397" s="23"/>
      <c r="P397" s="24"/>
      <c r="Q397" s="22">
        <f t="shared" si="137"/>
        <v>0</v>
      </c>
      <c r="R397" s="23"/>
      <c r="S397" s="23"/>
      <c r="T397" s="24"/>
      <c r="U397" s="73">
        <f t="shared" si="138"/>
        <v>0</v>
      </c>
      <c r="V397" s="23"/>
      <c r="W397" s="23"/>
      <c r="X397" s="25"/>
    </row>
    <row r="398" spans="1:24" s="4" customFormat="1" ht="20.25" hidden="1" customHeight="1" thickBot="1" x14ac:dyDescent="0.25">
      <c r="A398" s="309"/>
      <c r="B398" s="366"/>
      <c r="C398" s="367"/>
      <c r="D398" s="368"/>
      <c r="E398" s="369"/>
      <c r="F398" s="370"/>
      <c r="G398" s="370"/>
      <c r="H398" s="371"/>
      <c r="I398" s="118"/>
      <c r="J398" s="23"/>
      <c r="K398" s="23"/>
      <c r="L398" s="24"/>
      <c r="M398" s="73">
        <f t="shared" si="136"/>
        <v>0</v>
      </c>
      <c r="N398" s="23"/>
      <c r="O398" s="23"/>
      <c r="P398" s="24"/>
      <c r="Q398" s="22">
        <f t="shared" si="137"/>
        <v>0</v>
      </c>
      <c r="R398" s="23"/>
      <c r="S398" s="23"/>
      <c r="T398" s="24"/>
      <c r="U398" s="73">
        <f t="shared" si="138"/>
        <v>0</v>
      </c>
      <c r="V398" s="23"/>
      <c r="W398" s="23"/>
      <c r="X398" s="25"/>
    </row>
    <row r="399" spans="1:24" s="4" customFormat="1" ht="20.25" hidden="1" customHeight="1" thickBot="1" x14ac:dyDescent="0.25">
      <c r="A399" s="309"/>
      <c r="B399" s="366"/>
      <c r="C399" s="367"/>
      <c r="D399" s="368"/>
      <c r="E399" s="369"/>
      <c r="F399" s="370"/>
      <c r="G399" s="370"/>
      <c r="H399" s="371"/>
      <c r="I399" s="118"/>
      <c r="J399" s="23"/>
      <c r="K399" s="23"/>
      <c r="L399" s="24"/>
      <c r="M399" s="73">
        <f t="shared" si="136"/>
        <v>0</v>
      </c>
      <c r="N399" s="23"/>
      <c r="O399" s="23"/>
      <c r="P399" s="24"/>
      <c r="Q399" s="22">
        <f t="shared" si="137"/>
        <v>0</v>
      </c>
      <c r="R399" s="23"/>
      <c r="S399" s="23"/>
      <c r="T399" s="24"/>
      <c r="U399" s="73">
        <f t="shared" si="138"/>
        <v>0</v>
      </c>
      <c r="V399" s="23"/>
      <c r="W399" s="23"/>
      <c r="X399" s="25"/>
    </row>
    <row r="400" spans="1:24" s="4" customFormat="1" ht="20.25" hidden="1" customHeight="1" thickBot="1" x14ac:dyDescent="0.25">
      <c r="A400" s="309"/>
      <c r="B400" s="366"/>
      <c r="C400" s="367"/>
      <c r="D400" s="368"/>
      <c r="E400" s="369"/>
      <c r="F400" s="370"/>
      <c r="G400" s="370"/>
      <c r="H400" s="371"/>
      <c r="I400" s="118"/>
      <c r="J400" s="23"/>
      <c r="K400" s="23"/>
      <c r="L400" s="24"/>
      <c r="M400" s="73">
        <f t="shared" si="136"/>
        <v>0</v>
      </c>
      <c r="N400" s="23"/>
      <c r="O400" s="23"/>
      <c r="P400" s="24"/>
      <c r="Q400" s="22">
        <f t="shared" si="137"/>
        <v>0</v>
      </c>
      <c r="R400" s="23"/>
      <c r="S400" s="23"/>
      <c r="T400" s="24"/>
      <c r="U400" s="73">
        <f t="shared" si="138"/>
        <v>0</v>
      </c>
      <c r="V400" s="23"/>
      <c r="W400" s="23"/>
      <c r="X400" s="25"/>
    </row>
    <row r="401" spans="1:24" s="4" customFormat="1" ht="20.25" hidden="1" customHeight="1" thickBot="1" x14ac:dyDescent="0.25">
      <c r="A401" s="309"/>
      <c r="B401" s="366"/>
      <c r="C401" s="367"/>
      <c r="D401" s="368"/>
      <c r="E401" s="369"/>
      <c r="F401" s="370"/>
      <c r="G401" s="370"/>
      <c r="H401" s="371"/>
      <c r="I401" s="118"/>
      <c r="J401" s="23"/>
      <c r="K401" s="23"/>
      <c r="L401" s="24"/>
      <c r="M401" s="73">
        <f t="shared" si="136"/>
        <v>0</v>
      </c>
      <c r="N401" s="23"/>
      <c r="O401" s="23"/>
      <c r="P401" s="24"/>
      <c r="Q401" s="22">
        <f t="shared" si="137"/>
        <v>0</v>
      </c>
      <c r="R401" s="23"/>
      <c r="S401" s="23"/>
      <c r="T401" s="24"/>
      <c r="U401" s="73">
        <f t="shared" si="138"/>
        <v>0</v>
      </c>
      <c r="V401" s="23"/>
      <c r="W401" s="23"/>
      <c r="X401" s="25"/>
    </row>
    <row r="402" spans="1:24" s="4" customFormat="1" ht="20.25" hidden="1" customHeight="1" thickBot="1" x14ac:dyDescent="0.25">
      <c r="A402" s="309"/>
      <c r="B402" s="366"/>
      <c r="C402" s="367"/>
      <c r="D402" s="368"/>
      <c r="E402" s="369"/>
      <c r="F402" s="370"/>
      <c r="G402" s="370"/>
      <c r="H402" s="371"/>
      <c r="I402" s="118"/>
      <c r="J402" s="23"/>
      <c r="K402" s="23"/>
      <c r="L402" s="24"/>
      <c r="M402" s="73">
        <f t="shared" si="136"/>
        <v>0</v>
      </c>
      <c r="N402" s="23"/>
      <c r="O402" s="23"/>
      <c r="P402" s="24"/>
      <c r="Q402" s="22">
        <f t="shared" si="137"/>
        <v>0</v>
      </c>
      <c r="R402" s="23"/>
      <c r="S402" s="23"/>
      <c r="T402" s="24"/>
      <c r="U402" s="73">
        <f t="shared" si="138"/>
        <v>0</v>
      </c>
      <c r="V402" s="23"/>
      <c r="W402" s="23"/>
      <c r="X402" s="25"/>
    </row>
    <row r="403" spans="1:24" s="4" customFormat="1" ht="20.25" hidden="1" customHeight="1" thickBot="1" x14ac:dyDescent="0.25">
      <c r="A403" s="536">
        <v>3</v>
      </c>
      <c r="B403" s="537">
        <v>2</v>
      </c>
      <c r="C403" s="543">
        <v>6</v>
      </c>
      <c r="D403" s="535" t="s">
        <v>353</v>
      </c>
      <c r="E403" s="545" t="s">
        <v>64</v>
      </c>
      <c r="F403" s="365" t="s">
        <v>49</v>
      </c>
      <c r="G403" s="361" t="s">
        <v>357</v>
      </c>
      <c r="H403" s="362" t="s">
        <v>28</v>
      </c>
      <c r="I403" s="83">
        <f>SUM(J403)</f>
        <v>0</v>
      </c>
      <c r="J403" s="45"/>
      <c r="K403" s="45"/>
      <c r="L403" s="48"/>
      <c r="M403" s="83">
        <f>SUM(N403+P403)</f>
        <v>0</v>
      </c>
      <c r="N403" s="45"/>
      <c r="O403" s="45"/>
      <c r="P403" s="33"/>
      <c r="Q403" s="84"/>
      <c r="R403" s="45"/>
      <c r="S403" s="45"/>
      <c r="T403" s="33"/>
      <c r="U403" s="83"/>
      <c r="V403" s="45"/>
      <c r="W403" s="45"/>
      <c r="X403" s="30"/>
    </row>
    <row r="404" spans="1:24" s="4" customFormat="1" ht="20.25" hidden="1" customHeight="1" thickBot="1" x14ac:dyDescent="0.25">
      <c r="A404" s="536"/>
      <c r="B404" s="537"/>
      <c r="C404" s="544"/>
      <c r="D404" s="535"/>
      <c r="E404" s="546"/>
      <c r="F404" s="549" t="s">
        <v>9</v>
      </c>
      <c r="G404" s="550"/>
      <c r="H404" s="551"/>
      <c r="I404" s="73">
        <f>SUM(J404+L404)</f>
        <v>0</v>
      </c>
      <c r="J404" s="23">
        <f>SUM(J403)</f>
        <v>0</v>
      </c>
      <c r="K404" s="23">
        <f>SUM(K403)</f>
        <v>0</v>
      </c>
      <c r="L404" s="25">
        <f>SUM(L403)</f>
        <v>0</v>
      </c>
      <c r="M404" s="73">
        <f>SUM(N404+P404)</f>
        <v>0</v>
      </c>
      <c r="N404" s="23">
        <f>SUM(N403)</f>
        <v>0</v>
      </c>
      <c r="O404" s="23">
        <f>SUM(O403)</f>
        <v>0</v>
      </c>
      <c r="P404" s="25">
        <f>SUM(P403)</f>
        <v>0</v>
      </c>
      <c r="Q404" s="85">
        <f>SUM(R404+T404)</f>
        <v>0</v>
      </c>
      <c r="R404" s="23">
        <f>SUM(R403)</f>
        <v>0</v>
      </c>
      <c r="S404" s="23">
        <f>SUM(S403)</f>
        <v>0</v>
      </c>
      <c r="T404" s="25">
        <f>SUM(T403)</f>
        <v>0</v>
      </c>
      <c r="U404" s="73">
        <f>SUM(V404+X404)</f>
        <v>0</v>
      </c>
      <c r="V404" s="23">
        <f>SUM(V403)</f>
        <v>0</v>
      </c>
      <c r="W404" s="23">
        <f>SUM(W403)</f>
        <v>0</v>
      </c>
      <c r="X404" s="25">
        <f>SUM(X403)</f>
        <v>0</v>
      </c>
    </row>
    <row r="405" spans="1:24" s="4" customFormat="1" ht="20.25" hidden="1" customHeight="1" thickBot="1" x14ac:dyDescent="0.25">
      <c r="A405" s="536">
        <v>3</v>
      </c>
      <c r="B405" s="537">
        <v>2</v>
      </c>
      <c r="C405" s="543">
        <v>7</v>
      </c>
      <c r="D405" s="535" t="s">
        <v>354</v>
      </c>
      <c r="E405" s="545" t="s">
        <v>64</v>
      </c>
      <c r="F405" s="365" t="s">
        <v>53</v>
      </c>
      <c r="G405" s="361" t="s">
        <v>358</v>
      </c>
      <c r="H405" s="362" t="s">
        <v>28</v>
      </c>
      <c r="I405" s="83">
        <f>SUM(J405)</f>
        <v>0</v>
      </c>
      <c r="J405" s="45"/>
      <c r="K405" s="45"/>
      <c r="L405" s="48"/>
      <c r="M405" s="83">
        <f t="shared" si="136"/>
        <v>0</v>
      </c>
      <c r="N405" s="45"/>
      <c r="O405" s="45"/>
      <c r="P405" s="33"/>
      <c r="Q405" s="84"/>
      <c r="R405" s="45"/>
      <c r="S405" s="45"/>
      <c r="T405" s="33"/>
      <c r="U405" s="83"/>
      <c r="V405" s="45"/>
      <c r="W405" s="45"/>
      <c r="X405" s="30"/>
    </row>
    <row r="406" spans="1:24" s="4" customFormat="1" ht="20.25" hidden="1" customHeight="1" thickBot="1" x14ac:dyDescent="0.25">
      <c r="A406" s="536"/>
      <c r="B406" s="537"/>
      <c r="C406" s="544"/>
      <c r="D406" s="535"/>
      <c r="E406" s="546"/>
      <c r="F406" s="549" t="s">
        <v>9</v>
      </c>
      <c r="G406" s="550"/>
      <c r="H406" s="551"/>
      <c r="I406" s="73">
        <f>SUM(J406+L406)</f>
        <v>0</v>
      </c>
      <c r="J406" s="23">
        <f>SUM(J405)</f>
        <v>0</v>
      </c>
      <c r="K406" s="23">
        <f>SUM(K405)</f>
        <v>0</v>
      </c>
      <c r="L406" s="25">
        <f>SUM(L405)</f>
        <v>0</v>
      </c>
      <c r="M406" s="73">
        <f t="shared" si="136"/>
        <v>0</v>
      </c>
      <c r="N406" s="23">
        <f>SUM(N405)</f>
        <v>0</v>
      </c>
      <c r="O406" s="23">
        <f>SUM(O405)</f>
        <v>0</v>
      </c>
      <c r="P406" s="25">
        <f>SUM(P405)</f>
        <v>0</v>
      </c>
      <c r="Q406" s="85">
        <f>SUM(R406+T406)</f>
        <v>0</v>
      </c>
      <c r="R406" s="23">
        <f>SUM(R405)</f>
        <v>0</v>
      </c>
      <c r="S406" s="23">
        <f>SUM(S405)</f>
        <v>0</v>
      </c>
      <c r="T406" s="25">
        <f>SUM(T405)</f>
        <v>0</v>
      </c>
      <c r="U406" s="73">
        <f>SUM(V406+X406)</f>
        <v>0</v>
      </c>
      <c r="V406" s="23">
        <f>SUM(V405)</f>
        <v>0</v>
      </c>
      <c r="W406" s="23">
        <f>SUM(W405)</f>
        <v>0</v>
      </c>
      <c r="X406" s="25">
        <f>SUM(X405)</f>
        <v>0</v>
      </c>
    </row>
    <row r="407" spans="1:24" s="4" customFormat="1" ht="20.25" hidden="1" customHeight="1" thickBot="1" x14ac:dyDescent="0.25">
      <c r="A407" s="536">
        <v>3</v>
      </c>
      <c r="B407" s="537">
        <v>2</v>
      </c>
      <c r="C407" s="543">
        <v>8</v>
      </c>
      <c r="D407" s="535" t="s">
        <v>355</v>
      </c>
      <c r="E407" s="545" t="s">
        <v>64</v>
      </c>
      <c r="F407" s="365" t="s">
        <v>49</v>
      </c>
      <c r="G407" s="361" t="s">
        <v>359</v>
      </c>
      <c r="H407" s="362" t="s">
        <v>28</v>
      </c>
      <c r="I407" s="83">
        <f>SUM(J407)</f>
        <v>0</v>
      </c>
      <c r="J407" s="45"/>
      <c r="K407" s="45"/>
      <c r="L407" s="48"/>
      <c r="M407" s="83">
        <f>SUM(N407+P407)</f>
        <v>0</v>
      </c>
      <c r="N407" s="45"/>
      <c r="O407" s="45"/>
      <c r="P407" s="33"/>
      <c r="Q407" s="84"/>
      <c r="R407" s="45"/>
      <c r="S407" s="45"/>
      <c r="T407" s="33"/>
      <c r="U407" s="83"/>
      <c r="V407" s="45"/>
      <c r="W407" s="45"/>
      <c r="X407" s="30"/>
    </row>
    <row r="408" spans="1:24" s="4" customFormat="1" ht="20.25" hidden="1" customHeight="1" thickBot="1" x14ac:dyDescent="0.25">
      <c r="A408" s="536"/>
      <c r="B408" s="537"/>
      <c r="C408" s="544"/>
      <c r="D408" s="535"/>
      <c r="E408" s="546"/>
      <c r="F408" s="549" t="s">
        <v>9</v>
      </c>
      <c r="G408" s="550"/>
      <c r="H408" s="551"/>
      <c r="I408" s="73">
        <f>SUM(J408+L408)</f>
        <v>0</v>
      </c>
      <c r="J408" s="23">
        <f>SUM(J407)</f>
        <v>0</v>
      </c>
      <c r="K408" s="23">
        <f>SUM(K407)</f>
        <v>0</v>
      </c>
      <c r="L408" s="25">
        <f>SUM(L407)</f>
        <v>0</v>
      </c>
      <c r="M408" s="73">
        <f>SUM(N408+P408)</f>
        <v>0</v>
      </c>
      <c r="N408" s="23">
        <f>SUM(N407)</f>
        <v>0</v>
      </c>
      <c r="O408" s="23">
        <f>SUM(O407)</f>
        <v>0</v>
      </c>
      <c r="P408" s="25">
        <f>SUM(P407)</f>
        <v>0</v>
      </c>
      <c r="Q408" s="85">
        <f>SUM(R408+T408)</f>
        <v>0</v>
      </c>
      <c r="R408" s="23">
        <f>SUM(R407)</f>
        <v>0</v>
      </c>
      <c r="S408" s="23">
        <f>SUM(S407)</f>
        <v>0</v>
      </c>
      <c r="T408" s="25">
        <f>SUM(T407)</f>
        <v>0</v>
      </c>
      <c r="U408" s="73">
        <f>SUM(V408+X408)</f>
        <v>0</v>
      </c>
      <c r="V408" s="23">
        <f>SUM(V407)</f>
        <v>0</v>
      </c>
      <c r="W408" s="23">
        <f>SUM(W407)</f>
        <v>0</v>
      </c>
      <c r="X408" s="25">
        <f>SUM(X407)</f>
        <v>0</v>
      </c>
    </row>
    <row r="409" spans="1:24" s="4" customFormat="1" ht="20.25" hidden="1" customHeight="1" thickBot="1" x14ac:dyDescent="0.25">
      <c r="A409" s="536">
        <v>3</v>
      </c>
      <c r="B409" s="537">
        <v>2</v>
      </c>
      <c r="C409" s="543">
        <v>9</v>
      </c>
      <c r="D409" s="535" t="s">
        <v>356</v>
      </c>
      <c r="E409" s="545" t="s">
        <v>64</v>
      </c>
      <c r="F409" s="365" t="s">
        <v>53</v>
      </c>
      <c r="G409" s="361" t="s">
        <v>360</v>
      </c>
      <c r="H409" s="362" t="s">
        <v>28</v>
      </c>
      <c r="I409" s="83">
        <f>SUM(J409)</f>
        <v>0</v>
      </c>
      <c r="J409" s="45"/>
      <c r="K409" s="45"/>
      <c r="L409" s="48"/>
      <c r="M409" s="83">
        <f t="shared" si="136"/>
        <v>0</v>
      </c>
      <c r="N409" s="45"/>
      <c r="O409" s="45"/>
      <c r="P409" s="33"/>
      <c r="Q409" s="84"/>
      <c r="R409" s="45"/>
      <c r="S409" s="45"/>
      <c r="T409" s="33"/>
      <c r="U409" s="83"/>
      <c r="V409" s="45"/>
      <c r="W409" s="45"/>
      <c r="X409" s="30"/>
    </row>
    <row r="410" spans="1:24" s="4" customFormat="1" ht="20.25" hidden="1" customHeight="1" thickBot="1" x14ac:dyDescent="0.25">
      <c r="A410" s="536"/>
      <c r="B410" s="537"/>
      <c r="C410" s="544"/>
      <c r="D410" s="535"/>
      <c r="E410" s="546"/>
      <c r="F410" s="549" t="s">
        <v>9</v>
      </c>
      <c r="G410" s="550"/>
      <c r="H410" s="551"/>
      <c r="I410" s="73">
        <f>SUM(J410+L410)</f>
        <v>0</v>
      </c>
      <c r="J410" s="23">
        <f>SUM(J409)</f>
        <v>0</v>
      </c>
      <c r="K410" s="23">
        <f>SUM(K409)</f>
        <v>0</v>
      </c>
      <c r="L410" s="25">
        <f>SUM(L409)</f>
        <v>0</v>
      </c>
      <c r="M410" s="73">
        <f t="shared" si="136"/>
        <v>0</v>
      </c>
      <c r="N410" s="23">
        <f>SUM(N409)</f>
        <v>0</v>
      </c>
      <c r="O410" s="23">
        <f>SUM(O409)</f>
        <v>0</v>
      </c>
      <c r="P410" s="25">
        <f>SUM(P409)</f>
        <v>0</v>
      </c>
      <c r="Q410" s="85">
        <f>SUM(R410+T410)</f>
        <v>0</v>
      </c>
      <c r="R410" s="23">
        <f>SUM(R409)</f>
        <v>0</v>
      </c>
      <c r="S410" s="23">
        <f>SUM(S409)</f>
        <v>0</v>
      </c>
      <c r="T410" s="25">
        <f>SUM(T409)</f>
        <v>0</v>
      </c>
      <c r="U410" s="73">
        <f>SUM(V410+X410)</f>
        <v>0</v>
      </c>
      <c r="V410" s="23">
        <f>SUM(V409)</f>
        <v>0</v>
      </c>
      <c r="W410" s="23">
        <f>SUM(W409)</f>
        <v>0</v>
      </c>
      <c r="X410" s="25">
        <f>SUM(X409)</f>
        <v>0</v>
      </c>
    </row>
    <row r="411" spans="1:24" s="4" customFormat="1" ht="20.25" hidden="1" customHeight="1" thickBot="1" x14ac:dyDescent="0.25">
      <c r="A411" s="536">
        <v>3</v>
      </c>
      <c r="B411" s="537">
        <v>2</v>
      </c>
      <c r="C411" s="543">
        <v>10</v>
      </c>
      <c r="D411" s="535" t="s">
        <v>361</v>
      </c>
      <c r="E411" s="545" t="s">
        <v>64</v>
      </c>
      <c r="F411" s="365" t="s">
        <v>49</v>
      </c>
      <c r="G411" s="361" t="s">
        <v>362</v>
      </c>
      <c r="H411" s="362" t="s">
        <v>28</v>
      </c>
      <c r="I411" s="83">
        <f>SUM(J411)</f>
        <v>0</v>
      </c>
      <c r="J411" s="45"/>
      <c r="K411" s="45"/>
      <c r="L411" s="48"/>
      <c r="M411" s="83">
        <f t="shared" ref="M411:M416" si="139">SUM(N411+P411)</f>
        <v>0</v>
      </c>
      <c r="N411" s="45"/>
      <c r="O411" s="45"/>
      <c r="P411" s="33"/>
      <c r="Q411" s="84"/>
      <c r="R411" s="45"/>
      <c r="S411" s="45"/>
      <c r="T411" s="33"/>
      <c r="U411" s="83"/>
      <c r="V411" s="45"/>
      <c r="W411" s="45"/>
      <c r="X411" s="30"/>
    </row>
    <row r="412" spans="1:24" s="4" customFormat="1" ht="20.25" hidden="1" customHeight="1" thickBot="1" x14ac:dyDescent="0.25">
      <c r="A412" s="536"/>
      <c r="B412" s="537"/>
      <c r="C412" s="544"/>
      <c r="D412" s="535"/>
      <c r="E412" s="546"/>
      <c r="F412" s="549" t="s">
        <v>9</v>
      </c>
      <c r="G412" s="550"/>
      <c r="H412" s="551"/>
      <c r="I412" s="73">
        <f>SUM(J412+L412)</f>
        <v>0</v>
      </c>
      <c r="J412" s="23">
        <f>SUM(J411)</f>
        <v>0</v>
      </c>
      <c r="K412" s="23">
        <f>SUM(K411)</f>
        <v>0</v>
      </c>
      <c r="L412" s="25">
        <f>SUM(L411)</f>
        <v>0</v>
      </c>
      <c r="M412" s="73">
        <f t="shared" si="139"/>
        <v>0</v>
      </c>
      <c r="N412" s="23">
        <f>SUM(N411)</f>
        <v>0</v>
      </c>
      <c r="O412" s="23">
        <f>SUM(O411)</f>
        <v>0</v>
      </c>
      <c r="P412" s="25">
        <f>SUM(P411)</f>
        <v>0</v>
      </c>
      <c r="Q412" s="85">
        <f>SUM(R412+T412)</f>
        <v>0</v>
      </c>
      <c r="R412" s="23">
        <f>SUM(R411)</f>
        <v>0</v>
      </c>
      <c r="S412" s="23">
        <f>SUM(S411)</f>
        <v>0</v>
      </c>
      <c r="T412" s="25">
        <f>SUM(T411)</f>
        <v>0</v>
      </c>
      <c r="U412" s="73">
        <f>SUM(V412+X412)</f>
        <v>0</v>
      </c>
      <c r="V412" s="23">
        <f>SUM(V411)</f>
        <v>0</v>
      </c>
      <c r="W412" s="23">
        <f>SUM(W411)</f>
        <v>0</v>
      </c>
      <c r="X412" s="25">
        <f>SUM(X411)</f>
        <v>0</v>
      </c>
    </row>
    <row r="413" spans="1:24" s="4" customFormat="1" ht="20.25" hidden="1" customHeight="1" thickBot="1" x14ac:dyDescent="0.25">
      <c r="A413" s="536">
        <v>3</v>
      </c>
      <c r="B413" s="537">
        <v>2</v>
      </c>
      <c r="C413" s="543">
        <v>11</v>
      </c>
      <c r="D413" s="535" t="s">
        <v>363</v>
      </c>
      <c r="E413" s="545" t="s">
        <v>64</v>
      </c>
      <c r="F413" s="365" t="s">
        <v>49</v>
      </c>
      <c r="G413" s="361" t="s">
        <v>364</v>
      </c>
      <c r="H413" s="362" t="s">
        <v>28</v>
      </c>
      <c r="I413" s="83">
        <f>SUM(J413)</f>
        <v>0</v>
      </c>
      <c r="J413" s="45"/>
      <c r="K413" s="45"/>
      <c r="L413" s="48"/>
      <c r="M413" s="83">
        <f>SUM(N413+P413)</f>
        <v>0</v>
      </c>
      <c r="N413" s="45"/>
      <c r="O413" s="45"/>
      <c r="P413" s="33"/>
      <c r="Q413" s="84"/>
      <c r="R413" s="45"/>
      <c r="S413" s="45"/>
      <c r="T413" s="33"/>
      <c r="U413" s="83"/>
      <c r="V413" s="45"/>
      <c r="W413" s="45"/>
      <c r="X413" s="30"/>
    </row>
    <row r="414" spans="1:24" s="4" customFormat="1" ht="20.25" hidden="1" customHeight="1" thickBot="1" x14ac:dyDescent="0.25">
      <c r="A414" s="536"/>
      <c r="B414" s="537"/>
      <c r="C414" s="544"/>
      <c r="D414" s="535"/>
      <c r="E414" s="546"/>
      <c r="F414" s="549" t="s">
        <v>9</v>
      </c>
      <c r="G414" s="550"/>
      <c r="H414" s="551"/>
      <c r="I414" s="73">
        <f>SUM(J414+L414)</f>
        <v>0</v>
      </c>
      <c r="J414" s="23">
        <f>SUM(J413)</f>
        <v>0</v>
      </c>
      <c r="K414" s="23">
        <f>SUM(K413)</f>
        <v>0</v>
      </c>
      <c r="L414" s="25">
        <f>SUM(L413)</f>
        <v>0</v>
      </c>
      <c r="M414" s="73">
        <f>SUM(N414+P414)</f>
        <v>0</v>
      </c>
      <c r="N414" s="23">
        <f>SUM(N413)</f>
        <v>0</v>
      </c>
      <c r="O414" s="23">
        <f>SUM(O413)</f>
        <v>0</v>
      </c>
      <c r="P414" s="25">
        <f>SUM(P413)</f>
        <v>0</v>
      </c>
      <c r="Q414" s="85">
        <f>SUM(R414+T414)</f>
        <v>0</v>
      </c>
      <c r="R414" s="23">
        <f>SUM(R413)</f>
        <v>0</v>
      </c>
      <c r="S414" s="23">
        <f>SUM(S413)</f>
        <v>0</v>
      </c>
      <c r="T414" s="25">
        <f>SUM(T413)</f>
        <v>0</v>
      </c>
      <c r="U414" s="73">
        <f>SUM(V414+X414)</f>
        <v>0</v>
      </c>
      <c r="V414" s="23">
        <f>SUM(V413)</f>
        <v>0</v>
      </c>
      <c r="W414" s="23">
        <f>SUM(W413)</f>
        <v>0</v>
      </c>
      <c r="X414" s="25">
        <f>SUM(X413)</f>
        <v>0</v>
      </c>
    </row>
    <row r="415" spans="1:24" s="4" customFormat="1" ht="20.25" hidden="1" customHeight="1" thickBot="1" x14ac:dyDescent="0.25">
      <c r="A415" s="536">
        <v>3</v>
      </c>
      <c r="B415" s="537">
        <v>2</v>
      </c>
      <c r="C415" s="543">
        <v>12</v>
      </c>
      <c r="D415" s="535" t="s">
        <v>365</v>
      </c>
      <c r="E415" s="545" t="s">
        <v>64</v>
      </c>
      <c r="F415" s="365" t="s">
        <v>49</v>
      </c>
      <c r="G415" s="361" t="s">
        <v>366</v>
      </c>
      <c r="H415" s="362" t="s">
        <v>28</v>
      </c>
      <c r="I415" s="83">
        <f>SUM(J415)</f>
        <v>0</v>
      </c>
      <c r="J415" s="45"/>
      <c r="K415" s="45"/>
      <c r="L415" s="48"/>
      <c r="M415" s="83">
        <f t="shared" si="139"/>
        <v>0</v>
      </c>
      <c r="N415" s="45"/>
      <c r="O415" s="45"/>
      <c r="P415" s="33"/>
      <c r="Q415" s="84"/>
      <c r="R415" s="45"/>
      <c r="S415" s="45"/>
      <c r="T415" s="33"/>
      <c r="U415" s="83"/>
      <c r="V415" s="45"/>
      <c r="W415" s="45"/>
      <c r="X415" s="30"/>
    </row>
    <row r="416" spans="1:24" s="4" customFormat="1" ht="20.25" hidden="1" customHeight="1" thickBot="1" x14ac:dyDescent="0.25">
      <c r="A416" s="536"/>
      <c r="B416" s="537"/>
      <c r="C416" s="544"/>
      <c r="D416" s="535"/>
      <c r="E416" s="546"/>
      <c r="F416" s="549" t="s">
        <v>9</v>
      </c>
      <c r="G416" s="550"/>
      <c r="H416" s="551"/>
      <c r="I416" s="73">
        <f>SUM(J416+L416)</f>
        <v>0</v>
      </c>
      <c r="J416" s="23">
        <f>SUM(J415)</f>
        <v>0</v>
      </c>
      <c r="K416" s="23">
        <f>SUM(K415)</f>
        <v>0</v>
      </c>
      <c r="L416" s="25">
        <f>SUM(L415)</f>
        <v>0</v>
      </c>
      <c r="M416" s="73">
        <f t="shared" si="139"/>
        <v>0</v>
      </c>
      <c r="N416" s="23">
        <f>SUM(N415)</f>
        <v>0</v>
      </c>
      <c r="O416" s="23">
        <f>SUM(O415)</f>
        <v>0</v>
      </c>
      <c r="P416" s="25">
        <f>SUM(P415)</f>
        <v>0</v>
      </c>
      <c r="Q416" s="85">
        <f>SUM(R416+T416)</f>
        <v>0</v>
      </c>
      <c r="R416" s="23">
        <f>SUM(R415)</f>
        <v>0</v>
      </c>
      <c r="S416" s="23">
        <f>SUM(S415)</f>
        <v>0</v>
      </c>
      <c r="T416" s="25">
        <f>SUM(T415)</f>
        <v>0</v>
      </c>
      <c r="U416" s="73">
        <f>SUM(V416+X416)</f>
        <v>0</v>
      </c>
      <c r="V416" s="23">
        <f>SUM(V415)</f>
        <v>0</v>
      </c>
      <c r="W416" s="23">
        <f>SUM(W415)</f>
        <v>0</v>
      </c>
      <c r="X416" s="25">
        <f>SUM(X415)</f>
        <v>0</v>
      </c>
    </row>
    <row r="417" spans="1:24" s="4" customFormat="1" ht="33.75" hidden="1" customHeight="1" thickBot="1" x14ac:dyDescent="0.25">
      <c r="A417" s="536">
        <v>3</v>
      </c>
      <c r="B417" s="537">
        <v>2</v>
      </c>
      <c r="C417" s="543">
        <v>13</v>
      </c>
      <c r="D417" s="535" t="s">
        <v>367</v>
      </c>
      <c r="E417" s="545" t="s">
        <v>64</v>
      </c>
      <c r="F417" s="365" t="s">
        <v>53</v>
      </c>
      <c r="G417" s="361" t="s">
        <v>368</v>
      </c>
      <c r="H417" s="362" t="s">
        <v>28</v>
      </c>
      <c r="I417" s="83">
        <f>SUM(J417)</f>
        <v>0</v>
      </c>
      <c r="J417" s="45"/>
      <c r="K417" s="45"/>
      <c r="L417" s="48"/>
      <c r="M417" s="83">
        <f>SUM(N417+P417)</f>
        <v>0</v>
      </c>
      <c r="N417" s="45"/>
      <c r="O417" s="45"/>
      <c r="P417" s="33"/>
      <c r="Q417" s="84"/>
      <c r="R417" s="45"/>
      <c r="S417" s="45"/>
      <c r="T417" s="33"/>
      <c r="U417" s="83"/>
      <c r="V417" s="45"/>
      <c r="W417" s="45"/>
      <c r="X417" s="30"/>
    </row>
    <row r="418" spans="1:24" s="4" customFormat="1" ht="20.25" hidden="1" customHeight="1" thickBot="1" x14ac:dyDescent="0.25">
      <c r="A418" s="536"/>
      <c r="B418" s="537"/>
      <c r="C418" s="544"/>
      <c r="D418" s="535"/>
      <c r="E418" s="546"/>
      <c r="F418" s="549" t="s">
        <v>9</v>
      </c>
      <c r="G418" s="550"/>
      <c r="H418" s="551"/>
      <c r="I418" s="73">
        <f>SUM(J418+L418)</f>
        <v>0</v>
      </c>
      <c r="J418" s="23">
        <f>SUM(J417)</f>
        <v>0</v>
      </c>
      <c r="K418" s="23">
        <f>SUM(K417)</f>
        <v>0</v>
      </c>
      <c r="L418" s="25">
        <f>SUM(L417)</f>
        <v>0</v>
      </c>
      <c r="M418" s="73">
        <f>SUM(N418+P418)</f>
        <v>0</v>
      </c>
      <c r="N418" s="23">
        <f>SUM(N417)</f>
        <v>0</v>
      </c>
      <c r="O418" s="23">
        <f>SUM(O417)</f>
        <v>0</v>
      </c>
      <c r="P418" s="25">
        <f>SUM(P417)</f>
        <v>0</v>
      </c>
      <c r="Q418" s="85">
        <f>SUM(R418+T418)</f>
        <v>0</v>
      </c>
      <c r="R418" s="23">
        <f>SUM(R417)</f>
        <v>0</v>
      </c>
      <c r="S418" s="23">
        <f>SUM(S417)</f>
        <v>0</v>
      </c>
      <c r="T418" s="25">
        <f>SUM(T417)</f>
        <v>0</v>
      </c>
      <c r="U418" s="73">
        <f>SUM(V418+X418)</f>
        <v>0</v>
      </c>
      <c r="V418" s="23">
        <f>SUM(V417)</f>
        <v>0</v>
      </c>
      <c r="W418" s="23">
        <f>SUM(W417)</f>
        <v>0</v>
      </c>
      <c r="X418" s="25">
        <f>SUM(X417)</f>
        <v>0</v>
      </c>
    </row>
    <row r="419" spans="1:24" s="4" customFormat="1" ht="20.25" hidden="1" customHeight="1" thickBot="1" x14ac:dyDescent="0.25">
      <c r="A419" s="536">
        <v>3</v>
      </c>
      <c r="B419" s="537">
        <v>2</v>
      </c>
      <c r="C419" s="543">
        <v>14</v>
      </c>
      <c r="D419" s="535" t="s">
        <v>369</v>
      </c>
      <c r="E419" s="545" t="s">
        <v>64</v>
      </c>
      <c r="F419" s="365" t="s">
        <v>53</v>
      </c>
      <c r="G419" s="361" t="s">
        <v>370</v>
      </c>
      <c r="H419" s="362" t="s">
        <v>28</v>
      </c>
      <c r="I419" s="83">
        <f>SUM(J419)</f>
        <v>0</v>
      </c>
      <c r="J419" s="45"/>
      <c r="K419" s="45"/>
      <c r="L419" s="48"/>
      <c r="M419" s="83">
        <f t="shared" ref="M419:M424" si="140">SUM(N419+P419)</f>
        <v>0</v>
      </c>
      <c r="N419" s="45"/>
      <c r="O419" s="45"/>
      <c r="P419" s="33"/>
      <c r="Q419" s="84"/>
      <c r="R419" s="45"/>
      <c r="S419" s="45"/>
      <c r="T419" s="33"/>
      <c r="U419" s="83"/>
      <c r="V419" s="45"/>
      <c r="W419" s="45"/>
      <c r="X419" s="30"/>
    </row>
    <row r="420" spans="1:24" s="4" customFormat="1" ht="20.25" hidden="1" customHeight="1" thickBot="1" x14ac:dyDescent="0.25">
      <c r="A420" s="536"/>
      <c r="B420" s="537"/>
      <c r="C420" s="544"/>
      <c r="D420" s="535"/>
      <c r="E420" s="546"/>
      <c r="F420" s="549" t="s">
        <v>9</v>
      </c>
      <c r="G420" s="550"/>
      <c r="H420" s="551"/>
      <c r="I420" s="73">
        <f>SUM(J420+L420)</f>
        <v>0</v>
      </c>
      <c r="J420" s="23">
        <f>SUM(J419)</f>
        <v>0</v>
      </c>
      <c r="K420" s="23">
        <f>SUM(K419)</f>
        <v>0</v>
      </c>
      <c r="L420" s="25">
        <f>SUM(L419)</f>
        <v>0</v>
      </c>
      <c r="M420" s="73">
        <f t="shared" si="140"/>
        <v>0</v>
      </c>
      <c r="N420" s="23">
        <f>SUM(N419)</f>
        <v>0</v>
      </c>
      <c r="O420" s="23">
        <f>SUM(O419)</f>
        <v>0</v>
      </c>
      <c r="P420" s="25">
        <f>SUM(P419)</f>
        <v>0</v>
      </c>
      <c r="Q420" s="85">
        <f>SUM(R420+T420)</f>
        <v>0</v>
      </c>
      <c r="R420" s="23">
        <f>SUM(R419)</f>
        <v>0</v>
      </c>
      <c r="S420" s="23">
        <f>SUM(S419)</f>
        <v>0</v>
      </c>
      <c r="T420" s="25">
        <f>SUM(T419)</f>
        <v>0</v>
      </c>
      <c r="U420" s="73">
        <f>SUM(V420+X420)</f>
        <v>0</v>
      </c>
      <c r="V420" s="23">
        <f>SUM(V419)</f>
        <v>0</v>
      </c>
      <c r="W420" s="23">
        <f>SUM(W419)</f>
        <v>0</v>
      </c>
      <c r="X420" s="25">
        <f>SUM(X419)</f>
        <v>0</v>
      </c>
    </row>
    <row r="421" spans="1:24" s="4" customFormat="1" ht="20.25" hidden="1" customHeight="1" thickBot="1" x14ac:dyDescent="0.25">
      <c r="A421" s="536">
        <v>3</v>
      </c>
      <c r="B421" s="537">
        <v>2</v>
      </c>
      <c r="C421" s="543">
        <v>15</v>
      </c>
      <c r="D421" s="535" t="s">
        <v>371</v>
      </c>
      <c r="E421" s="545" t="s">
        <v>64</v>
      </c>
      <c r="F421" s="365" t="s">
        <v>53</v>
      </c>
      <c r="G421" s="361" t="s">
        <v>372</v>
      </c>
      <c r="H421" s="362" t="s">
        <v>28</v>
      </c>
      <c r="I421" s="83">
        <f>SUM(J421)</f>
        <v>0</v>
      </c>
      <c r="J421" s="45"/>
      <c r="K421" s="45"/>
      <c r="L421" s="48"/>
      <c r="M421" s="83">
        <f t="shared" si="140"/>
        <v>0</v>
      </c>
      <c r="N421" s="45"/>
      <c r="O421" s="45"/>
      <c r="P421" s="33"/>
      <c r="Q421" s="84"/>
      <c r="R421" s="45"/>
      <c r="S421" s="45"/>
      <c r="T421" s="33"/>
      <c r="U421" s="83"/>
      <c r="V421" s="45"/>
      <c r="W421" s="45"/>
      <c r="X421" s="30"/>
    </row>
    <row r="422" spans="1:24" s="4" customFormat="1" ht="20.25" hidden="1" customHeight="1" thickBot="1" x14ac:dyDescent="0.25">
      <c r="A422" s="536"/>
      <c r="B422" s="537"/>
      <c r="C422" s="544"/>
      <c r="D422" s="535"/>
      <c r="E422" s="546"/>
      <c r="F422" s="549" t="s">
        <v>9</v>
      </c>
      <c r="G422" s="550"/>
      <c r="H422" s="551"/>
      <c r="I422" s="73">
        <f>SUM(J422+L422)</f>
        <v>0</v>
      </c>
      <c r="J422" s="23">
        <f>SUM(J421)</f>
        <v>0</v>
      </c>
      <c r="K422" s="23">
        <f>SUM(K421)</f>
        <v>0</v>
      </c>
      <c r="L422" s="25">
        <f>SUM(L421)</f>
        <v>0</v>
      </c>
      <c r="M422" s="73">
        <f t="shared" si="140"/>
        <v>0</v>
      </c>
      <c r="N422" s="23">
        <f>SUM(N421)</f>
        <v>0</v>
      </c>
      <c r="O422" s="23">
        <f>SUM(O421)</f>
        <v>0</v>
      </c>
      <c r="P422" s="25">
        <f>SUM(P421)</f>
        <v>0</v>
      </c>
      <c r="Q422" s="85">
        <f>SUM(R422+T422)</f>
        <v>0</v>
      </c>
      <c r="R422" s="23">
        <f>SUM(R421)</f>
        <v>0</v>
      </c>
      <c r="S422" s="23">
        <f>SUM(S421)</f>
        <v>0</v>
      </c>
      <c r="T422" s="25">
        <f>SUM(T421)</f>
        <v>0</v>
      </c>
      <c r="U422" s="73">
        <f>SUM(V422+X422)</f>
        <v>0</v>
      </c>
      <c r="V422" s="23">
        <f>SUM(V421)</f>
        <v>0</v>
      </c>
      <c r="W422" s="23">
        <f>SUM(W421)</f>
        <v>0</v>
      </c>
      <c r="X422" s="25">
        <f>SUM(X421)</f>
        <v>0</v>
      </c>
    </row>
    <row r="423" spans="1:24" s="4" customFormat="1" ht="33.75" hidden="1" customHeight="1" thickBot="1" x14ac:dyDescent="0.25">
      <c r="A423" s="536">
        <v>3</v>
      </c>
      <c r="B423" s="537">
        <v>2</v>
      </c>
      <c r="C423" s="543">
        <v>16</v>
      </c>
      <c r="D423" s="535" t="s">
        <v>376</v>
      </c>
      <c r="E423" s="546" t="s">
        <v>64</v>
      </c>
      <c r="F423" s="372" t="s">
        <v>53</v>
      </c>
      <c r="G423" s="372" t="s">
        <v>373</v>
      </c>
      <c r="H423" s="373" t="s">
        <v>28</v>
      </c>
      <c r="I423" s="83">
        <f>SUM(J423)</f>
        <v>0</v>
      </c>
      <c r="J423" s="45"/>
      <c r="K423" s="45"/>
      <c r="L423" s="48"/>
      <c r="M423" s="83">
        <f t="shared" si="140"/>
        <v>0</v>
      </c>
      <c r="N423" s="45"/>
      <c r="O423" s="45"/>
      <c r="P423" s="33"/>
      <c r="Q423" s="84"/>
      <c r="R423" s="45"/>
      <c r="S423" s="45"/>
      <c r="T423" s="33"/>
      <c r="U423" s="83"/>
      <c r="V423" s="45"/>
      <c r="W423" s="45"/>
      <c r="X423" s="30"/>
    </row>
    <row r="424" spans="1:24" s="4" customFormat="1" ht="20.25" hidden="1" customHeight="1" thickBot="1" x14ac:dyDescent="0.25">
      <c r="A424" s="536"/>
      <c r="B424" s="537"/>
      <c r="C424" s="544"/>
      <c r="D424" s="535"/>
      <c r="E424" s="546"/>
      <c r="F424" s="549" t="s">
        <v>9</v>
      </c>
      <c r="G424" s="550"/>
      <c r="H424" s="551"/>
      <c r="I424" s="73">
        <f>SUM(J424+L424)</f>
        <v>0</v>
      </c>
      <c r="J424" s="23">
        <f>SUM(J423)</f>
        <v>0</v>
      </c>
      <c r="K424" s="23">
        <f>SUM(K423)</f>
        <v>0</v>
      </c>
      <c r="L424" s="25">
        <f>SUM(L423)</f>
        <v>0</v>
      </c>
      <c r="M424" s="73">
        <f t="shared" si="140"/>
        <v>0</v>
      </c>
      <c r="N424" s="23"/>
      <c r="O424" s="23">
        <f>SUM(O423)</f>
        <v>0</v>
      </c>
      <c r="P424" s="25">
        <f>SUM(P423)</f>
        <v>0</v>
      </c>
      <c r="Q424" s="85">
        <f>SUM(R424+T424)</f>
        <v>0</v>
      </c>
      <c r="R424" s="23">
        <f>SUM(R423)</f>
        <v>0</v>
      </c>
      <c r="S424" s="23">
        <f>SUM(S423)</f>
        <v>0</v>
      </c>
      <c r="T424" s="25">
        <f>SUM(T423)</f>
        <v>0</v>
      </c>
      <c r="U424" s="73">
        <f>SUM(V424+X424)</f>
        <v>0</v>
      </c>
      <c r="V424" s="23">
        <f>SUM(V423)</f>
        <v>0</v>
      </c>
      <c r="W424" s="23">
        <f>SUM(W423)</f>
        <v>0</v>
      </c>
      <c r="X424" s="25">
        <f>SUM(X423)</f>
        <v>0</v>
      </c>
    </row>
    <row r="425" spans="1:24" s="4" customFormat="1" ht="45" hidden="1" customHeight="1" thickBot="1" x14ac:dyDescent="0.25">
      <c r="A425" s="536">
        <v>3</v>
      </c>
      <c r="B425" s="537">
        <v>2</v>
      </c>
      <c r="C425" s="543">
        <v>17</v>
      </c>
      <c r="D425" s="535" t="s">
        <v>377</v>
      </c>
      <c r="E425" s="545" t="s">
        <v>64</v>
      </c>
      <c r="F425" s="365" t="s">
        <v>49</v>
      </c>
      <c r="G425" s="361" t="s">
        <v>374</v>
      </c>
      <c r="H425" s="362" t="s">
        <v>28</v>
      </c>
      <c r="I425" s="83">
        <f>SUM(J425)</f>
        <v>0</v>
      </c>
      <c r="J425" s="45"/>
      <c r="K425" s="45"/>
      <c r="L425" s="48"/>
      <c r="M425" s="83">
        <f t="shared" ref="M425:M430" si="141">SUM(N425+P425)</f>
        <v>0</v>
      </c>
      <c r="N425" s="45"/>
      <c r="O425" s="45"/>
      <c r="P425" s="33"/>
      <c r="Q425" s="84"/>
      <c r="R425" s="45"/>
      <c r="S425" s="45"/>
      <c r="T425" s="33"/>
      <c r="U425" s="83"/>
      <c r="V425" s="45"/>
      <c r="W425" s="45"/>
      <c r="X425" s="30"/>
    </row>
    <row r="426" spans="1:24" s="4" customFormat="1" ht="20.25" hidden="1" customHeight="1" thickBot="1" x14ac:dyDescent="0.25">
      <c r="A426" s="536"/>
      <c r="B426" s="537"/>
      <c r="C426" s="544"/>
      <c r="D426" s="535"/>
      <c r="E426" s="546"/>
      <c r="F426" s="549" t="s">
        <v>9</v>
      </c>
      <c r="G426" s="550"/>
      <c r="H426" s="551"/>
      <c r="I426" s="73">
        <f>SUM(J426+L426)</f>
        <v>0</v>
      </c>
      <c r="J426" s="23">
        <f>SUM(J425)</f>
        <v>0</v>
      </c>
      <c r="K426" s="23">
        <f>SUM(K425)</f>
        <v>0</v>
      </c>
      <c r="L426" s="25">
        <f>SUM(L425)</f>
        <v>0</v>
      </c>
      <c r="M426" s="73">
        <f t="shared" si="141"/>
        <v>0</v>
      </c>
      <c r="N426" s="23">
        <f>SUM(N425)</f>
        <v>0</v>
      </c>
      <c r="O426" s="23">
        <f>SUM(O425)</f>
        <v>0</v>
      </c>
      <c r="P426" s="25">
        <f>SUM(P425)</f>
        <v>0</v>
      </c>
      <c r="Q426" s="85">
        <f>SUM(R426+T426)</f>
        <v>0</v>
      </c>
      <c r="R426" s="23">
        <f>SUM(R425)</f>
        <v>0</v>
      </c>
      <c r="S426" s="23">
        <f>SUM(S425)</f>
        <v>0</v>
      </c>
      <c r="T426" s="25">
        <f>SUM(T425)</f>
        <v>0</v>
      </c>
      <c r="U426" s="73">
        <f>SUM(V426+X426)</f>
        <v>0</v>
      </c>
      <c r="V426" s="23">
        <f>SUM(V425)</f>
        <v>0</v>
      </c>
      <c r="W426" s="23">
        <f>SUM(W425)</f>
        <v>0</v>
      </c>
      <c r="X426" s="25">
        <f>SUM(X425)</f>
        <v>0</v>
      </c>
    </row>
    <row r="427" spans="1:24" s="4" customFormat="1" ht="20.25" hidden="1" customHeight="1" thickBot="1" x14ac:dyDescent="0.25">
      <c r="A427" s="536">
        <v>3</v>
      </c>
      <c r="B427" s="537">
        <v>2</v>
      </c>
      <c r="C427" s="543">
        <v>18</v>
      </c>
      <c r="D427" s="535" t="s">
        <v>378</v>
      </c>
      <c r="E427" s="545" t="s">
        <v>64</v>
      </c>
      <c r="F427" s="365" t="s">
        <v>49</v>
      </c>
      <c r="G427" s="361" t="s">
        <v>375</v>
      </c>
      <c r="H427" s="362" t="s">
        <v>28</v>
      </c>
      <c r="I427" s="83">
        <f>SUM(J427)</f>
        <v>0</v>
      </c>
      <c r="J427" s="45"/>
      <c r="K427" s="45"/>
      <c r="L427" s="48"/>
      <c r="M427" s="83">
        <f t="shared" si="141"/>
        <v>0</v>
      </c>
      <c r="N427" s="45"/>
      <c r="O427" s="45"/>
      <c r="P427" s="33"/>
      <c r="Q427" s="84"/>
      <c r="R427" s="45"/>
      <c r="S427" s="45"/>
      <c r="T427" s="33"/>
      <c r="U427" s="83"/>
      <c r="V427" s="45"/>
      <c r="W427" s="45"/>
      <c r="X427" s="30"/>
    </row>
    <row r="428" spans="1:24" s="4" customFormat="1" ht="20.25" hidden="1" customHeight="1" thickBot="1" x14ac:dyDescent="0.25">
      <c r="A428" s="536"/>
      <c r="B428" s="537"/>
      <c r="C428" s="544"/>
      <c r="D428" s="535"/>
      <c r="E428" s="546"/>
      <c r="F428" s="549" t="s">
        <v>9</v>
      </c>
      <c r="G428" s="550"/>
      <c r="H428" s="551"/>
      <c r="I428" s="73">
        <f>SUM(J428+L428)</f>
        <v>0</v>
      </c>
      <c r="J428" s="23">
        <f>SUM(J427)</f>
        <v>0</v>
      </c>
      <c r="K428" s="23">
        <f>SUM(K427)</f>
        <v>0</v>
      </c>
      <c r="L428" s="25">
        <f>SUM(L427)</f>
        <v>0</v>
      </c>
      <c r="M428" s="73">
        <f t="shared" si="141"/>
        <v>0</v>
      </c>
      <c r="N428" s="23">
        <f>SUM(N427)</f>
        <v>0</v>
      </c>
      <c r="O428" s="23">
        <f>SUM(O427)</f>
        <v>0</v>
      </c>
      <c r="P428" s="25">
        <f>SUM(P427)</f>
        <v>0</v>
      </c>
      <c r="Q428" s="85">
        <f>SUM(R428+T428)</f>
        <v>0</v>
      </c>
      <c r="R428" s="23">
        <f>SUM(R427)</f>
        <v>0</v>
      </c>
      <c r="S428" s="23">
        <f>SUM(S427)</f>
        <v>0</v>
      </c>
      <c r="T428" s="25">
        <f>SUM(T427)</f>
        <v>0</v>
      </c>
      <c r="U428" s="73">
        <f>SUM(V428+X428)</f>
        <v>0</v>
      </c>
      <c r="V428" s="23">
        <f>SUM(V427)</f>
        <v>0</v>
      </c>
      <c r="W428" s="23">
        <f>SUM(W427)</f>
        <v>0</v>
      </c>
      <c r="X428" s="25">
        <f>SUM(X427)</f>
        <v>0</v>
      </c>
    </row>
    <row r="429" spans="1:24" s="4" customFormat="1" ht="20.25" hidden="1" customHeight="1" thickBot="1" x14ac:dyDescent="0.25">
      <c r="A429" s="536">
        <v>3</v>
      </c>
      <c r="B429" s="537">
        <v>2</v>
      </c>
      <c r="C429" s="543">
        <v>19</v>
      </c>
      <c r="D429" s="535" t="s">
        <v>379</v>
      </c>
      <c r="E429" s="545" t="s">
        <v>64</v>
      </c>
      <c r="F429" s="365" t="s">
        <v>49</v>
      </c>
      <c r="G429" s="361" t="s">
        <v>380</v>
      </c>
      <c r="H429" s="362" t="s">
        <v>28</v>
      </c>
      <c r="I429" s="83">
        <f>SUM(J429)</f>
        <v>0</v>
      </c>
      <c r="J429" s="45"/>
      <c r="K429" s="45"/>
      <c r="L429" s="48"/>
      <c r="M429" s="83">
        <f t="shared" si="141"/>
        <v>0</v>
      </c>
      <c r="N429" s="45"/>
      <c r="O429" s="45"/>
      <c r="P429" s="33"/>
      <c r="Q429" s="84"/>
      <c r="R429" s="45"/>
      <c r="S429" s="45"/>
      <c r="T429" s="33"/>
      <c r="U429" s="83"/>
      <c r="V429" s="45"/>
      <c r="W429" s="45"/>
      <c r="X429" s="30"/>
    </row>
    <row r="430" spans="1:24" s="4" customFormat="1" ht="20.25" hidden="1" customHeight="1" thickBot="1" x14ac:dyDescent="0.25">
      <c r="A430" s="536"/>
      <c r="B430" s="537"/>
      <c r="C430" s="544"/>
      <c r="D430" s="535"/>
      <c r="E430" s="546"/>
      <c r="F430" s="549" t="s">
        <v>9</v>
      </c>
      <c r="G430" s="550"/>
      <c r="H430" s="551"/>
      <c r="I430" s="73">
        <f>SUM(J430+L430)</f>
        <v>0</v>
      </c>
      <c r="J430" s="23">
        <f>SUM(J429)</f>
        <v>0</v>
      </c>
      <c r="K430" s="23">
        <f>SUM(K429)</f>
        <v>0</v>
      </c>
      <c r="L430" s="25">
        <f>SUM(L429)</f>
        <v>0</v>
      </c>
      <c r="M430" s="73">
        <f t="shared" si="141"/>
        <v>0</v>
      </c>
      <c r="N430" s="23">
        <f>SUM(N429)</f>
        <v>0</v>
      </c>
      <c r="O430" s="23">
        <f>SUM(O429)</f>
        <v>0</v>
      </c>
      <c r="P430" s="25">
        <f>SUM(P429)</f>
        <v>0</v>
      </c>
      <c r="Q430" s="85">
        <f>SUM(R430+T430)</f>
        <v>0</v>
      </c>
      <c r="R430" s="23">
        <f>SUM(R429)</f>
        <v>0</v>
      </c>
      <c r="S430" s="23">
        <f>SUM(S429)</f>
        <v>0</v>
      </c>
      <c r="T430" s="25">
        <f>SUM(T429)</f>
        <v>0</v>
      </c>
      <c r="U430" s="73">
        <f>SUM(V430+X430)</f>
        <v>0</v>
      </c>
      <c r="V430" s="23">
        <f>SUM(V429)</f>
        <v>0</v>
      </c>
      <c r="W430" s="23">
        <f>SUM(W429)</f>
        <v>0</v>
      </c>
      <c r="X430" s="25">
        <f>SUM(X429)</f>
        <v>0</v>
      </c>
    </row>
    <row r="431" spans="1:24" s="4" customFormat="1" ht="20.25" hidden="1" customHeight="1" thickBot="1" x14ac:dyDescent="0.25">
      <c r="A431" s="536">
        <v>3</v>
      </c>
      <c r="B431" s="537">
        <v>2</v>
      </c>
      <c r="C431" s="543">
        <v>20</v>
      </c>
      <c r="D431" s="535" t="s">
        <v>383</v>
      </c>
      <c r="E431" s="545" t="s">
        <v>64</v>
      </c>
      <c r="F431" s="365" t="s">
        <v>49</v>
      </c>
      <c r="G431" s="361" t="s">
        <v>384</v>
      </c>
      <c r="H431" s="362" t="s">
        <v>28</v>
      </c>
      <c r="I431" s="83">
        <f>SUM(J431)</f>
        <v>0</v>
      </c>
      <c r="J431" s="45"/>
      <c r="K431" s="45"/>
      <c r="L431" s="48"/>
      <c r="M431" s="83">
        <f t="shared" ref="M431:M438" si="142">SUM(N431+P431)</f>
        <v>0</v>
      </c>
      <c r="N431" s="45"/>
      <c r="O431" s="45"/>
      <c r="P431" s="33"/>
      <c r="Q431" s="84"/>
      <c r="R431" s="45"/>
      <c r="S431" s="45"/>
      <c r="T431" s="33"/>
      <c r="U431" s="83"/>
      <c r="V431" s="45"/>
      <c r="W431" s="45"/>
      <c r="X431" s="30"/>
    </row>
    <row r="432" spans="1:24" s="4" customFormat="1" ht="20.25" hidden="1" customHeight="1" thickBot="1" x14ac:dyDescent="0.25">
      <c r="A432" s="536"/>
      <c r="B432" s="537"/>
      <c r="C432" s="544"/>
      <c r="D432" s="535"/>
      <c r="E432" s="546"/>
      <c r="F432" s="549" t="s">
        <v>9</v>
      </c>
      <c r="G432" s="550"/>
      <c r="H432" s="551"/>
      <c r="I432" s="73">
        <f>SUM(J432+L432)</f>
        <v>0</v>
      </c>
      <c r="J432" s="23">
        <f>SUM(J431)</f>
        <v>0</v>
      </c>
      <c r="K432" s="23">
        <f>SUM(K431)</f>
        <v>0</v>
      </c>
      <c r="L432" s="25">
        <f>SUM(L431)</f>
        <v>0</v>
      </c>
      <c r="M432" s="73">
        <f t="shared" si="142"/>
        <v>0</v>
      </c>
      <c r="N432" s="23">
        <f>SUM(N431)</f>
        <v>0</v>
      </c>
      <c r="O432" s="23">
        <f>SUM(O431)</f>
        <v>0</v>
      </c>
      <c r="P432" s="25">
        <f>SUM(P431)</f>
        <v>0</v>
      </c>
      <c r="Q432" s="85">
        <f>SUM(R432+T432)</f>
        <v>0</v>
      </c>
      <c r="R432" s="23">
        <f>SUM(R431)</f>
        <v>0</v>
      </c>
      <c r="S432" s="23">
        <f>SUM(S431)</f>
        <v>0</v>
      </c>
      <c r="T432" s="25">
        <f>SUM(T431)</f>
        <v>0</v>
      </c>
      <c r="U432" s="73">
        <f>SUM(V432+X432)</f>
        <v>0</v>
      </c>
      <c r="V432" s="23">
        <f>SUM(V431)</f>
        <v>0</v>
      </c>
      <c r="W432" s="23">
        <f>SUM(W431)</f>
        <v>0</v>
      </c>
      <c r="X432" s="25">
        <f>SUM(X431)</f>
        <v>0</v>
      </c>
    </row>
    <row r="433" spans="1:24" s="4" customFormat="1" ht="20.25" hidden="1" customHeight="1" thickBot="1" x14ac:dyDescent="0.25">
      <c r="A433" s="536">
        <v>3</v>
      </c>
      <c r="B433" s="537">
        <v>2</v>
      </c>
      <c r="C433" s="543">
        <v>21</v>
      </c>
      <c r="D433" s="535" t="s">
        <v>388</v>
      </c>
      <c r="E433" s="545" t="s">
        <v>64</v>
      </c>
      <c r="F433" s="365" t="s">
        <v>49</v>
      </c>
      <c r="G433" s="361" t="s">
        <v>385</v>
      </c>
      <c r="H433" s="362" t="s">
        <v>28</v>
      </c>
      <c r="I433" s="83">
        <f>SUM(J433)</f>
        <v>0</v>
      </c>
      <c r="J433" s="45"/>
      <c r="K433" s="45"/>
      <c r="L433" s="48"/>
      <c r="M433" s="83">
        <f>SUM(N433+P433)</f>
        <v>0</v>
      </c>
      <c r="N433" s="45"/>
      <c r="O433" s="45"/>
      <c r="P433" s="33"/>
      <c r="Q433" s="84"/>
      <c r="R433" s="45"/>
      <c r="S433" s="45"/>
      <c r="T433" s="33"/>
      <c r="U433" s="83"/>
      <c r="V433" s="45"/>
      <c r="W433" s="45"/>
      <c r="X433" s="30"/>
    </row>
    <row r="434" spans="1:24" s="4" customFormat="1" ht="20.25" hidden="1" customHeight="1" thickBot="1" x14ac:dyDescent="0.25">
      <c r="A434" s="536"/>
      <c r="B434" s="537"/>
      <c r="C434" s="544"/>
      <c r="D434" s="535"/>
      <c r="E434" s="546"/>
      <c r="F434" s="549" t="s">
        <v>9</v>
      </c>
      <c r="G434" s="550"/>
      <c r="H434" s="551"/>
      <c r="I434" s="73">
        <f>SUM(J434+L434)</f>
        <v>0</v>
      </c>
      <c r="J434" s="23">
        <f>SUM(J433)</f>
        <v>0</v>
      </c>
      <c r="K434" s="23">
        <f>SUM(K433)</f>
        <v>0</v>
      </c>
      <c r="L434" s="25">
        <f>SUM(L433)</f>
        <v>0</v>
      </c>
      <c r="M434" s="73">
        <f>SUM(N434+P434)</f>
        <v>0</v>
      </c>
      <c r="N434" s="23">
        <f>SUM(N433)</f>
        <v>0</v>
      </c>
      <c r="O434" s="23">
        <f>SUM(O433)</f>
        <v>0</v>
      </c>
      <c r="P434" s="25">
        <f>SUM(P433)</f>
        <v>0</v>
      </c>
      <c r="Q434" s="85">
        <f>SUM(R434+T434)</f>
        <v>0</v>
      </c>
      <c r="R434" s="23">
        <f>SUM(R433)</f>
        <v>0</v>
      </c>
      <c r="S434" s="23">
        <f>SUM(S433)</f>
        <v>0</v>
      </c>
      <c r="T434" s="25">
        <f>SUM(T433)</f>
        <v>0</v>
      </c>
      <c r="U434" s="73">
        <f>SUM(V434+X434)</f>
        <v>0</v>
      </c>
      <c r="V434" s="23">
        <f>SUM(V433)</f>
        <v>0</v>
      </c>
      <c r="W434" s="23">
        <f>SUM(W433)</f>
        <v>0</v>
      </c>
      <c r="X434" s="25">
        <f>SUM(X433)</f>
        <v>0</v>
      </c>
    </row>
    <row r="435" spans="1:24" s="4" customFormat="1" ht="20.25" hidden="1" customHeight="1" thickBot="1" x14ac:dyDescent="0.25">
      <c r="A435" s="536">
        <v>3</v>
      </c>
      <c r="B435" s="537">
        <v>2</v>
      </c>
      <c r="C435" s="543">
        <v>22</v>
      </c>
      <c r="D435" s="535" t="s">
        <v>389</v>
      </c>
      <c r="E435" s="545" t="s">
        <v>64</v>
      </c>
      <c r="F435" s="365" t="s">
        <v>49</v>
      </c>
      <c r="G435" s="361" t="s">
        <v>386</v>
      </c>
      <c r="H435" s="362" t="s">
        <v>28</v>
      </c>
      <c r="I435" s="83">
        <f>SUM(J435)</f>
        <v>0</v>
      </c>
      <c r="J435" s="45"/>
      <c r="K435" s="45"/>
      <c r="L435" s="48"/>
      <c r="M435" s="83">
        <f>SUM(N435+P435)</f>
        <v>0</v>
      </c>
      <c r="N435" s="45"/>
      <c r="O435" s="45"/>
      <c r="P435" s="33"/>
      <c r="Q435" s="84"/>
      <c r="R435" s="45"/>
      <c r="S435" s="45"/>
      <c r="T435" s="33"/>
      <c r="U435" s="83"/>
      <c r="V435" s="45"/>
      <c r="W435" s="45"/>
      <c r="X435" s="30"/>
    </row>
    <row r="436" spans="1:24" s="4" customFormat="1" ht="20.25" hidden="1" customHeight="1" thickBot="1" x14ac:dyDescent="0.25">
      <c r="A436" s="536"/>
      <c r="B436" s="537"/>
      <c r="C436" s="544"/>
      <c r="D436" s="535"/>
      <c r="E436" s="546"/>
      <c r="F436" s="549" t="s">
        <v>9</v>
      </c>
      <c r="G436" s="550"/>
      <c r="H436" s="551"/>
      <c r="I436" s="73">
        <f>SUM(J436+L436)</f>
        <v>0</v>
      </c>
      <c r="J436" s="23">
        <f>SUM(J435)</f>
        <v>0</v>
      </c>
      <c r="K436" s="23">
        <f>SUM(K435)</f>
        <v>0</v>
      </c>
      <c r="L436" s="25">
        <f>SUM(L435)</f>
        <v>0</v>
      </c>
      <c r="M436" s="73">
        <f>SUM(N436+P436)</f>
        <v>0</v>
      </c>
      <c r="N436" s="23">
        <f>SUM(N435)</f>
        <v>0</v>
      </c>
      <c r="O436" s="23">
        <f>SUM(O435)</f>
        <v>0</v>
      </c>
      <c r="P436" s="25">
        <f>SUM(P435)</f>
        <v>0</v>
      </c>
      <c r="Q436" s="85">
        <f>SUM(R436+T436)</f>
        <v>0</v>
      </c>
      <c r="R436" s="23">
        <f>SUM(R435)</f>
        <v>0</v>
      </c>
      <c r="S436" s="23">
        <f>SUM(S435)</f>
        <v>0</v>
      </c>
      <c r="T436" s="25">
        <f>SUM(T435)</f>
        <v>0</v>
      </c>
      <c r="U436" s="73">
        <f>SUM(V436+X436)</f>
        <v>0</v>
      </c>
      <c r="V436" s="23">
        <f>SUM(V435)</f>
        <v>0</v>
      </c>
      <c r="W436" s="23">
        <f>SUM(W435)</f>
        <v>0</v>
      </c>
      <c r="X436" s="25">
        <f>SUM(X435)</f>
        <v>0</v>
      </c>
    </row>
    <row r="437" spans="1:24" s="4" customFormat="1" ht="20.25" hidden="1" customHeight="1" thickBot="1" x14ac:dyDescent="0.25">
      <c r="A437" s="536">
        <v>3</v>
      </c>
      <c r="B437" s="537">
        <v>2</v>
      </c>
      <c r="C437" s="543">
        <v>5</v>
      </c>
      <c r="D437" s="535" t="s">
        <v>390</v>
      </c>
      <c r="E437" s="545" t="s">
        <v>444</v>
      </c>
      <c r="F437" s="365" t="s">
        <v>53</v>
      </c>
      <c r="G437" s="361" t="s">
        <v>394</v>
      </c>
      <c r="H437" s="362" t="s">
        <v>28</v>
      </c>
      <c r="I437" s="83">
        <f>SUM(J437)</f>
        <v>0</v>
      </c>
      <c r="J437" s="45"/>
      <c r="K437" s="45"/>
      <c r="L437" s="48"/>
      <c r="M437" s="83">
        <f t="shared" si="142"/>
        <v>0</v>
      </c>
      <c r="N437" s="45"/>
      <c r="O437" s="45"/>
      <c r="P437" s="33"/>
      <c r="Q437" s="84"/>
      <c r="R437" s="45"/>
      <c r="S437" s="45"/>
      <c r="T437" s="33"/>
      <c r="U437" s="83"/>
      <c r="V437" s="45"/>
      <c r="W437" s="45"/>
      <c r="X437" s="30"/>
    </row>
    <row r="438" spans="1:24" s="4" customFormat="1" ht="20.25" hidden="1" customHeight="1" thickBot="1" x14ac:dyDescent="0.25">
      <c r="A438" s="536"/>
      <c r="B438" s="537"/>
      <c r="C438" s="544"/>
      <c r="D438" s="535"/>
      <c r="E438" s="546"/>
      <c r="F438" s="549" t="s">
        <v>9</v>
      </c>
      <c r="G438" s="550"/>
      <c r="H438" s="551"/>
      <c r="I438" s="73">
        <f>SUM(J438+L438)</f>
        <v>0</v>
      </c>
      <c r="J438" s="23">
        <f>SUM(J437)</f>
        <v>0</v>
      </c>
      <c r="K438" s="23">
        <f>SUM(K437)</f>
        <v>0</v>
      </c>
      <c r="L438" s="25">
        <f>SUM(L437)</f>
        <v>0</v>
      </c>
      <c r="M438" s="73">
        <f t="shared" si="142"/>
        <v>0</v>
      </c>
      <c r="N438" s="23">
        <f>SUM(N437)</f>
        <v>0</v>
      </c>
      <c r="O438" s="23">
        <f>SUM(O437)</f>
        <v>0</v>
      </c>
      <c r="P438" s="25">
        <f>SUM(P437)</f>
        <v>0</v>
      </c>
      <c r="Q438" s="85">
        <f>SUM(R438+T438)</f>
        <v>0</v>
      </c>
      <c r="R438" s="23">
        <f>SUM(R437)</f>
        <v>0</v>
      </c>
      <c r="S438" s="23">
        <f>SUM(S437)</f>
        <v>0</v>
      </c>
      <c r="T438" s="25">
        <f>SUM(T437)</f>
        <v>0</v>
      </c>
      <c r="U438" s="73">
        <f>SUM(V438+X438)</f>
        <v>0</v>
      </c>
      <c r="V438" s="23">
        <f>SUM(V437)</f>
        <v>0</v>
      </c>
      <c r="W438" s="23">
        <f>SUM(W437)</f>
        <v>0</v>
      </c>
      <c r="X438" s="25">
        <f>SUM(X437)</f>
        <v>0</v>
      </c>
    </row>
    <row r="439" spans="1:24" s="4" customFormat="1" ht="20.25" hidden="1" customHeight="1" thickBot="1" x14ac:dyDescent="0.25">
      <c r="A439" s="536">
        <v>3</v>
      </c>
      <c r="B439" s="537">
        <v>2</v>
      </c>
      <c r="C439" s="543">
        <v>24</v>
      </c>
      <c r="D439" s="535" t="s">
        <v>391</v>
      </c>
      <c r="E439" s="545" t="s">
        <v>64</v>
      </c>
      <c r="F439" s="365" t="s">
        <v>53</v>
      </c>
      <c r="G439" s="361" t="s">
        <v>387</v>
      </c>
      <c r="H439" s="362" t="s">
        <v>28</v>
      </c>
      <c r="I439" s="83">
        <f>SUM(J439)</f>
        <v>0</v>
      </c>
      <c r="J439" s="45"/>
      <c r="K439" s="45"/>
      <c r="L439" s="48"/>
      <c r="M439" s="83">
        <f>SUM(N439+P439)</f>
        <v>0</v>
      </c>
      <c r="N439" s="45"/>
      <c r="O439" s="45"/>
      <c r="P439" s="33"/>
      <c r="Q439" s="84"/>
      <c r="R439" s="45"/>
      <c r="S439" s="45"/>
      <c r="T439" s="33"/>
      <c r="U439" s="83"/>
      <c r="V439" s="45"/>
      <c r="W439" s="45"/>
      <c r="X439" s="30"/>
    </row>
    <row r="440" spans="1:24" s="4" customFormat="1" ht="20.25" hidden="1" customHeight="1" thickBot="1" x14ac:dyDescent="0.25">
      <c r="A440" s="536"/>
      <c r="B440" s="537"/>
      <c r="C440" s="544"/>
      <c r="D440" s="535"/>
      <c r="E440" s="546"/>
      <c r="F440" s="549" t="s">
        <v>9</v>
      </c>
      <c r="G440" s="550"/>
      <c r="H440" s="551"/>
      <c r="I440" s="73">
        <f>SUM(J440+L440)</f>
        <v>0</v>
      </c>
      <c r="J440" s="23">
        <f>SUM(J439)</f>
        <v>0</v>
      </c>
      <c r="K440" s="23">
        <f>SUM(K439)</f>
        <v>0</v>
      </c>
      <c r="L440" s="25">
        <f>SUM(L439)</f>
        <v>0</v>
      </c>
      <c r="M440" s="73">
        <f>SUM(N440+P440)</f>
        <v>0</v>
      </c>
      <c r="N440" s="23">
        <f>SUM(N439)</f>
        <v>0</v>
      </c>
      <c r="O440" s="23">
        <f>SUM(O439)</f>
        <v>0</v>
      </c>
      <c r="P440" s="25">
        <f>SUM(P439)</f>
        <v>0</v>
      </c>
      <c r="Q440" s="85">
        <f>SUM(R440+T440)</f>
        <v>0</v>
      </c>
      <c r="R440" s="23">
        <f>SUM(R439)</f>
        <v>0</v>
      </c>
      <c r="S440" s="23">
        <f>SUM(S439)</f>
        <v>0</v>
      </c>
      <c r="T440" s="25">
        <f>SUM(T439)</f>
        <v>0</v>
      </c>
      <c r="U440" s="73">
        <f>SUM(V440+X440)</f>
        <v>0</v>
      </c>
      <c r="V440" s="23">
        <f>SUM(V439)</f>
        <v>0</v>
      </c>
      <c r="W440" s="23">
        <f>SUM(W439)</f>
        <v>0</v>
      </c>
      <c r="X440" s="25">
        <f>SUM(X439)</f>
        <v>0</v>
      </c>
    </row>
    <row r="441" spans="1:24" s="4" customFormat="1" ht="33.75" hidden="1" customHeight="1" thickBot="1" x14ac:dyDescent="0.25">
      <c r="A441" s="536">
        <v>3</v>
      </c>
      <c r="B441" s="537">
        <v>2</v>
      </c>
      <c r="C441" s="543">
        <v>25</v>
      </c>
      <c r="D441" s="535" t="s">
        <v>392</v>
      </c>
      <c r="E441" s="546" t="s">
        <v>64</v>
      </c>
      <c r="F441" s="372" t="s">
        <v>53</v>
      </c>
      <c r="G441" s="372" t="s">
        <v>393</v>
      </c>
      <c r="H441" s="373" t="s">
        <v>28</v>
      </c>
      <c r="I441" s="83">
        <f>SUM(J441)</f>
        <v>0</v>
      </c>
      <c r="J441" s="45"/>
      <c r="K441" s="45"/>
      <c r="L441" s="48"/>
      <c r="M441" s="83">
        <f t="shared" ref="M441:M446" si="143">SUM(N441+P441)</f>
        <v>0</v>
      </c>
      <c r="N441" s="45"/>
      <c r="O441" s="45"/>
      <c r="P441" s="33"/>
      <c r="Q441" s="84"/>
      <c r="R441" s="45"/>
      <c r="S441" s="45"/>
      <c r="T441" s="33"/>
      <c r="U441" s="83"/>
      <c r="V441" s="45"/>
      <c r="W441" s="45"/>
      <c r="X441" s="30"/>
    </row>
    <row r="442" spans="1:24" s="4" customFormat="1" ht="20.25" hidden="1" customHeight="1" thickBot="1" x14ac:dyDescent="0.25">
      <c r="A442" s="536"/>
      <c r="B442" s="537"/>
      <c r="C442" s="544"/>
      <c r="D442" s="535"/>
      <c r="E442" s="546"/>
      <c r="F442" s="549" t="s">
        <v>9</v>
      </c>
      <c r="G442" s="550"/>
      <c r="H442" s="551"/>
      <c r="I442" s="73">
        <f>SUM(J442+L442)</f>
        <v>0</v>
      </c>
      <c r="J442" s="23">
        <f>SUM(J441,)</f>
        <v>0</v>
      </c>
      <c r="K442" s="23">
        <f>SUM(K441,)</f>
        <v>0</v>
      </c>
      <c r="L442" s="23">
        <f>SUM(L441,)</f>
        <v>0</v>
      </c>
      <c r="M442" s="73">
        <f t="shared" si="143"/>
        <v>0</v>
      </c>
      <c r="N442" s="23">
        <f>SUM(N441,)</f>
        <v>0</v>
      </c>
      <c r="O442" s="23">
        <f>SUM(O441,)</f>
        <v>0</v>
      </c>
      <c r="P442" s="23">
        <f>SUM(P441,)</f>
        <v>0</v>
      </c>
      <c r="Q442" s="85">
        <f>SUM(R442+T442)</f>
        <v>0</v>
      </c>
      <c r="R442" s="23">
        <f>SUM(R441,)</f>
        <v>0</v>
      </c>
      <c r="S442" s="23">
        <f>SUM(S441,)</f>
        <v>0</v>
      </c>
      <c r="T442" s="23">
        <f>SUM(T441,)</f>
        <v>0</v>
      </c>
      <c r="U442" s="73">
        <f>SUM(V442+X442)</f>
        <v>0</v>
      </c>
      <c r="V442" s="23">
        <f>SUM(V441,)</f>
        <v>0</v>
      </c>
      <c r="W442" s="23">
        <f>SUM(W441,)</f>
        <v>0</v>
      </c>
      <c r="X442" s="25">
        <f>SUM(X441,)</f>
        <v>0</v>
      </c>
    </row>
    <row r="443" spans="1:24" s="4" customFormat="1" ht="20.25" hidden="1" customHeight="1" thickBot="1" x14ac:dyDescent="0.25">
      <c r="A443" s="536">
        <v>3</v>
      </c>
      <c r="B443" s="537">
        <v>2</v>
      </c>
      <c r="C443" s="543">
        <v>26</v>
      </c>
      <c r="D443" s="535" t="s">
        <v>395</v>
      </c>
      <c r="E443" s="545" t="s">
        <v>64</v>
      </c>
      <c r="F443" s="365" t="s">
        <v>49</v>
      </c>
      <c r="G443" s="361" t="s">
        <v>397</v>
      </c>
      <c r="H443" s="362" t="s">
        <v>28</v>
      </c>
      <c r="I443" s="83">
        <f>SUM(J443)</f>
        <v>0</v>
      </c>
      <c r="J443" s="45"/>
      <c r="K443" s="45"/>
      <c r="L443" s="48"/>
      <c r="M443" s="83">
        <f>SUM(N443+P443)</f>
        <v>0</v>
      </c>
      <c r="N443" s="45"/>
      <c r="O443" s="45"/>
      <c r="P443" s="33"/>
      <c r="Q443" s="84"/>
      <c r="R443" s="45"/>
      <c r="S443" s="45"/>
      <c r="T443" s="33"/>
      <c r="U443" s="83"/>
      <c r="V443" s="45"/>
      <c r="W443" s="45"/>
      <c r="X443" s="30"/>
    </row>
    <row r="444" spans="1:24" s="4" customFormat="1" ht="20.25" hidden="1" customHeight="1" thickBot="1" x14ac:dyDescent="0.25">
      <c r="A444" s="536"/>
      <c r="B444" s="537"/>
      <c r="C444" s="544"/>
      <c r="D444" s="535"/>
      <c r="E444" s="546"/>
      <c r="F444" s="549" t="s">
        <v>9</v>
      </c>
      <c r="G444" s="550"/>
      <c r="H444" s="551"/>
      <c r="I444" s="73">
        <f>SUM(J444+L444)</f>
        <v>0</v>
      </c>
      <c r="J444" s="23">
        <f>SUM(J443)</f>
        <v>0</v>
      </c>
      <c r="K444" s="23">
        <f>SUM(K443)</f>
        <v>0</v>
      </c>
      <c r="L444" s="25">
        <f>SUM(L443)</f>
        <v>0</v>
      </c>
      <c r="M444" s="73">
        <f>SUM(N444+P444)</f>
        <v>0</v>
      </c>
      <c r="N444" s="23">
        <f>SUM(N443)</f>
        <v>0</v>
      </c>
      <c r="O444" s="23">
        <f>SUM(O443)</f>
        <v>0</v>
      </c>
      <c r="P444" s="25">
        <f>SUM(P443)</f>
        <v>0</v>
      </c>
      <c r="Q444" s="85">
        <f>SUM(R444+T444)</f>
        <v>0</v>
      </c>
      <c r="R444" s="23">
        <f>SUM(R443)</f>
        <v>0</v>
      </c>
      <c r="S444" s="23">
        <f>SUM(S443)</f>
        <v>0</v>
      </c>
      <c r="T444" s="25">
        <f>SUM(T443)</f>
        <v>0</v>
      </c>
      <c r="U444" s="73">
        <f>SUM(V444+X444)</f>
        <v>0</v>
      </c>
      <c r="V444" s="23">
        <f>SUM(V443)</f>
        <v>0</v>
      </c>
      <c r="W444" s="23">
        <f>SUM(W443)</f>
        <v>0</v>
      </c>
      <c r="X444" s="25">
        <f>SUM(X443)</f>
        <v>0</v>
      </c>
    </row>
    <row r="445" spans="1:24" s="4" customFormat="1" ht="20.25" hidden="1" customHeight="1" thickBot="1" x14ac:dyDescent="0.25">
      <c r="A445" s="536">
        <v>3</v>
      </c>
      <c r="B445" s="537">
        <v>2</v>
      </c>
      <c r="C445" s="543">
        <v>27</v>
      </c>
      <c r="D445" s="535" t="s">
        <v>396</v>
      </c>
      <c r="E445" s="545" t="s">
        <v>64</v>
      </c>
      <c r="F445" s="365" t="s">
        <v>49</v>
      </c>
      <c r="G445" s="361" t="s">
        <v>398</v>
      </c>
      <c r="H445" s="362" t="s">
        <v>28</v>
      </c>
      <c r="I445" s="83">
        <f>SUM(J445)</f>
        <v>0</v>
      </c>
      <c r="J445" s="45"/>
      <c r="K445" s="45"/>
      <c r="L445" s="48"/>
      <c r="M445" s="83">
        <f t="shared" si="143"/>
        <v>0</v>
      </c>
      <c r="N445" s="45"/>
      <c r="O445" s="45"/>
      <c r="P445" s="33"/>
      <c r="Q445" s="84"/>
      <c r="R445" s="45"/>
      <c r="S445" s="45"/>
      <c r="T445" s="33"/>
      <c r="U445" s="83"/>
      <c r="V445" s="45"/>
      <c r="W445" s="45"/>
      <c r="X445" s="30"/>
    </row>
    <row r="446" spans="1:24" s="4" customFormat="1" ht="20.25" hidden="1" customHeight="1" thickBot="1" x14ac:dyDescent="0.25">
      <c r="A446" s="536"/>
      <c r="B446" s="537"/>
      <c r="C446" s="544"/>
      <c r="D446" s="535"/>
      <c r="E446" s="546"/>
      <c r="F446" s="549" t="s">
        <v>9</v>
      </c>
      <c r="G446" s="550"/>
      <c r="H446" s="551"/>
      <c r="I446" s="73">
        <f>SUM(J446+L446)</f>
        <v>0</v>
      </c>
      <c r="J446" s="23">
        <f>SUM(J445)</f>
        <v>0</v>
      </c>
      <c r="K446" s="23">
        <f>SUM(K445)</f>
        <v>0</v>
      </c>
      <c r="L446" s="25">
        <f>SUM(L445)</f>
        <v>0</v>
      </c>
      <c r="M446" s="73">
        <f t="shared" si="143"/>
        <v>0</v>
      </c>
      <c r="N446" s="23">
        <f>SUM(N445)</f>
        <v>0</v>
      </c>
      <c r="O446" s="23">
        <f>SUM(O445)</f>
        <v>0</v>
      </c>
      <c r="P446" s="25">
        <f>SUM(P445)</f>
        <v>0</v>
      </c>
      <c r="Q446" s="85">
        <f>SUM(R446+T446)</f>
        <v>0</v>
      </c>
      <c r="R446" s="23">
        <f>SUM(R445)</f>
        <v>0</v>
      </c>
      <c r="S446" s="23">
        <f>SUM(S445)</f>
        <v>0</v>
      </c>
      <c r="T446" s="25">
        <f>SUM(T445)</f>
        <v>0</v>
      </c>
      <c r="U446" s="73">
        <f>SUM(V446+X446)</f>
        <v>0</v>
      </c>
      <c r="V446" s="23">
        <f>SUM(V445)</f>
        <v>0</v>
      </c>
      <c r="W446" s="23">
        <f>SUM(W445)</f>
        <v>0</v>
      </c>
      <c r="X446" s="25">
        <f>SUM(X445)</f>
        <v>0</v>
      </c>
    </row>
    <row r="447" spans="1:24" s="4" customFormat="1" ht="20.25" hidden="1" customHeight="1" thickBot="1" x14ac:dyDescent="0.25">
      <c r="A447" s="536">
        <v>3</v>
      </c>
      <c r="B447" s="537">
        <v>2</v>
      </c>
      <c r="C447" s="543">
        <v>28</v>
      </c>
      <c r="D447" s="535" t="s">
        <v>401</v>
      </c>
      <c r="E447" s="545" t="s">
        <v>64</v>
      </c>
      <c r="F447" s="365" t="s">
        <v>49</v>
      </c>
      <c r="G447" s="361" t="s">
        <v>402</v>
      </c>
      <c r="H447" s="362" t="s">
        <v>28</v>
      </c>
      <c r="I447" s="83">
        <f>SUM(J447)</f>
        <v>0</v>
      </c>
      <c r="J447" s="45"/>
      <c r="K447" s="45"/>
      <c r="L447" s="48"/>
      <c r="M447" s="83">
        <f>SUM(N447+P447)</f>
        <v>0</v>
      </c>
      <c r="N447" s="45"/>
      <c r="O447" s="45"/>
      <c r="P447" s="33"/>
      <c r="Q447" s="84"/>
      <c r="R447" s="45"/>
      <c r="S447" s="45"/>
      <c r="T447" s="33"/>
      <c r="U447" s="83"/>
      <c r="V447" s="45"/>
      <c r="W447" s="45"/>
      <c r="X447" s="30"/>
    </row>
    <row r="448" spans="1:24" s="4" customFormat="1" ht="20.25" hidden="1" customHeight="1" thickBot="1" x14ac:dyDescent="0.25">
      <c r="A448" s="536"/>
      <c r="B448" s="537"/>
      <c r="C448" s="544"/>
      <c r="D448" s="535"/>
      <c r="E448" s="546"/>
      <c r="F448" s="549" t="s">
        <v>9</v>
      </c>
      <c r="G448" s="550"/>
      <c r="H448" s="551"/>
      <c r="I448" s="73">
        <f>SUM(J448+L448)</f>
        <v>0</v>
      </c>
      <c r="J448" s="23">
        <f>SUM(J447)</f>
        <v>0</v>
      </c>
      <c r="K448" s="23">
        <f>SUM(K447)</f>
        <v>0</v>
      </c>
      <c r="L448" s="25">
        <f>SUM(L447)</f>
        <v>0</v>
      </c>
      <c r="M448" s="73">
        <f>SUM(N448+P448)</f>
        <v>0</v>
      </c>
      <c r="N448" s="23">
        <f>SUM(N447)</f>
        <v>0</v>
      </c>
      <c r="O448" s="23">
        <f>SUM(O447)</f>
        <v>0</v>
      </c>
      <c r="P448" s="25">
        <f>SUM(P447)</f>
        <v>0</v>
      </c>
      <c r="Q448" s="85">
        <f>SUM(R448+T448)</f>
        <v>0</v>
      </c>
      <c r="R448" s="23">
        <f>SUM(R447)</f>
        <v>0</v>
      </c>
      <c r="S448" s="23">
        <f>SUM(S447)</f>
        <v>0</v>
      </c>
      <c r="T448" s="25">
        <f>SUM(T447)</f>
        <v>0</v>
      </c>
      <c r="U448" s="73">
        <f>SUM(V448+X448)</f>
        <v>0</v>
      </c>
      <c r="V448" s="23">
        <f>SUM(V447)</f>
        <v>0</v>
      </c>
      <c r="W448" s="23">
        <f>SUM(W447)</f>
        <v>0</v>
      </c>
      <c r="X448" s="25">
        <f>SUM(X447)</f>
        <v>0</v>
      </c>
    </row>
    <row r="449" spans="1:24" s="4" customFormat="1" ht="20.25" hidden="1" customHeight="1" thickBot="1" x14ac:dyDescent="0.25">
      <c r="A449" s="536">
        <v>3</v>
      </c>
      <c r="B449" s="537">
        <v>2</v>
      </c>
      <c r="C449" s="543">
        <v>6</v>
      </c>
      <c r="D449" s="535" t="s">
        <v>423</v>
      </c>
      <c r="E449" s="545" t="s">
        <v>444</v>
      </c>
      <c r="F449" s="365" t="s">
        <v>49</v>
      </c>
      <c r="G449" s="361" t="s">
        <v>424</v>
      </c>
      <c r="H449" s="362" t="s">
        <v>28</v>
      </c>
      <c r="I449" s="83">
        <f>SUM(J449)</f>
        <v>0</v>
      </c>
      <c r="J449" s="45"/>
      <c r="K449" s="45"/>
      <c r="L449" s="48"/>
      <c r="M449" s="83">
        <f>SUM(N449+P449)</f>
        <v>0</v>
      </c>
      <c r="N449" s="45"/>
      <c r="O449" s="45"/>
      <c r="P449" s="33"/>
      <c r="Q449" s="84"/>
      <c r="R449" s="45"/>
      <c r="S449" s="45"/>
      <c r="T449" s="33"/>
      <c r="U449" s="83"/>
      <c r="V449" s="45"/>
      <c r="W449" s="45"/>
      <c r="X449" s="30"/>
    </row>
    <row r="450" spans="1:24" s="4" customFormat="1" ht="20.25" hidden="1" customHeight="1" thickBot="1" x14ac:dyDescent="0.25">
      <c r="A450" s="536"/>
      <c r="B450" s="537"/>
      <c r="C450" s="544"/>
      <c r="D450" s="535"/>
      <c r="E450" s="546"/>
      <c r="F450" s="549" t="s">
        <v>9</v>
      </c>
      <c r="G450" s="550"/>
      <c r="H450" s="551"/>
      <c r="I450" s="73">
        <f>SUM(J450+L450)</f>
        <v>0</v>
      </c>
      <c r="J450" s="23">
        <f>SUM(J449)</f>
        <v>0</v>
      </c>
      <c r="K450" s="23">
        <f>SUM(K449)</f>
        <v>0</v>
      </c>
      <c r="L450" s="25">
        <f>SUM(L449)</f>
        <v>0</v>
      </c>
      <c r="M450" s="73">
        <f>SUM(N450+P450)</f>
        <v>0</v>
      </c>
      <c r="N450" s="23">
        <f>SUM(N449)</f>
        <v>0</v>
      </c>
      <c r="O450" s="23">
        <f>SUM(O449)</f>
        <v>0</v>
      </c>
      <c r="P450" s="25">
        <f>SUM(P449)</f>
        <v>0</v>
      </c>
      <c r="Q450" s="85">
        <f>SUM(R450+T450)</f>
        <v>0</v>
      </c>
      <c r="R450" s="23">
        <f>SUM(R449)</f>
        <v>0</v>
      </c>
      <c r="S450" s="23">
        <f>SUM(S449)</f>
        <v>0</v>
      </c>
      <c r="T450" s="25">
        <f>SUM(T449)</f>
        <v>0</v>
      </c>
      <c r="U450" s="73">
        <f>SUM(V450+X450)</f>
        <v>0</v>
      </c>
      <c r="V450" s="23">
        <f>SUM(V449)</f>
        <v>0</v>
      </c>
      <c r="W450" s="23">
        <f>SUM(W449)</f>
        <v>0</v>
      </c>
      <c r="X450" s="25">
        <f>SUM(X449)</f>
        <v>0</v>
      </c>
    </row>
    <row r="451" spans="1:24" s="4" customFormat="1" ht="20.25" hidden="1" customHeight="1" thickBot="1" x14ac:dyDescent="0.25">
      <c r="A451" s="536">
        <v>3</v>
      </c>
      <c r="B451" s="537">
        <v>2</v>
      </c>
      <c r="C451" s="543">
        <v>7</v>
      </c>
      <c r="D451" s="535" t="s">
        <v>426</v>
      </c>
      <c r="E451" s="545" t="s">
        <v>444</v>
      </c>
      <c r="F451" s="365" t="s">
        <v>49</v>
      </c>
      <c r="G451" s="361" t="s">
        <v>425</v>
      </c>
      <c r="H451" s="362" t="s">
        <v>28</v>
      </c>
      <c r="I451" s="83">
        <f>SUM(J451)</f>
        <v>0</v>
      </c>
      <c r="J451" s="45"/>
      <c r="K451" s="45"/>
      <c r="L451" s="48"/>
      <c r="M451" s="83">
        <f>SUM(N451)</f>
        <v>0</v>
      </c>
      <c r="N451" s="45"/>
      <c r="O451" s="45"/>
      <c r="P451" s="33"/>
      <c r="Q451" s="84"/>
      <c r="R451" s="45"/>
      <c r="S451" s="45"/>
      <c r="T451" s="33"/>
      <c r="U451" s="83"/>
      <c r="V451" s="45"/>
      <c r="W451" s="45"/>
      <c r="X451" s="30"/>
    </row>
    <row r="452" spans="1:24" s="4" customFormat="1" ht="20.25" hidden="1" customHeight="1" thickBot="1" x14ac:dyDescent="0.25">
      <c r="A452" s="536"/>
      <c r="B452" s="537"/>
      <c r="C452" s="544"/>
      <c r="D452" s="535"/>
      <c r="E452" s="546"/>
      <c r="F452" s="549" t="s">
        <v>9</v>
      </c>
      <c r="G452" s="550"/>
      <c r="H452" s="551"/>
      <c r="I452" s="73">
        <f>SUM(J452+L452)</f>
        <v>0</v>
      </c>
      <c r="J452" s="23">
        <f>SUM(J451)</f>
        <v>0</v>
      </c>
      <c r="K452" s="23">
        <f>SUM(K451)</f>
        <v>0</v>
      </c>
      <c r="L452" s="25">
        <f>SUM(L451)</f>
        <v>0</v>
      </c>
      <c r="M452" s="73">
        <f>SUM(N452+P452)</f>
        <v>0</v>
      </c>
      <c r="N452" s="23">
        <f>SUM(N451)</f>
        <v>0</v>
      </c>
      <c r="O452" s="23">
        <f>SUM(O451)</f>
        <v>0</v>
      </c>
      <c r="P452" s="25">
        <f>SUM(P451)</f>
        <v>0</v>
      </c>
      <c r="Q452" s="85">
        <f>SUM(R452+T452)</f>
        <v>0</v>
      </c>
      <c r="R452" s="23">
        <f>SUM(R451)</f>
        <v>0</v>
      </c>
      <c r="S452" s="23">
        <f>SUM(S451)</f>
        <v>0</v>
      </c>
      <c r="T452" s="25">
        <f>SUM(T451)</f>
        <v>0</v>
      </c>
      <c r="U452" s="73">
        <f>SUM(V452+X452)</f>
        <v>0</v>
      </c>
      <c r="V452" s="23">
        <f>SUM(V451)</f>
        <v>0</v>
      </c>
      <c r="W452" s="23">
        <f>SUM(W451)</f>
        <v>0</v>
      </c>
      <c r="X452" s="25">
        <f>SUM(X451)</f>
        <v>0</v>
      </c>
    </row>
    <row r="453" spans="1:24" s="4" customFormat="1" ht="23.25" hidden="1" customHeight="1" thickBot="1" x14ac:dyDescent="0.25">
      <c r="A453" s="536">
        <v>3</v>
      </c>
      <c r="B453" s="537">
        <v>2</v>
      </c>
      <c r="C453" s="543">
        <v>8</v>
      </c>
      <c r="D453" s="535" t="s">
        <v>427</v>
      </c>
      <c r="E453" s="545" t="s">
        <v>444</v>
      </c>
      <c r="F453" s="365" t="s">
        <v>49</v>
      </c>
      <c r="G453" s="361" t="s">
        <v>428</v>
      </c>
      <c r="H453" s="362" t="s">
        <v>28</v>
      </c>
      <c r="I453" s="83">
        <f>SUM(J453)</f>
        <v>0</v>
      </c>
      <c r="J453" s="45"/>
      <c r="K453" s="45"/>
      <c r="L453" s="48"/>
      <c r="M453" s="83">
        <f>SUM(N453)</f>
        <v>0</v>
      </c>
      <c r="N453" s="45"/>
      <c r="O453" s="45"/>
      <c r="P453" s="33"/>
      <c r="Q453" s="84"/>
      <c r="R453" s="45"/>
      <c r="S453" s="45"/>
      <c r="T453" s="33"/>
      <c r="U453" s="83"/>
      <c r="V453" s="45"/>
      <c r="W453" s="45"/>
      <c r="X453" s="30"/>
    </row>
    <row r="454" spans="1:24" s="4" customFormat="1" ht="23.25" hidden="1" customHeight="1" thickBot="1" x14ac:dyDescent="0.25">
      <c r="A454" s="536"/>
      <c r="B454" s="537"/>
      <c r="C454" s="544"/>
      <c r="D454" s="535"/>
      <c r="E454" s="546"/>
      <c r="F454" s="549" t="s">
        <v>9</v>
      </c>
      <c r="G454" s="550"/>
      <c r="H454" s="551"/>
      <c r="I454" s="73">
        <f>SUM(J454+L454)</f>
        <v>0</v>
      </c>
      <c r="J454" s="23">
        <f>SUM(J453)</f>
        <v>0</v>
      </c>
      <c r="K454" s="23">
        <f>SUM(K453)</f>
        <v>0</v>
      </c>
      <c r="L454" s="25">
        <f>SUM(L453)</f>
        <v>0</v>
      </c>
      <c r="M454" s="73">
        <f>SUM(N454+P454)</f>
        <v>0</v>
      </c>
      <c r="N454" s="23">
        <f>SUM(N453)</f>
        <v>0</v>
      </c>
      <c r="O454" s="23">
        <f>SUM(O453)</f>
        <v>0</v>
      </c>
      <c r="P454" s="25">
        <f>SUM(P453)</f>
        <v>0</v>
      </c>
      <c r="Q454" s="85">
        <f>SUM(R454+T454)</f>
        <v>0</v>
      </c>
      <c r="R454" s="23">
        <f>SUM(R453)</f>
        <v>0</v>
      </c>
      <c r="S454" s="23">
        <f>SUM(S453)</f>
        <v>0</v>
      </c>
      <c r="T454" s="25">
        <f>SUM(T453)</f>
        <v>0</v>
      </c>
      <c r="U454" s="73">
        <f>SUM(V454+X454)</f>
        <v>0</v>
      </c>
      <c r="V454" s="23">
        <f>SUM(V453)</f>
        <v>0</v>
      </c>
      <c r="W454" s="23">
        <f>SUM(W453)</f>
        <v>0</v>
      </c>
      <c r="X454" s="25">
        <f>SUM(X453)</f>
        <v>0</v>
      </c>
    </row>
    <row r="455" spans="1:24" s="4" customFormat="1" ht="23.25" hidden="1" customHeight="1" thickBot="1" x14ac:dyDescent="0.25">
      <c r="A455" s="536">
        <v>3</v>
      </c>
      <c r="B455" s="537">
        <v>2</v>
      </c>
      <c r="C455" s="543">
        <v>9</v>
      </c>
      <c r="D455" s="535" t="s">
        <v>434</v>
      </c>
      <c r="E455" s="545" t="s">
        <v>444</v>
      </c>
      <c r="F455" s="365" t="s">
        <v>49</v>
      </c>
      <c r="G455" s="361" t="s">
        <v>430</v>
      </c>
      <c r="H455" s="362" t="s">
        <v>28</v>
      </c>
      <c r="I455" s="83">
        <f>SUM(J455)</f>
        <v>0</v>
      </c>
      <c r="J455" s="45"/>
      <c r="K455" s="45"/>
      <c r="L455" s="48"/>
      <c r="M455" s="83">
        <f>SUM(N455)</f>
        <v>0</v>
      </c>
      <c r="N455" s="45"/>
      <c r="O455" s="45"/>
      <c r="P455" s="33"/>
      <c r="Q455" s="84"/>
      <c r="R455" s="45"/>
      <c r="S455" s="45"/>
      <c r="T455" s="33"/>
      <c r="U455" s="83"/>
      <c r="V455" s="45"/>
      <c r="W455" s="45"/>
      <c r="X455" s="30"/>
    </row>
    <row r="456" spans="1:24" s="4" customFormat="1" ht="23.25" hidden="1" customHeight="1" thickBot="1" x14ac:dyDescent="0.25">
      <c r="A456" s="536"/>
      <c r="B456" s="537"/>
      <c r="C456" s="544"/>
      <c r="D456" s="535"/>
      <c r="E456" s="546"/>
      <c r="F456" s="549" t="s">
        <v>9</v>
      </c>
      <c r="G456" s="550"/>
      <c r="H456" s="551"/>
      <c r="I456" s="73">
        <f>SUM(J456+L456)</f>
        <v>0</v>
      </c>
      <c r="J456" s="23">
        <f>SUM(J455)</f>
        <v>0</v>
      </c>
      <c r="K456" s="23">
        <f>SUM(K455)</f>
        <v>0</v>
      </c>
      <c r="L456" s="25">
        <f>SUM(L455)</f>
        <v>0</v>
      </c>
      <c r="M456" s="73">
        <f>SUM(N456+P456)</f>
        <v>0</v>
      </c>
      <c r="N456" s="23">
        <f>SUM(N455)</f>
        <v>0</v>
      </c>
      <c r="O456" s="23">
        <f>SUM(O455)</f>
        <v>0</v>
      </c>
      <c r="P456" s="25">
        <f>SUM(P455)</f>
        <v>0</v>
      </c>
      <c r="Q456" s="85">
        <f>SUM(R456+T456)</f>
        <v>0</v>
      </c>
      <c r="R456" s="23">
        <f>SUM(R455)</f>
        <v>0</v>
      </c>
      <c r="S456" s="23">
        <f>SUM(S455)</f>
        <v>0</v>
      </c>
      <c r="T456" s="25">
        <f>SUM(T455)</f>
        <v>0</v>
      </c>
      <c r="U456" s="73">
        <f>SUM(V456+X456)</f>
        <v>0</v>
      </c>
      <c r="V456" s="23">
        <f>SUM(V455)</f>
        <v>0</v>
      </c>
      <c r="W456" s="23">
        <f>SUM(W455)</f>
        <v>0</v>
      </c>
      <c r="X456" s="25">
        <f>SUM(X455)</f>
        <v>0</v>
      </c>
    </row>
    <row r="457" spans="1:24" s="4" customFormat="1" ht="23.25" hidden="1" customHeight="1" thickBot="1" x14ac:dyDescent="0.25">
      <c r="A457" s="536">
        <v>3</v>
      </c>
      <c r="B457" s="537">
        <v>2</v>
      </c>
      <c r="C457" s="543">
        <v>10</v>
      </c>
      <c r="D457" s="535" t="s">
        <v>435</v>
      </c>
      <c r="E457" s="545" t="s">
        <v>444</v>
      </c>
      <c r="F457" s="365" t="s">
        <v>49</v>
      </c>
      <c r="G457" s="361" t="s">
        <v>431</v>
      </c>
      <c r="H457" s="362" t="s">
        <v>28</v>
      </c>
      <c r="I457" s="83">
        <f>SUM(J457)</f>
        <v>0</v>
      </c>
      <c r="J457" s="45"/>
      <c r="K457" s="45"/>
      <c r="L457" s="48"/>
      <c r="M457" s="83">
        <f>SUM(N457)</f>
        <v>0</v>
      </c>
      <c r="N457" s="45"/>
      <c r="O457" s="45"/>
      <c r="P457" s="33"/>
      <c r="Q457" s="84"/>
      <c r="R457" s="45"/>
      <c r="S457" s="45"/>
      <c r="T457" s="33"/>
      <c r="U457" s="83"/>
      <c r="V457" s="45"/>
      <c r="W457" s="45"/>
      <c r="X457" s="30"/>
    </row>
    <row r="458" spans="1:24" s="4" customFormat="1" ht="21.6" hidden="1" customHeight="1" thickBot="1" x14ac:dyDescent="0.25">
      <c r="A458" s="536"/>
      <c r="B458" s="537"/>
      <c r="C458" s="544"/>
      <c r="D458" s="535"/>
      <c r="E458" s="546"/>
      <c r="F458" s="549" t="s">
        <v>9</v>
      </c>
      <c r="G458" s="550"/>
      <c r="H458" s="551"/>
      <c r="I458" s="73">
        <f>SUM(J458+L458)</f>
        <v>0</v>
      </c>
      <c r="J458" s="23">
        <f>SUM(J457)</f>
        <v>0</v>
      </c>
      <c r="K458" s="23">
        <f>SUM(K457)</f>
        <v>0</v>
      </c>
      <c r="L458" s="25">
        <f>SUM(L457)</f>
        <v>0</v>
      </c>
      <c r="M458" s="73">
        <f>SUM(N458+P458)</f>
        <v>0</v>
      </c>
      <c r="N458" s="23">
        <f>SUM(N457)</f>
        <v>0</v>
      </c>
      <c r="O458" s="23">
        <f>SUM(O457)</f>
        <v>0</v>
      </c>
      <c r="P458" s="25">
        <f>SUM(P457)</f>
        <v>0</v>
      </c>
      <c r="Q458" s="85">
        <f>SUM(R458+T458)</f>
        <v>0</v>
      </c>
      <c r="R458" s="23">
        <f>SUM(R457)</f>
        <v>0</v>
      </c>
      <c r="S458" s="23">
        <f>SUM(S457)</f>
        <v>0</v>
      </c>
      <c r="T458" s="25">
        <f>SUM(T457)</f>
        <v>0</v>
      </c>
      <c r="U458" s="73">
        <f>SUM(V458+X458)</f>
        <v>0</v>
      </c>
      <c r="V458" s="23">
        <f>SUM(V457)</f>
        <v>0</v>
      </c>
      <c r="W458" s="23">
        <f>SUM(W457)</f>
        <v>0</v>
      </c>
      <c r="X458" s="25">
        <f>SUM(X457)</f>
        <v>0</v>
      </c>
    </row>
    <row r="459" spans="1:24" s="4" customFormat="1" ht="23.25" hidden="1" customHeight="1" thickBot="1" x14ac:dyDescent="0.25">
      <c r="A459" s="536">
        <v>3</v>
      </c>
      <c r="B459" s="537">
        <v>2</v>
      </c>
      <c r="C459" s="543">
        <v>11</v>
      </c>
      <c r="D459" s="535" t="s">
        <v>436</v>
      </c>
      <c r="E459" s="545" t="s">
        <v>444</v>
      </c>
      <c r="F459" s="365" t="s">
        <v>49</v>
      </c>
      <c r="G459" s="361" t="s">
        <v>432</v>
      </c>
      <c r="H459" s="362" t="s">
        <v>28</v>
      </c>
      <c r="I459" s="83">
        <f>SUM(J459)</f>
        <v>0</v>
      </c>
      <c r="J459" s="45"/>
      <c r="K459" s="45"/>
      <c r="L459" s="48"/>
      <c r="M459" s="83">
        <f>SUM(N459)</f>
        <v>0</v>
      </c>
      <c r="N459" s="45"/>
      <c r="O459" s="45"/>
      <c r="P459" s="33"/>
      <c r="Q459" s="84"/>
      <c r="R459" s="45"/>
      <c r="S459" s="45"/>
      <c r="T459" s="33"/>
      <c r="U459" s="83"/>
      <c r="V459" s="45"/>
      <c r="W459" s="45"/>
      <c r="X459" s="30"/>
    </row>
    <row r="460" spans="1:24" s="4" customFormat="1" ht="22.15" hidden="1" customHeight="1" thickBot="1" x14ac:dyDescent="0.25">
      <c r="A460" s="536"/>
      <c r="B460" s="537"/>
      <c r="C460" s="544"/>
      <c r="D460" s="535"/>
      <c r="E460" s="546"/>
      <c r="F460" s="549" t="s">
        <v>9</v>
      </c>
      <c r="G460" s="550"/>
      <c r="H460" s="551"/>
      <c r="I460" s="73">
        <f>SUM(J460+L460)</f>
        <v>0</v>
      </c>
      <c r="J460" s="23">
        <f>SUM(J459)</f>
        <v>0</v>
      </c>
      <c r="K460" s="23">
        <f>SUM(K459)</f>
        <v>0</v>
      </c>
      <c r="L460" s="25">
        <f>SUM(L459)</f>
        <v>0</v>
      </c>
      <c r="M460" s="73">
        <f>SUM(N460+P460)</f>
        <v>0</v>
      </c>
      <c r="N460" s="23">
        <f>SUM(N459)</f>
        <v>0</v>
      </c>
      <c r="O460" s="23">
        <f>SUM(O459)</f>
        <v>0</v>
      </c>
      <c r="P460" s="25">
        <f>SUM(P459)</f>
        <v>0</v>
      </c>
      <c r="Q460" s="85">
        <f>SUM(R460+T460)</f>
        <v>0</v>
      </c>
      <c r="R460" s="23">
        <f>SUM(R459)</f>
        <v>0</v>
      </c>
      <c r="S460" s="23">
        <f>SUM(S459)</f>
        <v>0</v>
      </c>
      <c r="T460" s="25">
        <f>SUM(T459)</f>
        <v>0</v>
      </c>
      <c r="U460" s="73">
        <f>SUM(V460+X460)</f>
        <v>0</v>
      </c>
      <c r="V460" s="23">
        <f>SUM(V459)</f>
        <v>0</v>
      </c>
      <c r="W460" s="23">
        <f>SUM(W459)</f>
        <v>0</v>
      </c>
      <c r="X460" s="25">
        <f>SUM(X459)</f>
        <v>0</v>
      </c>
    </row>
    <row r="461" spans="1:24" s="4" customFormat="1" ht="23.25" hidden="1" customHeight="1" thickBot="1" x14ac:dyDescent="0.25">
      <c r="A461" s="536">
        <v>3</v>
      </c>
      <c r="B461" s="537">
        <v>2</v>
      </c>
      <c r="C461" s="543">
        <v>12</v>
      </c>
      <c r="D461" s="535" t="s">
        <v>437</v>
      </c>
      <c r="E461" s="545" t="s">
        <v>444</v>
      </c>
      <c r="F461" s="365" t="s">
        <v>49</v>
      </c>
      <c r="G461" s="361" t="s">
        <v>433</v>
      </c>
      <c r="H461" s="362" t="s">
        <v>28</v>
      </c>
      <c r="I461" s="83">
        <f>SUM(J461)</f>
        <v>0</v>
      </c>
      <c r="J461" s="45"/>
      <c r="K461" s="45"/>
      <c r="L461" s="48"/>
      <c r="M461" s="83">
        <f>SUM(N461)</f>
        <v>0</v>
      </c>
      <c r="N461" s="45"/>
      <c r="O461" s="45"/>
      <c r="P461" s="33"/>
      <c r="Q461" s="84"/>
      <c r="R461" s="45"/>
      <c r="S461" s="45"/>
      <c r="T461" s="33"/>
      <c r="U461" s="83"/>
      <c r="V461" s="45"/>
      <c r="W461" s="45"/>
      <c r="X461" s="30"/>
    </row>
    <row r="462" spans="1:24" s="4" customFormat="1" ht="23.25" hidden="1" customHeight="1" thickBot="1" x14ac:dyDescent="0.25">
      <c r="A462" s="536"/>
      <c r="B462" s="537"/>
      <c r="C462" s="544"/>
      <c r="D462" s="535"/>
      <c r="E462" s="546"/>
      <c r="F462" s="549" t="s">
        <v>9</v>
      </c>
      <c r="G462" s="550"/>
      <c r="H462" s="551"/>
      <c r="I462" s="73">
        <f>SUM(J462+L462)</f>
        <v>0</v>
      </c>
      <c r="J462" s="23">
        <f>SUM(J461)</f>
        <v>0</v>
      </c>
      <c r="K462" s="23">
        <f>SUM(K461)</f>
        <v>0</v>
      </c>
      <c r="L462" s="25">
        <f>SUM(L461)</f>
        <v>0</v>
      </c>
      <c r="M462" s="73">
        <f>SUM(N462+P462)</f>
        <v>0</v>
      </c>
      <c r="N462" s="23">
        <f>SUM(N461)</f>
        <v>0</v>
      </c>
      <c r="O462" s="23">
        <f>SUM(O461)</f>
        <v>0</v>
      </c>
      <c r="P462" s="25">
        <f>SUM(P461)</f>
        <v>0</v>
      </c>
      <c r="Q462" s="85">
        <f>SUM(R462+T462)</f>
        <v>0</v>
      </c>
      <c r="R462" s="23">
        <f>SUM(R461)</f>
        <v>0</v>
      </c>
      <c r="S462" s="23">
        <f>SUM(S461)</f>
        <v>0</v>
      </c>
      <c r="T462" s="25">
        <f>SUM(T461)</f>
        <v>0</v>
      </c>
      <c r="U462" s="73">
        <f>SUM(V462+X462)</f>
        <v>0</v>
      </c>
      <c r="V462" s="23">
        <f>SUM(V461)</f>
        <v>0</v>
      </c>
      <c r="W462" s="23">
        <f>SUM(W461)</f>
        <v>0</v>
      </c>
      <c r="X462" s="25">
        <f>SUM(X461)</f>
        <v>0</v>
      </c>
    </row>
    <row r="463" spans="1:24" s="4" customFormat="1" ht="23.25" hidden="1" customHeight="1" thickBot="1" x14ac:dyDescent="0.25">
      <c r="A463" s="536">
        <v>3</v>
      </c>
      <c r="B463" s="537">
        <v>2</v>
      </c>
      <c r="C463" s="543">
        <v>13</v>
      </c>
      <c r="D463" s="535" t="s">
        <v>442</v>
      </c>
      <c r="E463" s="545" t="s">
        <v>444</v>
      </c>
      <c r="F463" s="365" t="s">
        <v>49</v>
      </c>
      <c r="G463" s="361" t="s">
        <v>443</v>
      </c>
      <c r="H463" s="362" t="s">
        <v>28</v>
      </c>
      <c r="I463" s="83">
        <f>SUM(J463)</f>
        <v>0</v>
      </c>
      <c r="J463" s="45"/>
      <c r="K463" s="45"/>
      <c r="L463" s="48"/>
      <c r="M463" s="83">
        <f>SUM(N463)</f>
        <v>0</v>
      </c>
      <c r="N463" s="45"/>
      <c r="O463" s="45"/>
      <c r="P463" s="33"/>
      <c r="Q463" s="84"/>
      <c r="R463" s="45"/>
      <c r="S463" s="45"/>
      <c r="T463" s="33"/>
      <c r="U463" s="83"/>
      <c r="V463" s="45"/>
      <c r="W463" s="45"/>
      <c r="X463" s="30"/>
    </row>
    <row r="464" spans="1:24" s="4" customFormat="1" ht="30" hidden="1" customHeight="1" thickBot="1" x14ac:dyDescent="0.25">
      <c r="A464" s="536"/>
      <c r="B464" s="537"/>
      <c r="C464" s="544"/>
      <c r="D464" s="535"/>
      <c r="E464" s="546"/>
      <c r="F464" s="549" t="s">
        <v>9</v>
      </c>
      <c r="G464" s="550"/>
      <c r="H464" s="551"/>
      <c r="I464" s="73">
        <f>SUM(J464+L464)</f>
        <v>0</v>
      </c>
      <c r="J464" s="23">
        <f>SUM(J463)</f>
        <v>0</v>
      </c>
      <c r="K464" s="23">
        <f>SUM(K463)</f>
        <v>0</v>
      </c>
      <c r="L464" s="25">
        <f>SUM(L463)</f>
        <v>0</v>
      </c>
      <c r="M464" s="73">
        <f>SUM(N464+P464)</f>
        <v>0</v>
      </c>
      <c r="N464" s="23">
        <f>SUM(N463)</f>
        <v>0</v>
      </c>
      <c r="O464" s="23">
        <f>SUM(O463)</f>
        <v>0</v>
      </c>
      <c r="P464" s="25">
        <f>SUM(P463)</f>
        <v>0</v>
      </c>
      <c r="Q464" s="85">
        <f>SUM(R464+T464)</f>
        <v>0</v>
      </c>
      <c r="R464" s="23">
        <f>SUM(R463)</f>
        <v>0</v>
      </c>
      <c r="S464" s="23">
        <f>SUM(S463)</f>
        <v>0</v>
      </c>
      <c r="T464" s="25">
        <f>SUM(T463)</f>
        <v>0</v>
      </c>
      <c r="U464" s="73">
        <f>SUM(V464+X464)</f>
        <v>0</v>
      </c>
      <c r="V464" s="23">
        <f>SUM(V463)</f>
        <v>0</v>
      </c>
      <c r="W464" s="23">
        <f>SUM(W463)</f>
        <v>0</v>
      </c>
      <c r="X464" s="25">
        <f>SUM(X463)</f>
        <v>0</v>
      </c>
    </row>
    <row r="465" spans="1:24" s="4" customFormat="1" ht="23.25" hidden="1" customHeight="1" thickBot="1" x14ac:dyDescent="0.25">
      <c r="A465" s="536">
        <v>3</v>
      </c>
      <c r="B465" s="537">
        <v>2</v>
      </c>
      <c r="C465" s="543">
        <v>14</v>
      </c>
      <c r="D465" s="535" t="s">
        <v>446</v>
      </c>
      <c r="E465" s="545" t="s">
        <v>444</v>
      </c>
      <c r="F465" s="365" t="s">
        <v>49</v>
      </c>
      <c r="G465" s="361" t="s">
        <v>445</v>
      </c>
      <c r="H465" s="362" t="s">
        <v>28</v>
      </c>
      <c r="I465" s="83">
        <f>SUM(J465)</f>
        <v>0</v>
      </c>
      <c r="J465" s="45"/>
      <c r="K465" s="45"/>
      <c r="L465" s="48"/>
      <c r="M465" s="83">
        <f>SUM(N465)</f>
        <v>0</v>
      </c>
      <c r="N465" s="45"/>
      <c r="O465" s="45"/>
      <c r="P465" s="33"/>
      <c r="Q465" s="84"/>
      <c r="R465" s="45"/>
      <c r="S465" s="45"/>
      <c r="T465" s="33"/>
      <c r="U465" s="83"/>
      <c r="V465" s="45"/>
      <c r="W465" s="45"/>
      <c r="X465" s="30"/>
    </row>
    <row r="466" spans="1:24" s="4" customFormat="1" ht="18.75" hidden="1" customHeight="1" thickBot="1" x14ac:dyDescent="0.25">
      <c r="A466" s="536"/>
      <c r="B466" s="537"/>
      <c r="C466" s="544"/>
      <c r="D466" s="535"/>
      <c r="E466" s="546"/>
      <c r="F466" s="549" t="s">
        <v>9</v>
      </c>
      <c r="G466" s="550"/>
      <c r="H466" s="551"/>
      <c r="I466" s="73">
        <f>SUM(J466+L466)</f>
        <v>0</v>
      </c>
      <c r="J466" s="23">
        <f>SUM(J465)</f>
        <v>0</v>
      </c>
      <c r="K466" s="23">
        <f>SUM(K465)</f>
        <v>0</v>
      </c>
      <c r="L466" s="25">
        <f>SUM(L465)</f>
        <v>0</v>
      </c>
      <c r="M466" s="73">
        <f>SUM(N466+P466)</f>
        <v>0</v>
      </c>
      <c r="N466" s="23">
        <f>SUM(N465)</f>
        <v>0</v>
      </c>
      <c r="O466" s="23">
        <f>SUM(O465)</f>
        <v>0</v>
      </c>
      <c r="P466" s="25">
        <f>SUM(P465)</f>
        <v>0</v>
      </c>
      <c r="Q466" s="85">
        <f>SUM(R466+T466)</f>
        <v>0</v>
      </c>
      <c r="R466" s="23">
        <f>SUM(R465)</f>
        <v>0</v>
      </c>
      <c r="S466" s="23">
        <f>SUM(S465)</f>
        <v>0</v>
      </c>
      <c r="T466" s="25">
        <f>SUM(T465)</f>
        <v>0</v>
      </c>
      <c r="U466" s="73">
        <f>SUM(V466+X466)</f>
        <v>0</v>
      </c>
      <c r="V466" s="23">
        <f>SUM(V465)</f>
        <v>0</v>
      </c>
      <c r="W466" s="23">
        <f>SUM(W465)</f>
        <v>0</v>
      </c>
      <c r="X466" s="25">
        <f>SUM(X465)</f>
        <v>0</v>
      </c>
    </row>
    <row r="467" spans="1:24" s="4" customFormat="1" ht="18.75" hidden="1" customHeight="1" thickBot="1" x14ac:dyDescent="0.25">
      <c r="A467" s="536">
        <v>3</v>
      </c>
      <c r="B467" s="537">
        <v>2</v>
      </c>
      <c r="C467" s="543">
        <v>15</v>
      </c>
      <c r="D467" s="535" t="s">
        <v>450</v>
      </c>
      <c r="E467" s="545" t="s">
        <v>444</v>
      </c>
      <c r="F467" s="365" t="s">
        <v>49</v>
      </c>
      <c r="G467" s="361" t="s">
        <v>448</v>
      </c>
      <c r="H467" s="362" t="s">
        <v>28</v>
      </c>
      <c r="I467" s="83">
        <f>SUM(J467)</f>
        <v>0</v>
      </c>
      <c r="J467" s="45"/>
      <c r="K467" s="45"/>
      <c r="L467" s="48"/>
      <c r="M467" s="83">
        <f>SUM(N467)</f>
        <v>0</v>
      </c>
      <c r="N467" s="45"/>
      <c r="O467" s="45"/>
      <c r="P467" s="33"/>
      <c r="Q467" s="84"/>
      <c r="R467" s="45"/>
      <c r="S467" s="45"/>
      <c r="T467" s="33"/>
      <c r="U467" s="83"/>
      <c r="V467" s="45"/>
      <c r="W467" s="45"/>
      <c r="X467" s="30"/>
    </row>
    <row r="468" spans="1:24" s="4" customFormat="1" ht="18.75" hidden="1" customHeight="1" thickBot="1" x14ac:dyDescent="0.25">
      <c r="A468" s="536"/>
      <c r="B468" s="537"/>
      <c r="C468" s="544"/>
      <c r="D468" s="535"/>
      <c r="E468" s="546"/>
      <c r="F468" s="549" t="s">
        <v>9</v>
      </c>
      <c r="G468" s="550"/>
      <c r="H468" s="551"/>
      <c r="I468" s="73">
        <f>SUM(J468+L468)</f>
        <v>0</v>
      </c>
      <c r="J468" s="23">
        <f>SUM(J467)</f>
        <v>0</v>
      </c>
      <c r="K468" s="23">
        <f>SUM(K467)</f>
        <v>0</v>
      </c>
      <c r="L468" s="25">
        <f>SUM(L467)</f>
        <v>0</v>
      </c>
      <c r="M468" s="73">
        <f>SUM(N468+P468)</f>
        <v>0</v>
      </c>
      <c r="N468" s="23">
        <f>SUM(N467)</f>
        <v>0</v>
      </c>
      <c r="O468" s="23">
        <f>SUM(O467)</f>
        <v>0</v>
      </c>
      <c r="P468" s="25">
        <f>SUM(P467)</f>
        <v>0</v>
      </c>
      <c r="Q468" s="85">
        <f>SUM(R468+T468)</f>
        <v>0</v>
      </c>
      <c r="R468" s="23">
        <f>SUM(R467)</f>
        <v>0</v>
      </c>
      <c r="S468" s="23">
        <f>SUM(S467)</f>
        <v>0</v>
      </c>
      <c r="T468" s="25">
        <f>SUM(T467)</f>
        <v>0</v>
      </c>
      <c r="U468" s="73">
        <f>SUM(V468+X468)</f>
        <v>0</v>
      </c>
      <c r="V468" s="23">
        <f>SUM(V467)</f>
        <v>0</v>
      </c>
      <c r="W468" s="23">
        <f>SUM(W467)</f>
        <v>0</v>
      </c>
      <c r="X468" s="25">
        <f>SUM(X467)</f>
        <v>0</v>
      </c>
    </row>
    <row r="469" spans="1:24" s="4" customFormat="1" ht="18.75" hidden="1" customHeight="1" thickBot="1" x14ac:dyDescent="0.25">
      <c r="A469" s="536">
        <v>3</v>
      </c>
      <c r="B469" s="537">
        <v>2</v>
      </c>
      <c r="C469" s="543">
        <v>16</v>
      </c>
      <c r="D469" s="535" t="s">
        <v>451</v>
      </c>
      <c r="E469" s="545" t="s">
        <v>444</v>
      </c>
      <c r="F469" s="433" t="s">
        <v>49</v>
      </c>
      <c r="G469" s="336" t="s">
        <v>449</v>
      </c>
      <c r="H469" s="337" t="s">
        <v>28</v>
      </c>
      <c r="I469" s="83">
        <f>SUM(J469)</f>
        <v>0</v>
      </c>
      <c r="J469" s="45"/>
      <c r="K469" s="45"/>
      <c r="L469" s="48"/>
      <c r="M469" s="83">
        <f>SUM(N469)</f>
        <v>0</v>
      </c>
      <c r="N469" s="45"/>
      <c r="O469" s="45"/>
      <c r="P469" s="33"/>
      <c r="Q469" s="84"/>
      <c r="R469" s="45"/>
      <c r="S469" s="45"/>
      <c r="T469" s="33"/>
      <c r="U469" s="83"/>
      <c r="V469" s="45"/>
      <c r="W469" s="45"/>
      <c r="X469" s="30"/>
    </row>
    <row r="470" spans="1:24" s="4" customFormat="1" ht="18.75" hidden="1" customHeight="1" thickBot="1" x14ac:dyDescent="0.25">
      <c r="A470" s="536"/>
      <c r="B470" s="537"/>
      <c r="C470" s="544"/>
      <c r="D470" s="535"/>
      <c r="E470" s="546"/>
      <c r="F470" s="549" t="s">
        <v>9</v>
      </c>
      <c r="G470" s="550"/>
      <c r="H470" s="551"/>
      <c r="I470" s="73">
        <f>SUM(J470+L470)</f>
        <v>0</v>
      </c>
      <c r="J470" s="23">
        <f>SUM(J469)</f>
        <v>0</v>
      </c>
      <c r="K470" s="23">
        <f>SUM(K469)</f>
        <v>0</v>
      </c>
      <c r="L470" s="25">
        <f>SUM(L469)</f>
        <v>0</v>
      </c>
      <c r="M470" s="73">
        <f>SUM(N470+P470)</f>
        <v>0</v>
      </c>
      <c r="N470" s="23">
        <f>SUM(N469)</f>
        <v>0</v>
      </c>
      <c r="O470" s="23">
        <f>SUM(O469)</f>
        <v>0</v>
      </c>
      <c r="P470" s="25">
        <f>SUM(P469)</f>
        <v>0</v>
      </c>
      <c r="Q470" s="85">
        <f>SUM(R470+T470)</f>
        <v>0</v>
      </c>
      <c r="R470" s="23">
        <f>SUM(R469)</f>
        <v>0</v>
      </c>
      <c r="S470" s="23">
        <f>SUM(S469)</f>
        <v>0</v>
      </c>
      <c r="T470" s="25">
        <f>SUM(T469)</f>
        <v>0</v>
      </c>
      <c r="U470" s="73">
        <f>SUM(V470+X470)</f>
        <v>0</v>
      </c>
      <c r="V470" s="23">
        <f>SUM(V469)</f>
        <v>0</v>
      </c>
      <c r="W470" s="23">
        <f>SUM(W469)</f>
        <v>0</v>
      </c>
      <c r="X470" s="25">
        <f>SUM(X469)</f>
        <v>0</v>
      </c>
    </row>
    <row r="471" spans="1:24" s="4" customFormat="1" ht="18.75" customHeight="1" x14ac:dyDescent="0.2">
      <c r="A471" s="536">
        <v>3</v>
      </c>
      <c r="B471" s="537">
        <v>2</v>
      </c>
      <c r="C471" s="543">
        <v>6</v>
      </c>
      <c r="D471" s="535" t="s">
        <v>460</v>
      </c>
      <c r="E471" s="546" t="s">
        <v>444</v>
      </c>
      <c r="F471" s="713" t="s">
        <v>53</v>
      </c>
      <c r="G471" s="713" t="s">
        <v>455</v>
      </c>
      <c r="H471" s="437" t="s">
        <v>28</v>
      </c>
      <c r="I471" s="16">
        <f>SUM(J471)</f>
        <v>42</v>
      </c>
      <c r="J471" s="49">
        <v>42</v>
      </c>
      <c r="K471" s="49"/>
      <c r="L471" s="50"/>
      <c r="M471" s="83">
        <f>SUM(N471)</f>
        <v>0</v>
      </c>
      <c r="N471" s="45"/>
      <c r="O471" s="45"/>
      <c r="P471" s="33"/>
      <c r="Q471" s="84"/>
      <c r="R471" s="45"/>
      <c r="S471" s="45"/>
      <c r="T471" s="33"/>
      <c r="U471" s="83"/>
      <c r="V471" s="45"/>
      <c r="W471" s="45"/>
      <c r="X471" s="30"/>
    </row>
    <row r="472" spans="1:24" s="4" customFormat="1" ht="18.75" customHeight="1" thickBot="1" x14ac:dyDescent="0.25">
      <c r="A472" s="536"/>
      <c r="B472" s="537"/>
      <c r="C472" s="704"/>
      <c r="D472" s="535"/>
      <c r="E472" s="546"/>
      <c r="F472" s="714"/>
      <c r="G472" s="714"/>
      <c r="H472" s="403" t="s">
        <v>456</v>
      </c>
      <c r="I472" s="29">
        <f>SUM(J472)</f>
        <v>50</v>
      </c>
      <c r="J472" s="46">
        <v>50</v>
      </c>
      <c r="K472" s="46"/>
      <c r="L472" s="47"/>
      <c r="M472" s="133">
        <f>SUM(N472)</f>
        <v>0</v>
      </c>
      <c r="N472" s="88"/>
      <c r="O472" s="88"/>
      <c r="P472" s="37"/>
      <c r="Q472" s="257"/>
      <c r="R472" s="88"/>
      <c r="S472" s="88"/>
      <c r="T472" s="37"/>
      <c r="U472" s="133"/>
      <c r="V472" s="88"/>
      <c r="W472" s="88"/>
      <c r="X472" s="38"/>
    </row>
    <row r="473" spans="1:24" s="4" customFormat="1" ht="18.75" customHeight="1" thickBot="1" x14ac:dyDescent="0.25">
      <c r="A473" s="536"/>
      <c r="B473" s="537"/>
      <c r="C473" s="544"/>
      <c r="D473" s="535"/>
      <c r="E473" s="546"/>
      <c r="F473" s="549" t="s">
        <v>9</v>
      </c>
      <c r="G473" s="550"/>
      <c r="H473" s="551"/>
      <c r="I473" s="73">
        <f>SUM(J473+L473)</f>
        <v>92</v>
      </c>
      <c r="J473" s="23">
        <f>SUM(J471+J472)</f>
        <v>92</v>
      </c>
      <c r="K473" s="23">
        <f t="shared" ref="K473:L473" si="144">SUM(K471+K472)</f>
        <v>0</v>
      </c>
      <c r="L473" s="23">
        <f t="shared" si="144"/>
        <v>0</v>
      </c>
      <c r="M473" s="73">
        <f>SUM(N473+P473)</f>
        <v>0</v>
      </c>
      <c r="N473" s="23">
        <f>SUM(N471+N472)</f>
        <v>0</v>
      </c>
      <c r="O473" s="23">
        <f>SUM(O471)</f>
        <v>0</v>
      </c>
      <c r="P473" s="25">
        <f>SUM(P471)</f>
        <v>0</v>
      </c>
      <c r="Q473" s="85">
        <f>SUM(R473+T473)</f>
        <v>0</v>
      </c>
      <c r="R473" s="23">
        <f>SUM(R471)</f>
        <v>0</v>
      </c>
      <c r="S473" s="23">
        <f>SUM(S471)</f>
        <v>0</v>
      </c>
      <c r="T473" s="25">
        <f>SUM(T471)</f>
        <v>0</v>
      </c>
      <c r="U473" s="73">
        <f>SUM(V473+X473)</f>
        <v>0</v>
      </c>
      <c r="V473" s="23">
        <f>SUM(V471)</f>
        <v>0</v>
      </c>
      <c r="W473" s="23">
        <f>SUM(W471)</f>
        <v>0</v>
      </c>
      <c r="X473" s="25">
        <f>SUM(X471)</f>
        <v>0</v>
      </c>
    </row>
    <row r="474" spans="1:24" s="4" customFormat="1" ht="18.75" customHeight="1" thickBot="1" x14ac:dyDescent="0.25">
      <c r="A474" s="536">
        <v>3</v>
      </c>
      <c r="B474" s="537">
        <v>2</v>
      </c>
      <c r="C474" s="543">
        <v>7</v>
      </c>
      <c r="D474" s="535" t="s">
        <v>458</v>
      </c>
      <c r="E474" s="545" t="s">
        <v>400</v>
      </c>
      <c r="F474" s="436" t="s">
        <v>49</v>
      </c>
      <c r="G474" s="420" t="s">
        <v>459</v>
      </c>
      <c r="H474" s="425" t="s">
        <v>28</v>
      </c>
      <c r="I474" s="26"/>
      <c r="J474" s="45"/>
      <c r="K474" s="45"/>
      <c r="L474" s="48"/>
      <c r="M474" s="83">
        <f>SUM(N474)</f>
        <v>0</v>
      </c>
      <c r="N474" s="45"/>
      <c r="O474" s="45"/>
      <c r="P474" s="33"/>
      <c r="Q474" s="84">
        <f>SUM(R474)</f>
        <v>10</v>
      </c>
      <c r="R474" s="45">
        <v>10</v>
      </c>
      <c r="S474" s="45"/>
      <c r="T474" s="33"/>
      <c r="U474" s="83">
        <f>SUM(V474)</f>
        <v>10</v>
      </c>
      <c r="V474" s="45">
        <v>10</v>
      </c>
      <c r="W474" s="45"/>
      <c r="X474" s="30"/>
    </row>
    <row r="475" spans="1:24" s="4" customFormat="1" ht="18.75" customHeight="1" thickBot="1" x14ac:dyDescent="0.25">
      <c r="A475" s="536"/>
      <c r="B475" s="537"/>
      <c r="C475" s="544"/>
      <c r="D475" s="535"/>
      <c r="E475" s="546"/>
      <c r="F475" s="549" t="s">
        <v>9</v>
      </c>
      <c r="G475" s="550"/>
      <c r="H475" s="551"/>
      <c r="I475" s="73">
        <f>SUM(J475+L475)</f>
        <v>0</v>
      </c>
      <c r="J475" s="23">
        <f>SUM(J474)</f>
        <v>0</v>
      </c>
      <c r="K475" s="23">
        <f>SUM(K474)</f>
        <v>0</v>
      </c>
      <c r="L475" s="25">
        <f>SUM(L474)</f>
        <v>0</v>
      </c>
      <c r="M475" s="73">
        <f>SUM(N475+P475)</f>
        <v>0</v>
      </c>
      <c r="N475" s="23">
        <f>SUM(N474)</f>
        <v>0</v>
      </c>
      <c r="O475" s="23">
        <f>SUM(O474)</f>
        <v>0</v>
      </c>
      <c r="P475" s="25">
        <f>SUM(P474)</f>
        <v>0</v>
      </c>
      <c r="Q475" s="85">
        <f>SUM(R475+T475)</f>
        <v>10</v>
      </c>
      <c r="R475" s="23">
        <f>SUM(R474)</f>
        <v>10</v>
      </c>
      <c r="S475" s="23">
        <f>SUM(S474)</f>
        <v>0</v>
      </c>
      <c r="T475" s="25">
        <f>SUM(T474)</f>
        <v>0</v>
      </c>
      <c r="U475" s="73">
        <f>SUM(V475+X475)</f>
        <v>10</v>
      </c>
      <c r="V475" s="23">
        <f>SUM(V474)</f>
        <v>10</v>
      </c>
      <c r="W475" s="23">
        <f>SUM(W474)</f>
        <v>0</v>
      </c>
      <c r="X475" s="25">
        <f>SUM(X474)</f>
        <v>0</v>
      </c>
    </row>
    <row r="476" spans="1:24" s="4" customFormat="1" ht="18.75" customHeight="1" thickBot="1" x14ac:dyDescent="0.25">
      <c r="A476" s="536">
        <v>3</v>
      </c>
      <c r="B476" s="537">
        <v>2</v>
      </c>
      <c r="C476" s="543">
        <v>8</v>
      </c>
      <c r="D476" s="535" t="s">
        <v>464</v>
      </c>
      <c r="E476" s="545" t="s">
        <v>444</v>
      </c>
      <c r="F476" s="436" t="s">
        <v>49</v>
      </c>
      <c r="G476" s="420" t="s">
        <v>463</v>
      </c>
      <c r="H476" s="425" t="s">
        <v>28</v>
      </c>
      <c r="I476" s="26">
        <f>SUM(J476)</f>
        <v>5</v>
      </c>
      <c r="J476" s="45">
        <v>5</v>
      </c>
      <c r="K476" s="45"/>
      <c r="L476" s="48"/>
      <c r="M476" s="83">
        <f>SUM(N476)</f>
        <v>1</v>
      </c>
      <c r="N476" s="45">
        <v>1</v>
      </c>
      <c r="O476" s="45"/>
      <c r="P476" s="33"/>
      <c r="Q476" s="84">
        <f>SUM(R476)</f>
        <v>0</v>
      </c>
      <c r="R476" s="45"/>
      <c r="S476" s="45"/>
      <c r="T476" s="33"/>
      <c r="U476" s="83">
        <f>SUM(V476)</f>
        <v>0</v>
      </c>
      <c r="V476" s="45"/>
      <c r="W476" s="45"/>
      <c r="X476" s="30"/>
    </row>
    <row r="477" spans="1:24" s="4" customFormat="1" ht="18.75" customHeight="1" thickBot="1" x14ac:dyDescent="0.25">
      <c r="A477" s="536"/>
      <c r="B477" s="537"/>
      <c r="C477" s="544"/>
      <c r="D477" s="535"/>
      <c r="E477" s="546"/>
      <c r="F477" s="549" t="s">
        <v>9</v>
      </c>
      <c r="G477" s="550"/>
      <c r="H477" s="551"/>
      <c r="I477" s="73">
        <f>SUM(J477+L477)</f>
        <v>5</v>
      </c>
      <c r="J477" s="23">
        <f>SUM(J476)</f>
        <v>5</v>
      </c>
      <c r="K477" s="23">
        <f>SUM(K476)</f>
        <v>0</v>
      </c>
      <c r="L477" s="25">
        <f>SUM(L476)</f>
        <v>0</v>
      </c>
      <c r="M477" s="73">
        <f>SUM(N477+P477)</f>
        <v>1</v>
      </c>
      <c r="N477" s="23">
        <f>SUM(N476)</f>
        <v>1</v>
      </c>
      <c r="O477" s="23">
        <f>SUM(O476)</f>
        <v>0</v>
      </c>
      <c r="P477" s="25">
        <f>SUM(P476)</f>
        <v>0</v>
      </c>
      <c r="Q477" s="85">
        <f>SUM(R477+T477)</f>
        <v>0</v>
      </c>
      <c r="R477" s="23">
        <f>SUM(R476)</f>
        <v>0</v>
      </c>
      <c r="S477" s="23">
        <f>SUM(S476)</f>
        <v>0</v>
      </c>
      <c r="T477" s="25">
        <f>SUM(T476)</f>
        <v>0</v>
      </c>
      <c r="U477" s="73">
        <f>SUM(V477+X477)</f>
        <v>0</v>
      </c>
      <c r="V477" s="23">
        <f>SUM(V476)</f>
        <v>0</v>
      </c>
      <c r="W477" s="23">
        <f>SUM(W476)</f>
        <v>0</v>
      </c>
      <c r="X477" s="25">
        <f>SUM(X476)</f>
        <v>0</v>
      </c>
    </row>
    <row r="478" spans="1:24" s="4" customFormat="1" ht="18.75" customHeight="1" thickBot="1" x14ac:dyDescent="0.25">
      <c r="A478" s="536">
        <v>3</v>
      </c>
      <c r="B478" s="537">
        <v>2</v>
      </c>
      <c r="C478" s="543">
        <v>9</v>
      </c>
      <c r="D478" s="535" t="s">
        <v>468</v>
      </c>
      <c r="E478" s="545" t="s">
        <v>444</v>
      </c>
      <c r="F478" s="436" t="s">
        <v>49</v>
      </c>
      <c r="G478" s="450" t="s">
        <v>467</v>
      </c>
      <c r="H478" s="449" t="s">
        <v>28</v>
      </c>
      <c r="I478" s="26">
        <f>SUM(J478)</f>
        <v>5</v>
      </c>
      <c r="J478" s="45">
        <v>5</v>
      </c>
      <c r="K478" s="45"/>
      <c r="L478" s="48"/>
      <c r="M478" s="83">
        <f>SUM(N478)</f>
        <v>0</v>
      </c>
      <c r="N478" s="45"/>
      <c r="O478" s="45"/>
      <c r="P478" s="33"/>
      <c r="Q478" s="84">
        <f>SUM(R478)</f>
        <v>0</v>
      </c>
      <c r="R478" s="45"/>
      <c r="S478" s="45"/>
      <c r="T478" s="33"/>
      <c r="U478" s="83">
        <f>SUM(V478)</f>
        <v>0</v>
      </c>
      <c r="V478" s="45"/>
      <c r="W478" s="45"/>
      <c r="X478" s="30"/>
    </row>
    <row r="479" spans="1:24" s="4" customFormat="1" ht="21.75" customHeight="1" thickBot="1" x14ac:dyDescent="0.25">
      <c r="A479" s="536"/>
      <c r="B479" s="537"/>
      <c r="C479" s="544"/>
      <c r="D479" s="535"/>
      <c r="E479" s="546"/>
      <c r="F479" s="549" t="s">
        <v>9</v>
      </c>
      <c r="G479" s="550"/>
      <c r="H479" s="551"/>
      <c r="I479" s="73">
        <f>SUM(J479+L479)</f>
        <v>5</v>
      </c>
      <c r="J479" s="23">
        <f>SUM(J478)</f>
        <v>5</v>
      </c>
      <c r="K479" s="23">
        <f>SUM(K478)</f>
        <v>0</v>
      </c>
      <c r="L479" s="25">
        <f>SUM(L478)</f>
        <v>0</v>
      </c>
      <c r="M479" s="73">
        <f>SUM(N479+P479)</f>
        <v>0</v>
      </c>
      <c r="N479" s="23">
        <f>SUM(N478)</f>
        <v>0</v>
      </c>
      <c r="O479" s="23">
        <f>SUM(O478)</f>
        <v>0</v>
      </c>
      <c r="P479" s="25">
        <f>SUM(P478)</f>
        <v>0</v>
      </c>
      <c r="Q479" s="85">
        <f>SUM(R479+T479)</f>
        <v>0</v>
      </c>
      <c r="R479" s="23">
        <f>SUM(R478)</f>
        <v>0</v>
      </c>
      <c r="S479" s="23">
        <f>SUM(S478)</f>
        <v>0</v>
      </c>
      <c r="T479" s="25">
        <f>SUM(T478)</f>
        <v>0</v>
      </c>
      <c r="U479" s="73">
        <f>SUM(V479+X479)</f>
        <v>0</v>
      </c>
      <c r="V479" s="23">
        <f>SUM(V478)</f>
        <v>0</v>
      </c>
      <c r="W479" s="23">
        <f>SUM(W478)</f>
        <v>0</v>
      </c>
      <c r="X479" s="25">
        <f>SUM(X478)</f>
        <v>0</v>
      </c>
    </row>
    <row r="480" spans="1:24" s="4" customFormat="1" ht="18.75" customHeight="1" thickBot="1" x14ac:dyDescent="0.25">
      <c r="A480" s="536">
        <v>3</v>
      </c>
      <c r="B480" s="537">
        <v>2</v>
      </c>
      <c r="C480" s="543">
        <v>10</v>
      </c>
      <c r="D480" s="535" t="s">
        <v>470</v>
      </c>
      <c r="E480" s="545" t="s">
        <v>469</v>
      </c>
      <c r="F480" s="436" t="s">
        <v>350</v>
      </c>
      <c r="G480" s="451" t="s">
        <v>471</v>
      </c>
      <c r="H480" s="452" t="s">
        <v>28</v>
      </c>
      <c r="I480" s="26">
        <f>SUM(J480)</f>
        <v>0.4</v>
      </c>
      <c r="J480" s="45">
        <v>0.4</v>
      </c>
      <c r="K480" s="45"/>
      <c r="L480" s="48"/>
      <c r="M480" s="83"/>
      <c r="N480" s="45"/>
      <c r="O480" s="45"/>
      <c r="P480" s="33"/>
      <c r="Q480" s="84">
        <f>SUM(R480)</f>
        <v>0</v>
      </c>
      <c r="R480" s="45"/>
      <c r="S480" s="45"/>
      <c r="T480" s="33"/>
      <c r="U480" s="83">
        <f>SUM(V480)</f>
        <v>0</v>
      </c>
      <c r="V480" s="45"/>
      <c r="W480" s="45"/>
      <c r="X480" s="30"/>
    </row>
    <row r="481" spans="1:24" s="4" customFormat="1" ht="21.75" customHeight="1" thickBot="1" x14ac:dyDescent="0.25">
      <c r="A481" s="536"/>
      <c r="B481" s="537"/>
      <c r="C481" s="544"/>
      <c r="D481" s="535"/>
      <c r="E481" s="546"/>
      <c r="F481" s="549" t="s">
        <v>9</v>
      </c>
      <c r="G481" s="550"/>
      <c r="H481" s="551"/>
      <c r="I481" s="73">
        <f>SUM(J481+L481)</f>
        <v>0.4</v>
      </c>
      <c r="J481" s="23">
        <f>SUM(J480)</f>
        <v>0.4</v>
      </c>
      <c r="K481" s="23">
        <f>SUM(K480)</f>
        <v>0</v>
      </c>
      <c r="L481" s="25">
        <f>SUM(L480)</f>
        <v>0</v>
      </c>
      <c r="M481" s="73">
        <f>SUM(N481+P481)</f>
        <v>0</v>
      </c>
      <c r="N481" s="23">
        <f>SUM(N480)</f>
        <v>0</v>
      </c>
      <c r="O481" s="23">
        <f>SUM(O480)</f>
        <v>0</v>
      </c>
      <c r="P481" s="25">
        <f>SUM(P480)</f>
        <v>0</v>
      </c>
      <c r="Q481" s="85">
        <f>SUM(R481+T481)</f>
        <v>0</v>
      </c>
      <c r="R481" s="23">
        <f>SUM(R480)</f>
        <v>0</v>
      </c>
      <c r="S481" s="23">
        <f>SUM(S480)</f>
        <v>0</v>
      </c>
      <c r="T481" s="25">
        <f>SUM(T480)</f>
        <v>0</v>
      </c>
      <c r="U481" s="73">
        <f>SUM(V481+X481)</f>
        <v>0</v>
      </c>
      <c r="V481" s="23">
        <f>SUM(V480)</f>
        <v>0</v>
      </c>
      <c r="W481" s="23">
        <f>SUM(W480)</f>
        <v>0</v>
      </c>
      <c r="X481" s="25">
        <f>SUM(X480)</f>
        <v>0</v>
      </c>
    </row>
    <row r="482" spans="1:24" s="4" customFormat="1" ht="13.15" customHeight="1" thickBot="1" x14ac:dyDescent="0.25">
      <c r="A482" s="536">
        <v>3</v>
      </c>
      <c r="B482" s="537">
        <v>2</v>
      </c>
      <c r="C482" s="543">
        <v>11</v>
      </c>
      <c r="D482" s="535" t="s">
        <v>472</v>
      </c>
      <c r="E482" s="545" t="s">
        <v>444</v>
      </c>
      <c r="F482" s="705" t="s">
        <v>350</v>
      </c>
      <c r="G482" s="705" t="s">
        <v>473</v>
      </c>
      <c r="H482" s="457" t="s">
        <v>28</v>
      </c>
      <c r="I482" s="16">
        <f>SUM(J482)</f>
        <v>2</v>
      </c>
      <c r="J482" s="49">
        <v>2</v>
      </c>
      <c r="K482" s="49"/>
      <c r="L482" s="50"/>
      <c r="M482" s="83"/>
      <c r="N482" s="45"/>
      <c r="O482" s="45"/>
      <c r="P482" s="33"/>
      <c r="Q482" s="84">
        <f>SUM(R482)</f>
        <v>0</v>
      </c>
      <c r="R482" s="45"/>
      <c r="S482" s="45"/>
      <c r="T482" s="33"/>
      <c r="U482" s="83">
        <f>SUM(V482)</f>
        <v>0</v>
      </c>
      <c r="V482" s="45"/>
      <c r="W482" s="45"/>
      <c r="X482" s="30"/>
    </row>
    <row r="483" spans="1:24" s="4" customFormat="1" ht="13.15" customHeight="1" thickBot="1" x14ac:dyDescent="0.25">
      <c r="A483" s="536"/>
      <c r="B483" s="537"/>
      <c r="C483" s="704"/>
      <c r="D483" s="535"/>
      <c r="E483" s="546"/>
      <c r="F483" s="706"/>
      <c r="G483" s="706"/>
      <c r="H483" s="403" t="s">
        <v>474</v>
      </c>
      <c r="I483" s="16">
        <f>SUM(J483)</f>
        <v>5</v>
      </c>
      <c r="J483" s="46">
        <v>5</v>
      </c>
      <c r="K483" s="46"/>
      <c r="L483" s="47"/>
      <c r="M483" s="133"/>
      <c r="N483" s="88"/>
      <c r="O483" s="88"/>
      <c r="P483" s="37"/>
      <c r="Q483" s="257"/>
      <c r="R483" s="88"/>
      <c r="S483" s="88"/>
      <c r="T483" s="37"/>
      <c r="U483" s="133"/>
      <c r="V483" s="88"/>
      <c r="W483" s="88"/>
      <c r="X483" s="38"/>
    </row>
    <row r="484" spans="1:24" s="4" customFormat="1" ht="21.75" customHeight="1" thickBot="1" x14ac:dyDescent="0.25">
      <c r="A484" s="536"/>
      <c r="B484" s="537"/>
      <c r="C484" s="544"/>
      <c r="D484" s="535"/>
      <c r="E484" s="546"/>
      <c r="F484" s="549" t="s">
        <v>9</v>
      </c>
      <c r="G484" s="550"/>
      <c r="H484" s="551"/>
      <c r="I484" s="73">
        <f>SUM(J484+L484)</f>
        <v>7</v>
      </c>
      <c r="J484" s="23">
        <f>SUM(J482+J483)</f>
        <v>7</v>
      </c>
      <c r="K484" s="23">
        <f>SUM(K482)</f>
        <v>0</v>
      </c>
      <c r="L484" s="25">
        <f>SUM(L482)</f>
        <v>0</v>
      </c>
      <c r="M484" s="73">
        <f>SUM(N484+P484)</f>
        <v>0</v>
      </c>
      <c r="N484" s="23">
        <f>SUM(N482:N483)</f>
        <v>0</v>
      </c>
      <c r="O484" s="23">
        <f>SUM(O482)</f>
        <v>0</v>
      </c>
      <c r="P484" s="25">
        <f>SUM(P482)</f>
        <v>0</v>
      </c>
      <c r="Q484" s="85">
        <f>SUM(R484+T484)</f>
        <v>0</v>
      </c>
      <c r="R484" s="23">
        <f>SUM(R482)</f>
        <v>0</v>
      </c>
      <c r="S484" s="23">
        <f>SUM(S482)</f>
        <v>0</v>
      </c>
      <c r="T484" s="25">
        <f>SUM(T482)</f>
        <v>0</v>
      </c>
      <c r="U484" s="73">
        <f>SUM(V484+X484)</f>
        <v>0</v>
      </c>
      <c r="V484" s="23">
        <f>SUM(V482)</f>
        <v>0</v>
      </c>
      <c r="W484" s="23">
        <f>SUM(W482)</f>
        <v>0</v>
      </c>
      <c r="X484" s="25">
        <f>SUM(X482)</f>
        <v>0</v>
      </c>
    </row>
    <row r="485" spans="1:24" s="4" customFormat="1" ht="18.75" customHeight="1" thickBot="1" x14ac:dyDescent="0.25">
      <c r="A485" s="536">
        <v>3</v>
      </c>
      <c r="B485" s="537">
        <v>2</v>
      </c>
      <c r="C485" s="543">
        <v>12</v>
      </c>
      <c r="D485" s="535" t="s">
        <v>333</v>
      </c>
      <c r="E485" s="545" t="s">
        <v>444</v>
      </c>
      <c r="F485" s="436" t="s">
        <v>53</v>
      </c>
      <c r="G485" s="464" t="s">
        <v>482</v>
      </c>
      <c r="H485" s="465" t="s">
        <v>28</v>
      </c>
      <c r="I485" s="26">
        <f>SUM(J485)</f>
        <v>60</v>
      </c>
      <c r="J485" s="45">
        <v>60</v>
      </c>
      <c r="K485" s="45"/>
      <c r="L485" s="48"/>
      <c r="M485" s="83"/>
      <c r="N485" s="45"/>
      <c r="O485" s="45"/>
      <c r="P485" s="33"/>
      <c r="Q485" s="84">
        <f>SUM(R485)</f>
        <v>0</v>
      </c>
      <c r="R485" s="45"/>
      <c r="S485" s="45"/>
      <c r="T485" s="33"/>
      <c r="U485" s="83">
        <f>SUM(V485)</f>
        <v>0</v>
      </c>
      <c r="V485" s="45"/>
      <c r="W485" s="45"/>
      <c r="X485" s="30"/>
    </row>
    <row r="486" spans="1:24" s="4" customFormat="1" ht="30.6" customHeight="1" thickBot="1" x14ac:dyDescent="0.25">
      <c r="A486" s="536"/>
      <c r="B486" s="537"/>
      <c r="C486" s="544"/>
      <c r="D486" s="535"/>
      <c r="E486" s="546"/>
      <c r="F486" s="549" t="s">
        <v>9</v>
      </c>
      <c r="G486" s="550"/>
      <c r="H486" s="551"/>
      <c r="I486" s="73">
        <f>SUM(J486+L486)</f>
        <v>60</v>
      </c>
      <c r="J486" s="23">
        <f>SUM(J485)</f>
        <v>60</v>
      </c>
      <c r="K486" s="23">
        <f>SUM(K485)</f>
        <v>0</v>
      </c>
      <c r="L486" s="25">
        <f>SUM(L485)</f>
        <v>0</v>
      </c>
      <c r="M486" s="73">
        <f>SUM(N486+P486)</f>
        <v>0</v>
      </c>
      <c r="N486" s="23">
        <f>SUM(N485)</f>
        <v>0</v>
      </c>
      <c r="O486" s="23">
        <f>SUM(O485)</f>
        <v>0</v>
      </c>
      <c r="P486" s="25">
        <f>SUM(P485)</f>
        <v>0</v>
      </c>
      <c r="Q486" s="85">
        <f>SUM(R486+T486)</f>
        <v>0</v>
      </c>
      <c r="R486" s="23">
        <f>SUM(R485)</f>
        <v>0</v>
      </c>
      <c r="S486" s="23">
        <f>SUM(S485)</f>
        <v>0</v>
      </c>
      <c r="T486" s="25">
        <f>SUM(T485)</f>
        <v>0</v>
      </c>
      <c r="U486" s="73">
        <f>SUM(V486+X486)</f>
        <v>0</v>
      </c>
      <c r="V486" s="23">
        <f>SUM(V485)</f>
        <v>0</v>
      </c>
      <c r="W486" s="23">
        <f>SUM(W485)</f>
        <v>0</v>
      </c>
      <c r="X486" s="25">
        <f>SUM(X485)</f>
        <v>0</v>
      </c>
    </row>
    <row r="487" spans="1:24" s="4" customFormat="1" ht="18.75" customHeight="1" thickBot="1" x14ac:dyDescent="0.25">
      <c r="A487" s="536">
        <v>3</v>
      </c>
      <c r="B487" s="537">
        <v>2</v>
      </c>
      <c r="C487" s="543">
        <v>13</v>
      </c>
      <c r="D487" s="535" t="s">
        <v>481</v>
      </c>
      <c r="E487" s="545" t="s">
        <v>444</v>
      </c>
      <c r="F487" s="436" t="s">
        <v>53</v>
      </c>
      <c r="G487" s="464" t="s">
        <v>483</v>
      </c>
      <c r="H487" s="465" t="s">
        <v>28</v>
      </c>
      <c r="I487" s="26">
        <f>SUM(J487)</f>
        <v>10</v>
      </c>
      <c r="J487" s="45">
        <v>10</v>
      </c>
      <c r="K487" s="45"/>
      <c r="L487" s="48"/>
      <c r="M487" s="83"/>
      <c r="N487" s="45"/>
      <c r="O487" s="45"/>
      <c r="P487" s="33"/>
      <c r="Q487" s="84">
        <f>SUM(R487)</f>
        <v>0</v>
      </c>
      <c r="R487" s="45"/>
      <c r="S487" s="45"/>
      <c r="T487" s="33"/>
      <c r="U487" s="83">
        <f>SUM(V487)</f>
        <v>0</v>
      </c>
      <c r="V487" s="45"/>
      <c r="W487" s="45"/>
      <c r="X487" s="30"/>
    </row>
    <row r="488" spans="1:24" s="4" customFormat="1" ht="21.75" customHeight="1" thickBot="1" x14ac:dyDescent="0.25">
      <c r="A488" s="536"/>
      <c r="B488" s="537"/>
      <c r="C488" s="544"/>
      <c r="D488" s="535"/>
      <c r="E488" s="546"/>
      <c r="F488" s="549" t="s">
        <v>9</v>
      </c>
      <c r="G488" s="550"/>
      <c r="H488" s="551"/>
      <c r="I488" s="73">
        <f>SUM(J488+L488)</f>
        <v>10</v>
      </c>
      <c r="J488" s="23">
        <f>SUM(J487)</f>
        <v>10</v>
      </c>
      <c r="K488" s="23">
        <f>SUM(K487)</f>
        <v>0</v>
      </c>
      <c r="L488" s="25">
        <f>SUM(L487)</f>
        <v>0</v>
      </c>
      <c r="M488" s="73">
        <f>SUM(N488+P488)</f>
        <v>0</v>
      </c>
      <c r="N488" s="23">
        <f>SUM(N487)</f>
        <v>0</v>
      </c>
      <c r="O488" s="23">
        <f>SUM(O487)</f>
        <v>0</v>
      </c>
      <c r="P488" s="25">
        <f>SUM(P487)</f>
        <v>0</v>
      </c>
      <c r="Q488" s="85">
        <f>SUM(R488+T488)</f>
        <v>0</v>
      </c>
      <c r="R488" s="23">
        <f>SUM(R487)</f>
        <v>0</v>
      </c>
      <c r="S488" s="23">
        <f>SUM(S487)</f>
        <v>0</v>
      </c>
      <c r="T488" s="25">
        <f>SUM(T487)</f>
        <v>0</v>
      </c>
      <c r="U488" s="73">
        <f>SUM(V488+X488)</f>
        <v>0</v>
      </c>
      <c r="V488" s="23">
        <f>SUM(V487)</f>
        <v>0</v>
      </c>
      <c r="W488" s="23">
        <f>SUM(W487)</f>
        <v>0</v>
      </c>
      <c r="X488" s="25">
        <f>SUM(X487)</f>
        <v>0</v>
      </c>
    </row>
    <row r="489" spans="1:24" s="4" customFormat="1" ht="18.75" customHeight="1" thickBot="1" x14ac:dyDescent="0.25">
      <c r="A489" s="536">
        <v>3</v>
      </c>
      <c r="B489" s="537">
        <v>2</v>
      </c>
      <c r="C489" s="543">
        <v>14</v>
      </c>
      <c r="D489" s="535" t="s">
        <v>480</v>
      </c>
      <c r="E489" s="545" t="s">
        <v>64</v>
      </c>
      <c r="F489" s="436" t="s">
        <v>49</v>
      </c>
      <c r="G489" s="464" t="s">
        <v>484</v>
      </c>
      <c r="H489" s="465" t="s">
        <v>28</v>
      </c>
      <c r="I489" s="26">
        <f>SUM(J489)</f>
        <v>1</v>
      </c>
      <c r="J489" s="45">
        <v>1</v>
      </c>
      <c r="K489" s="45"/>
      <c r="L489" s="48"/>
      <c r="M489" s="83"/>
      <c r="N489" s="45"/>
      <c r="O489" s="45"/>
      <c r="P489" s="33"/>
      <c r="Q489" s="84">
        <f>SUM(R489)</f>
        <v>0</v>
      </c>
      <c r="R489" s="45"/>
      <c r="S489" s="45"/>
      <c r="T489" s="33"/>
      <c r="U489" s="83">
        <f>SUM(V489)</f>
        <v>0</v>
      </c>
      <c r="V489" s="45"/>
      <c r="W489" s="45"/>
      <c r="X489" s="30"/>
    </row>
    <row r="490" spans="1:24" s="4" customFormat="1" ht="29.25" customHeight="1" thickBot="1" x14ac:dyDescent="0.25">
      <c r="A490" s="536"/>
      <c r="B490" s="537"/>
      <c r="C490" s="544"/>
      <c r="D490" s="535"/>
      <c r="E490" s="546"/>
      <c r="F490" s="549" t="s">
        <v>9</v>
      </c>
      <c r="G490" s="550"/>
      <c r="H490" s="551"/>
      <c r="I490" s="73">
        <f>SUM(J490+L490)</f>
        <v>1</v>
      </c>
      <c r="J490" s="23">
        <f>SUM(J489)</f>
        <v>1</v>
      </c>
      <c r="K490" s="23">
        <f>SUM(K489)</f>
        <v>0</v>
      </c>
      <c r="L490" s="25">
        <f>SUM(L489)</f>
        <v>0</v>
      </c>
      <c r="M490" s="73">
        <f>SUM(N490+P490)</f>
        <v>0</v>
      </c>
      <c r="N490" s="23">
        <f>SUM(N489)</f>
        <v>0</v>
      </c>
      <c r="O490" s="23">
        <f>SUM(O489)</f>
        <v>0</v>
      </c>
      <c r="P490" s="25">
        <f>SUM(P489)</f>
        <v>0</v>
      </c>
      <c r="Q490" s="85">
        <f>SUM(R490+T490)</f>
        <v>0</v>
      </c>
      <c r="R490" s="23">
        <f>SUM(R489)</f>
        <v>0</v>
      </c>
      <c r="S490" s="23">
        <f>SUM(S489)</f>
        <v>0</v>
      </c>
      <c r="T490" s="25">
        <f>SUM(T489)</f>
        <v>0</v>
      </c>
      <c r="U490" s="73">
        <f>SUM(V490+X490)</f>
        <v>0</v>
      </c>
      <c r="V490" s="23">
        <f>SUM(V489)</f>
        <v>0</v>
      </c>
      <c r="W490" s="23">
        <f>SUM(W489)</f>
        <v>0</v>
      </c>
      <c r="X490" s="25">
        <f>SUM(X489)</f>
        <v>0</v>
      </c>
    </row>
    <row r="491" spans="1:24" s="4" customFormat="1" ht="29.25" customHeight="1" thickBot="1" x14ac:dyDescent="0.25">
      <c r="A491" s="536">
        <v>3</v>
      </c>
      <c r="B491" s="537">
        <v>2</v>
      </c>
      <c r="C491" s="543">
        <v>15</v>
      </c>
      <c r="D491" s="535" t="s">
        <v>494</v>
      </c>
      <c r="E491" s="545" t="s">
        <v>64</v>
      </c>
      <c r="F491" s="436" t="s">
        <v>53</v>
      </c>
      <c r="G491" s="496" t="s">
        <v>495</v>
      </c>
      <c r="H491" s="497" t="s">
        <v>28</v>
      </c>
      <c r="I491" s="26">
        <f>SUM(J491)</f>
        <v>3.5</v>
      </c>
      <c r="J491" s="45">
        <v>3.5</v>
      </c>
      <c r="K491" s="45"/>
      <c r="L491" s="48"/>
      <c r="M491" s="83"/>
      <c r="N491" s="45"/>
      <c r="O491" s="45"/>
      <c r="P491" s="33"/>
      <c r="Q491" s="84">
        <f>SUM(R491)</f>
        <v>0</v>
      </c>
      <c r="R491" s="45"/>
      <c r="S491" s="45"/>
      <c r="T491" s="33"/>
      <c r="U491" s="83">
        <f>SUM(V491)</f>
        <v>0</v>
      </c>
      <c r="V491" s="45"/>
      <c r="W491" s="45"/>
      <c r="X491" s="30"/>
    </row>
    <row r="492" spans="1:24" s="4" customFormat="1" ht="29.25" customHeight="1" thickBot="1" x14ac:dyDescent="0.25">
      <c r="A492" s="536"/>
      <c r="B492" s="537"/>
      <c r="C492" s="544"/>
      <c r="D492" s="535"/>
      <c r="E492" s="546"/>
      <c r="F492" s="549" t="s">
        <v>9</v>
      </c>
      <c r="G492" s="550"/>
      <c r="H492" s="551"/>
      <c r="I492" s="73">
        <f>SUM(J492+L492)</f>
        <v>3.5</v>
      </c>
      <c r="J492" s="23">
        <f>SUM(J491)</f>
        <v>3.5</v>
      </c>
      <c r="K492" s="23">
        <f>SUM(K491)</f>
        <v>0</v>
      </c>
      <c r="L492" s="25">
        <f>SUM(L491)</f>
        <v>0</v>
      </c>
      <c r="M492" s="73">
        <f>SUM(N492+P492)</f>
        <v>0</v>
      </c>
      <c r="N492" s="23">
        <f>SUM(N491)</f>
        <v>0</v>
      </c>
      <c r="O492" s="23">
        <f>SUM(O491)</f>
        <v>0</v>
      </c>
      <c r="P492" s="25">
        <f>SUM(P491)</f>
        <v>0</v>
      </c>
      <c r="Q492" s="85">
        <f>SUM(R492+T492)</f>
        <v>0</v>
      </c>
      <c r="R492" s="23">
        <f>SUM(R491)</f>
        <v>0</v>
      </c>
      <c r="S492" s="23">
        <f>SUM(S491)</f>
        <v>0</v>
      </c>
      <c r="T492" s="25">
        <f>SUM(T491)</f>
        <v>0</v>
      </c>
      <c r="U492" s="73">
        <f>SUM(V492+X492)</f>
        <v>0</v>
      </c>
      <c r="V492" s="23">
        <f>SUM(V491)</f>
        <v>0</v>
      </c>
      <c r="W492" s="23">
        <f>SUM(W491)</f>
        <v>0</v>
      </c>
      <c r="X492" s="25">
        <f>SUM(X491)</f>
        <v>0</v>
      </c>
    </row>
    <row r="493" spans="1:24" s="4" customFormat="1" ht="16.5" customHeight="1" thickBot="1" x14ac:dyDescent="0.25">
      <c r="A493" s="309">
        <v>3</v>
      </c>
      <c r="B493" s="351">
        <v>2</v>
      </c>
      <c r="C493" s="685" t="s">
        <v>10</v>
      </c>
      <c r="D493" s="686"/>
      <c r="E493" s="686"/>
      <c r="F493" s="686"/>
      <c r="G493" s="686"/>
      <c r="H493" s="687"/>
      <c r="I493" s="238">
        <f>SUM(J493+L493)</f>
        <v>368.09999999999997</v>
      </c>
      <c r="J493" s="236">
        <f>SUM(J350+J352+J355+J357+J361+J473+J475+J477+J479+J481+J484+J486+J488+J490+J492)</f>
        <v>368.09999999999997</v>
      </c>
      <c r="K493" s="236">
        <f t="shared" ref="K493:L493" si="145">SUM(K350+K352+K355+K357+K361+K473+K475+K477+K479+K481+K484+K486+K488+K490+K492)</f>
        <v>0.8</v>
      </c>
      <c r="L493" s="236">
        <f t="shared" si="145"/>
        <v>0</v>
      </c>
      <c r="M493" s="236">
        <f t="shared" ref="M493:X493" si="146">SUM(M350+M352+M355+M357+M361+M473+M475+M477+M479+M481+M484+M486+M488+M490)</f>
        <v>254.9</v>
      </c>
      <c r="N493" s="236">
        <f t="shared" si="146"/>
        <v>254.9</v>
      </c>
      <c r="O493" s="236">
        <f t="shared" si="146"/>
        <v>0.8</v>
      </c>
      <c r="P493" s="236">
        <f t="shared" si="146"/>
        <v>0</v>
      </c>
      <c r="Q493" s="236">
        <f t="shared" si="146"/>
        <v>261.3</v>
      </c>
      <c r="R493" s="236">
        <f t="shared" si="146"/>
        <v>261.3</v>
      </c>
      <c r="S493" s="236">
        <f t="shared" si="146"/>
        <v>0.8</v>
      </c>
      <c r="T493" s="236">
        <f t="shared" si="146"/>
        <v>0</v>
      </c>
      <c r="U493" s="236">
        <f t="shared" si="146"/>
        <v>201.3</v>
      </c>
      <c r="V493" s="236">
        <f t="shared" si="146"/>
        <v>201.3</v>
      </c>
      <c r="W493" s="236">
        <f t="shared" si="146"/>
        <v>0.8</v>
      </c>
      <c r="X493" s="236">
        <f t="shared" si="146"/>
        <v>0</v>
      </c>
    </row>
    <row r="494" spans="1:24" s="2" customFormat="1" ht="20.25" customHeight="1" thickBot="1" x14ac:dyDescent="0.25">
      <c r="A494" s="350">
        <v>3</v>
      </c>
      <c r="B494" s="629" t="s">
        <v>11</v>
      </c>
      <c r="C494" s="630"/>
      <c r="D494" s="630"/>
      <c r="E494" s="630"/>
      <c r="F494" s="630"/>
      <c r="G494" s="630"/>
      <c r="H494" s="631"/>
      <c r="I494" s="267">
        <f t="shared" ref="I494:X494" si="147">I346+I493</f>
        <v>392.7</v>
      </c>
      <c r="J494" s="268">
        <f t="shared" si="147"/>
        <v>392.7</v>
      </c>
      <c r="K494" s="268">
        <f t="shared" si="147"/>
        <v>0.8</v>
      </c>
      <c r="L494" s="269">
        <f t="shared" si="147"/>
        <v>0</v>
      </c>
      <c r="M494" s="267">
        <f t="shared" si="147"/>
        <v>282.10000000000002</v>
      </c>
      <c r="N494" s="268">
        <f t="shared" si="147"/>
        <v>282.10000000000002</v>
      </c>
      <c r="O494" s="268">
        <f t="shared" si="147"/>
        <v>0.8</v>
      </c>
      <c r="P494" s="269">
        <f t="shared" si="147"/>
        <v>0</v>
      </c>
      <c r="Q494" s="267">
        <f t="shared" si="147"/>
        <v>354.7</v>
      </c>
      <c r="R494" s="268">
        <f t="shared" si="147"/>
        <v>354.7</v>
      </c>
      <c r="S494" s="268">
        <f t="shared" si="147"/>
        <v>0.8</v>
      </c>
      <c r="T494" s="269">
        <f t="shared" si="147"/>
        <v>0</v>
      </c>
      <c r="U494" s="267">
        <f t="shared" si="147"/>
        <v>228.5</v>
      </c>
      <c r="V494" s="268">
        <f t="shared" si="147"/>
        <v>228.5</v>
      </c>
      <c r="W494" s="268">
        <f t="shared" si="147"/>
        <v>0.8</v>
      </c>
      <c r="X494" s="269">
        <f t="shared" si="147"/>
        <v>0</v>
      </c>
    </row>
    <row r="495" spans="1:24" s="2" customFormat="1" ht="19.5" customHeight="1" thickBot="1" x14ac:dyDescent="0.25">
      <c r="A495" s="359">
        <v>4</v>
      </c>
      <c r="B495" s="709" t="s">
        <v>238</v>
      </c>
      <c r="C495" s="709"/>
      <c r="D495" s="709"/>
      <c r="E495" s="709"/>
      <c r="F495" s="709"/>
      <c r="G495" s="709"/>
      <c r="H495" s="709"/>
      <c r="I495" s="710"/>
      <c r="J495" s="710"/>
      <c r="K495" s="710"/>
      <c r="L495" s="710"/>
      <c r="M495" s="710"/>
      <c r="N495" s="710"/>
      <c r="O495" s="710"/>
      <c r="P495" s="710"/>
      <c r="Q495" s="710"/>
      <c r="R495" s="710"/>
      <c r="S495" s="710"/>
      <c r="T495" s="710"/>
      <c r="U495" s="710"/>
      <c r="V495" s="710"/>
      <c r="W495" s="710"/>
      <c r="X495" s="710"/>
    </row>
    <row r="496" spans="1:24" s="2" customFormat="1" ht="21" customHeight="1" thickBot="1" x14ac:dyDescent="0.25">
      <c r="A496" s="359">
        <v>4</v>
      </c>
      <c r="B496" s="358">
        <v>1</v>
      </c>
      <c r="C496" s="703" t="s">
        <v>261</v>
      </c>
      <c r="D496" s="703"/>
      <c r="E496" s="703"/>
      <c r="F496" s="703"/>
      <c r="G496" s="703"/>
      <c r="H496" s="703"/>
      <c r="I496" s="703"/>
      <c r="J496" s="703"/>
      <c r="K496" s="703"/>
      <c r="L496" s="703"/>
      <c r="M496" s="703"/>
      <c r="N496" s="703"/>
      <c r="O496" s="703"/>
      <c r="P496" s="703"/>
      <c r="Q496" s="703"/>
      <c r="R496" s="703"/>
      <c r="S496" s="703"/>
      <c r="T496" s="703"/>
      <c r="U496" s="703"/>
      <c r="V496" s="703"/>
      <c r="W496" s="703"/>
      <c r="X496" s="703"/>
    </row>
    <row r="497" spans="1:24" s="3" customFormat="1" ht="21" customHeight="1" x14ac:dyDescent="0.2">
      <c r="A497" s="536">
        <v>4</v>
      </c>
      <c r="B497" s="537">
        <v>1</v>
      </c>
      <c r="C497" s="707">
        <v>1</v>
      </c>
      <c r="D497" s="558" t="s">
        <v>326</v>
      </c>
      <c r="E497" s="708">
        <v>14</v>
      </c>
      <c r="F497" s="674" t="s">
        <v>351</v>
      </c>
      <c r="G497" s="674" t="s">
        <v>159</v>
      </c>
      <c r="H497" s="438" t="s">
        <v>28</v>
      </c>
      <c r="I497" s="29">
        <f>SUM(J497)</f>
        <v>11.1</v>
      </c>
      <c r="J497" s="31">
        <v>11.1</v>
      </c>
      <c r="K497" s="31"/>
      <c r="L497" s="42"/>
      <c r="M497" s="29">
        <f t="shared" ref="M497:M508" si="148">SUM(N497+P497)</f>
        <v>30</v>
      </c>
      <c r="N497" s="56">
        <v>30</v>
      </c>
      <c r="O497" s="56"/>
      <c r="P497" s="57"/>
      <c r="Q497" s="150">
        <f t="shared" ref="Q497:Q508" si="149">SUM(R497+T497)</f>
        <v>30</v>
      </c>
      <c r="R497" s="56">
        <v>30</v>
      </c>
      <c r="S497" s="56"/>
      <c r="T497" s="57"/>
      <c r="U497" s="150">
        <f t="shared" ref="U497:U508" si="150">SUM(V497+X497)</f>
        <v>30</v>
      </c>
      <c r="V497" s="56">
        <v>30</v>
      </c>
      <c r="W497" s="56"/>
      <c r="X497" s="57"/>
    </row>
    <row r="498" spans="1:24" s="5" customFormat="1" ht="15.95" hidden="1" customHeight="1" x14ac:dyDescent="0.2">
      <c r="A498" s="536"/>
      <c r="B498" s="537"/>
      <c r="C498" s="666"/>
      <c r="D498" s="558"/>
      <c r="E498" s="642"/>
      <c r="F498" s="562"/>
      <c r="G498" s="562"/>
      <c r="H498" s="711" t="s">
        <v>31</v>
      </c>
      <c r="I498" s="29">
        <f>SUM(J498+L498)</f>
        <v>0</v>
      </c>
      <c r="J498" s="119"/>
      <c r="K498" s="119"/>
      <c r="L498" s="120"/>
      <c r="M498" s="29">
        <f t="shared" si="148"/>
        <v>0</v>
      </c>
      <c r="N498" s="119">
        <f>SUM(N499*3.4528)</f>
        <v>0</v>
      </c>
      <c r="O498" s="119"/>
      <c r="P498" s="120"/>
      <c r="Q498" s="150">
        <f t="shared" si="149"/>
        <v>0</v>
      </c>
      <c r="R498" s="119">
        <f>SUM(R499*3.4528)</f>
        <v>0</v>
      </c>
      <c r="S498" s="119"/>
      <c r="T498" s="120"/>
      <c r="U498" s="150">
        <f t="shared" si="150"/>
        <v>0</v>
      </c>
      <c r="V498" s="119">
        <f>SUM(V499*3.4528)</f>
        <v>0</v>
      </c>
      <c r="W498" s="119"/>
      <c r="X498" s="120"/>
    </row>
    <row r="499" spans="1:24" s="5" customFormat="1" ht="15.95" hidden="1" customHeight="1" thickBot="1" x14ac:dyDescent="0.25">
      <c r="A499" s="536"/>
      <c r="B499" s="537"/>
      <c r="C499" s="666"/>
      <c r="D499" s="558"/>
      <c r="E499" s="642"/>
      <c r="F499" s="562"/>
      <c r="G499" s="562"/>
      <c r="H499" s="711"/>
      <c r="I499" s="26">
        <f t="shared" ref="I499:P499" si="151">I498/3.4528</f>
        <v>0</v>
      </c>
      <c r="J499" s="121">
        <f t="shared" si="151"/>
        <v>0</v>
      </c>
      <c r="K499" s="121">
        <f t="shared" si="151"/>
        <v>0</v>
      </c>
      <c r="L499" s="123">
        <f t="shared" si="151"/>
        <v>0</v>
      </c>
      <c r="M499" s="29">
        <f t="shared" si="148"/>
        <v>0</v>
      </c>
      <c r="N499" s="121"/>
      <c r="O499" s="121">
        <f t="shared" si="151"/>
        <v>0</v>
      </c>
      <c r="P499" s="123">
        <f t="shared" si="151"/>
        <v>0</v>
      </c>
      <c r="Q499" s="150">
        <f t="shared" si="149"/>
        <v>0</v>
      </c>
      <c r="R499" s="121"/>
      <c r="S499" s="121">
        <f>S498/3.4528</f>
        <v>0</v>
      </c>
      <c r="T499" s="123">
        <f>T498/3.4528</f>
        <v>0</v>
      </c>
      <c r="U499" s="150">
        <f t="shared" si="150"/>
        <v>0</v>
      </c>
      <c r="V499" s="121"/>
      <c r="W499" s="121">
        <f>W498/3.4528</f>
        <v>0</v>
      </c>
      <c r="X499" s="123">
        <f>X498/3.4528</f>
        <v>0</v>
      </c>
    </row>
    <row r="500" spans="1:24" s="3" customFormat="1" ht="15.95" customHeight="1" thickBot="1" x14ac:dyDescent="0.25">
      <c r="A500" s="536"/>
      <c r="B500" s="537"/>
      <c r="C500" s="666"/>
      <c r="D500" s="558"/>
      <c r="E500" s="642"/>
      <c r="F500" s="563"/>
      <c r="G500" s="563"/>
      <c r="H500" s="403" t="s">
        <v>439</v>
      </c>
      <c r="I500" s="405">
        <f>SUM(J500)</f>
        <v>35.200000000000003</v>
      </c>
      <c r="J500" s="46">
        <v>35.200000000000003</v>
      </c>
      <c r="K500" s="46"/>
      <c r="L500" s="47"/>
      <c r="M500" s="34">
        <f>N500</f>
        <v>30</v>
      </c>
      <c r="N500" s="88">
        <v>30</v>
      </c>
      <c r="O500" s="88"/>
      <c r="P500" s="87"/>
      <c r="Q500" s="133">
        <f>SUM(R500)</f>
        <v>30</v>
      </c>
      <c r="R500" s="88">
        <v>30</v>
      </c>
      <c r="S500" s="88"/>
      <c r="T500" s="87"/>
      <c r="U500" s="133">
        <f>SUM(V500)</f>
        <v>30</v>
      </c>
      <c r="V500" s="88">
        <v>30</v>
      </c>
      <c r="W500" s="88"/>
      <c r="X500" s="37"/>
    </row>
    <row r="501" spans="1:24" s="4" customFormat="1" ht="16.5" customHeight="1" thickBot="1" x14ac:dyDescent="0.25">
      <c r="A501" s="536"/>
      <c r="B501" s="537"/>
      <c r="C501" s="666"/>
      <c r="D501" s="559"/>
      <c r="E501" s="642"/>
      <c r="F501" s="549" t="s">
        <v>9</v>
      </c>
      <c r="G501" s="550"/>
      <c r="H501" s="551"/>
      <c r="I501" s="85">
        <f>SUM(J501+L501)</f>
        <v>46.300000000000004</v>
      </c>
      <c r="J501" s="232">
        <f>SUM(J497+J500)</f>
        <v>46.300000000000004</v>
      </c>
      <c r="K501" s="232">
        <f>SUM(K497+K500)</f>
        <v>0</v>
      </c>
      <c r="L501" s="232">
        <f>SUM(L497+L500)</f>
        <v>0</v>
      </c>
      <c r="M501" s="85">
        <f>SUM(N501+P501)</f>
        <v>60</v>
      </c>
      <c r="N501" s="232">
        <f>SUM(N499:N500,N497)</f>
        <v>60</v>
      </c>
      <c r="O501" s="232">
        <f>SUM(O499,O497)</f>
        <v>0</v>
      </c>
      <c r="P501" s="232">
        <f>SUM(P499,P497)</f>
        <v>0</v>
      </c>
      <c r="Q501" s="85">
        <f t="shared" si="149"/>
        <v>60</v>
      </c>
      <c r="R501" s="232">
        <f>SUM(R497+R500)</f>
        <v>60</v>
      </c>
      <c r="S501" s="232">
        <f>SUM(S497+S500)</f>
        <v>0</v>
      </c>
      <c r="T501" s="232">
        <f>SUM(T497+T500)</f>
        <v>0</v>
      </c>
      <c r="U501" s="85">
        <f t="shared" si="150"/>
        <v>60</v>
      </c>
      <c r="V501" s="232">
        <f>SUM(V497+V500)</f>
        <v>60</v>
      </c>
      <c r="W501" s="232">
        <f>SUM(W497+W500)</f>
        <v>0</v>
      </c>
      <c r="X501" s="232">
        <f>SUM(X497+X500)</f>
        <v>0</v>
      </c>
    </row>
    <row r="502" spans="1:24" s="3" customFormat="1" ht="12" hidden="1" customHeight="1" x14ac:dyDescent="0.2">
      <c r="A502" s="536">
        <v>4</v>
      </c>
      <c r="B502" s="537">
        <v>1</v>
      </c>
      <c r="C502" s="666">
        <v>2</v>
      </c>
      <c r="D502" s="535" t="s">
        <v>39</v>
      </c>
      <c r="E502" s="642">
        <v>14</v>
      </c>
      <c r="F502" s="680" t="s">
        <v>351</v>
      </c>
      <c r="G502" s="680" t="s">
        <v>160</v>
      </c>
      <c r="H502" s="374" t="s">
        <v>31</v>
      </c>
      <c r="I502" s="83">
        <f>SUM(J502+L502)</f>
        <v>0</v>
      </c>
      <c r="J502" s="27"/>
      <c r="K502" s="27"/>
      <c r="L502" s="28"/>
      <c r="M502" s="83">
        <f t="shared" si="148"/>
        <v>0</v>
      </c>
      <c r="N502" s="45"/>
      <c r="O502" s="45"/>
      <c r="P502" s="33"/>
      <c r="Q502" s="83">
        <f t="shared" si="149"/>
        <v>0</v>
      </c>
      <c r="R502" s="45"/>
      <c r="S502" s="45"/>
      <c r="T502" s="33"/>
      <c r="U502" s="83">
        <f t="shared" si="150"/>
        <v>0</v>
      </c>
      <c r="V502" s="45"/>
      <c r="W502" s="45"/>
      <c r="X502" s="33"/>
    </row>
    <row r="503" spans="1:24" s="3" customFormat="1" ht="19.899999999999999" customHeight="1" thickBot="1" x14ac:dyDescent="0.25">
      <c r="A503" s="536"/>
      <c r="B503" s="537"/>
      <c r="C503" s="666"/>
      <c r="D503" s="535"/>
      <c r="E503" s="642"/>
      <c r="F503" s="681"/>
      <c r="G503" s="681"/>
      <c r="H503" s="375" t="s">
        <v>28</v>
      </c>
      <c r="I503" s="26">
        <f>SUM(J503+L503)</f>
        <v>4.4000000000000004</v>
      </c>
      <c r="J503" s="27">
        <v>4.4000000000000004</v>
      </c>
      <c r="K503" s="27"/>
      <c r="L503" s="28"/>
      <c r="M503" s="26">
        <f>SUM(N503+P503)</f>
        <v>16</v>
      </c>
      <c r="N503" s="45">
        <v>16</v>
      </c>
      <c r="O503" s="45"/>
      <c r="P503" s="33"/>
      <c r="Q503" s="83">
        <f>SUM(R503+T503)</f>
        <v>16</v>
      </c>
      <c r="R503" s="45">
        <v>16</v>
      </c>
      <c r="S503" s="45"/>
      <c r="T503" s="33"/>
      <c r="U503" s="83">
        <f>SUM(V503+X503)</f>
        <v>16</v>
      </c>
      <c r="V503" s="45">
        <v>16</v>
      </c>
      <c r="W503" s="45"/>
      <c r="X503" s="33"/>
    </row>
    <row r="504" spans="1:24" s="4" customFormat="1" ht="19.5" customHeight="1" thickBot="1" x14ac:dyDescent="0.25">
      <c r="A504" s="536"/>
      <c r="B504" s="537"/>
      <c r="C504" s="666"/>
      <c r="D504" s="535"/>
      <c r="E504" s="642"/>
      <c r="F504" s="549" t="s">
        <v>9</v>
      </c>
      <c r="G504" s="550"/>
      <c r="H504" s="551"/>
      <c r="I504" s="85">
        <f>SUM(J504+L504)</f>
        <v>4.4000000000000004</v>
      </c>
      <c r="J504" s="232">
        <f>SUM(J502:J503)</f>
        <v>4.4000000000000004</v>
      </c>
      <c r="K504" s="232">
        <f>SUM(K502:K503)</f>
        <v>0</v>
      </c>
      <c r="L504" s="232">
        <f>SUM(L502:L503)</f>
        <v>0</v>
      </c>
      <c r="M504" s="85">
        <f t="shared" si="148"/>
        <v>16</v>
      </c>
      <c r="N504" s="232">
        <f>SUM(N502:N503)</f>
        <v>16</v>
      </c>
      <c r="O504" s="232">
        <f>SUM(O502:O503)</f>
        <v>0</v>
      </c>
      <c r="P504" s="232">
        <f>SUM(P502:P503)</f>
        <v>0</v>
      </c>
      <c r="Q504" s="85">
        <f t="shared" si="149"/>
        <v>16</v>
      </c>
      <c r="R504" s="232">
        <f>SUM(R502:R503)</f>
        <v>16</v>
      </c>
      <c r="S504" s="232">
        <f>SUM(S502:S503)</f>
        <v>0</v>
      </c>
      <c r="T504" s="232">
        <f>SUM(T502:T503)</f>
        <v>0</v>
      </c>
      <c r="U504" s="85">
        <f t="shared" si="150"/>
        <v>16</v>
      </c>
      <c r="V504" s="23">
        <f>SUM(V502:V503)</f>
        <v>16</v>
      </c>
      <c r="W504" s="23">
        <f>SUM(W502:W503)</f>
        <v>0</v>
      </c>
      <c r="X504" s="25">
        <f>SUM(X502:X503)</f>
        <v>0</v>
      </c>
    </row>
    <row r="505" spans="1:24" s="5" customFormat="1" ht="15.75" hidden="1" customHeight="1" x14ac:dyDescent="0.2">
      <c r="A505" s="536">
        <v>5</v>
      </c>
      <c r="B505" s="537">
        <v>1</v>
      </c>
      <c r="C505" s="666">
        <v>3</v>
      </c>
      <c r="D505" s="651" t="s">
        <v>46</v>
      </c>
      <c r="E505" s="642">
        <v>14</v>
      </c>
      <c r="F505" s="700" t="s">
        <v>41</v>
      </c>
      <c r="G505" s="700" t="s">
        <v>161</v>
      </c>
      <c r="H505" s="691" t="s">
        <v>31</v>
      </c>
      <c r="I505" s="83">
        <f>SUM(J505+L505)</f>
        <v>0</v>
      </c>
      <c r="J505" s="121"/>
      <c r="K505" s="121"/>
      <c r="L505" s="123"/>
      <c r="M505" s="83">
        <f t="shared" si="148"/>
        <v>0</v>
      </c>
      <c r="N505" s="121">
        <f>SUM(N506*3.4528)</f>
        <v>0</v>
      </c>
      <c r="O505" s="121"/>
      <c r="P505" s="123"/>
      <c r="Q505" s="83">
        <f t="shared" si="149"/>
        <v>0</v>
      </c>
      <c r="R505" s="121">
        <f>SUM(R506*3.4528)</f>
        <v>0</v>
      </c>
      <c r="S505" s="121"/>
      <c r="T505" s="123"/>
      <c r="U505" s="83">
        <f t="shared" si="150"/>
        <v>0</v>
      </c>
      <c r="V505" s="121">
        <f>SUM(V506*3.4528)</f>
        <v>0</v>
      </c>
      <c r="W505" s="121"/>
      <c r="X505" s="123"/>
    </row>
    <row r="506" spans="1:24" s="5" customFormat="1" ht="15.75" hidden="1" customHeight="1" thickBot="1" x14ac:dyDescent="0.25">
      <c r="A506" s="536"/>
      <c r="B506" s="537"/>
      <c r="C506" s="666"/>
      <c r="D506" s="651"/>
      <c r="E506" s="642"/>
      <c r="F506" s="701"/>
      <c r="G506" s="701"/>
      <c r="H506" s="692"/>
      <c r="I506" s="83">
        <f t="shared" ref="I506:P506" si="152">I505/3.4528</f>
        <v>0</v>
      </c>
      <c r="J506" s="121">
        <f t="shared" si="152"/>
        <v>0</v>
      </c>
      <c r="K506" s="121">
        <f t="shared" si="152"/>
        <v>0</v>
      </c>
      <c r="L506" s="122">
        <f t="shared" si="152"/>
        <v>0</v>
      </c>
      <c r="M506" s="83">
        <f t="shared" si="148"/>
        <v>0</v>
      </c>
      <c r="N506" s="121"/>
      <c r="O506" s="121">
        <f t="shared" si="152"/>
        <v>0</v>
      </c>
      <c r="P506" s="123">
        <f t="shared" si="152"/>
        <v>0</v>
      </c>
      <c r="Q506" s="83">
        <f t="shared" si="149"/>
        <v>0</v>
      </c>
      <c r="R506" s="121"/>
      <c r="S506" s="121">
        <f>S505/3.4528</f>
        <v>0</v>
      </c>
      <c r="T506" s="123">
        <f>T505/3.4528</f>
        <v>0</v>
      </c>
      <c r="U506" s="83">
        <f t="shared" si="150"/>
        <v>0</v>
      </c>
      <c r="V506" s="121"/>
      <c r="W506" s="121">
        <f>W505/3.4528</f>
        <v>0</v>
      </c>
      <c r="X506" s="123">
        <f>X505/3.4528</f>
        <v>0</v>
      </c>
    </row>
    <row r="507" spans="1:24" s="4" customFormat="1" ht="15.75" hidden="1" customHeight="1" thickBot="1" x14ac:dyDescent="0.25">
      <c r="A507" s="536"/>
      <c r="B507" s="537"/>
      <c r="C507" s="666"/>
      <c r="D507" s="651"/>
      <c r="E507" s="642"/>
      <c r="F507" s="648" t="s">
        <v>9</v>
      </c>
      <c r="G507" s="649"/>
      <c r="H507" s="650"/>
      <c r="I507" s="250">
        <f>SUM(J507+L507)</f>
        <v>0</v>
      </c>
      <c r="J507" s="23">
        <f t="shared" ref="J507:L508" si="153">SUM(J505)</f>
        <v>0</v>
      </c>
      <c r="K507" s="23">
        <f t="shared" si="153"/>
        <v>0</v>
      </c>
      <c r="L507" s="25">
        <f t="shared" si="153"/>
        <v>0</v>
      </c>
      <c r="M507" s="250">
        <f t="shared" si="148"/>
        <v>0</v>
      </c>
      <c r="N507" s="23">
        <f t="shared" ref="N507:P508" si="154">SUM(N505)</f>
        <v>0</v>
      </c>
      <c r="O507" s="23">
        <f t="shared" si="154"/>
        <v>0</v>
      </c>
      <c r="P507" s="25">
        <f t="shared" si="154"/>
        <v>0</v>
      </c>
      <c r="Q507" s="250">
        <f t="shared" si="149"/>
        <v>0</v>
      </c>
      <c r="R507" s="23">
        <f t="shared" ref="R507:T508" si="155">SUM(R505)</f>
        <v>0</v>
      </c>
      <c r="S507" s="23">
        <f t="shared" si="155"/>
        <v>0</v>
      </c>
      <c r="T507" s="25">
        <f t="shared" si="155"/>
        <v>0</v>
      </c>
      <c r="U507" s="250">
        <f t="shared" si="150"/>
        <v>0</v>
      </c>
      <c r="V507" s="23">
        <f t="shared" ref="V507:X508" si="156">SUM(V505)</f>
        <v>0</v>
      </c>
      <c r="W507" s="23">
        <f t="shared" si="156"/>
        <v>0</v>
      </c>
      <c r="X507" s="25">
        <f t="shared" si="156"/>
        <v>0</v>
      </c>
    </row>
    <row r="508" spans="1:24" s="4" customFormat="1" ht="15.75" hidden="1" customHeight="1" thickBot="1" x14ac:dyDescent="0.25">
      <c r="A508" s="536"/>
      <c r="B508" s="537"/>
      <c r="C508" s="668"/>
      <c r="D508" s="651"/>
      <c r="E508" s="644"/>
      <c r="F508" s="553"/>
      <c r="G508" s="554"/>
      <c r="H508" s="555"/>
      <c r="I508" s="250">
        <f>SUM(J508+L508)</f>
        <v>0</v>
      </c>
      <c r="J508" s="23">
        <f t="shared" si="153"/>
        <v>0</v>
      </c>
      <c r="K508" s="23">
        <f t="shared" si="153"/>
        <v>0</v>
      </c>
      <c r="L508" s="25">
        <f t="shared" si="153"/>
        <v>0</v>
      </c>
      <c r="M508" s="250">
        <f t="shared" si="148"/>
        <v>0</v>
      </c>
      <c r="N508" s="23">
        <f t="shared" si="154"/>
        <v>0</v>
      </c>
      <c r="O508" s="23">
        <f t="shared" si="154"/>
        <v>0</v>
      </c>
      <c r="P508" s="25">
        <f t="shared" si="154"/>
        <v>0</v>
      </c>
      <c r="Q508" s="250">
        <f t="shared" si="149"/>
        <v>0</v>
      </c>
      <c r="R508" s="23">
        <f t="shared" si="155"/>
        <v>0</v>
      </c>
      <c r="S508" s="23">
        <f t="shared" si="155"/>
        <v>0</v>
      </c>
      <c r="T508" s="25">
        <f t="shared" si="155"/>
        <v>0</v>
      </c>
      <c r="U508" s="250">
        <f t="shared" si="150"/>
        <v>0</v>
      </c>
      <c r="V508" s="23">
        <f t="shared" si="156"/>
        <v>0</v>
      </c>
      <c r="W508" s="23">
        <f t="shared" si="156"/>
        <v>0</v>
      </c>
      <c r="X508" s="25">
        <f t="shared" si="156"/>
        <v>0</v>
      </c>
    </row>
    <row r="509" spans="1:24" s="3" customFormat="1" ht="15.75" customHeight="1" thickBot="1" x14ac:dyDescent="0.25">
      <c r="A509" s="536">
        <v>4</v>
      </c>
      <c r="B509" s="537">
        <v>1</v>
      </c>
      <c r="C509" s="666">
        <v>3</v>
      </c>
      <c r="D509" s="616" t="s">
        <v>240</v>
      </c>
      <c r="E509" s="642">
        <v>14</v>
      </c>
      <c r="F509" s="346" t="s">
        <v>351</v>
      </c>
      <c r="G509" s="346" t="s">
        <v>161</v>
      </c>
      <c r="H509" s="376" t="s">
        <v>28</v>
      </c>
      <c r="I509" s="26">
        <f>SUM(J509+L509)</f>
        <v>7</v>
      </c>
      <c r="J509" s="27">
        <v>7</v>
      </c>
      <c r="K509" s="27"/>
      <c r="L509" s="30"/>
      <c r="M509" s="52">
        <f>SUM(N509)</f>
        <v>7</v>
      </c>
      <c r="N509" s="45">
        <v>7</v>
      </c>
      <c r="O509" s="45"/>
      <c r="P509" s="48"/>
      <c r="Q509" s="83">
        <f>SUM(R509)</f>
        <v>7</v>
      </c>
      <c r="R509" s="45">
        <v>7</v>
      </c>
      <c r="S509" s="45"/>
      <c r="T509" s="48"/>
      <c r="U509" s="83">
        <f>SUM(V509)</f>
        <v>7</v>
      </c>
      <c r="V509" s="45">
        <v>7</v>
      </c>
      <c r="W509" s="45"/>
      <c r="X509" s="33"/>
    </row>
    <row r="510" spans="1:24" s="4" customFormat="1" ht="21" customHeight="1" thickBot="1" x14ac:dyDescent="0.25">
      <c r="A510" s="536"/>
      <c r="B510" s="537"/>
      <c r="C510" s="666"/>
      <c r="D510" s="616"/>
      <c r="E510" s="642"/>
      <c r="F510" s="549" t="s">
        <v>9</v>
      </c>
      <c r="G510" s="550"/>
      <c r="H510" s="551"/>
      <c r="I510" s="85">
        <f>SUM(J510+L510)</f>
        <v>7</v>
      </c>
      <c r="J510" s="232">
        <f>SUM(J509)</f>
        <v>7</v>
      </c>
      <c r="K510" s="232">
        <f>SUM(K509)</f>
        <v>0</v>
      </c>
      <c r="L510" s="234">
        <f>SUM(L509)</f>
        <v>0</v>
      </c>
      <c r="M510" s="85">
        <f t="shared" ref="M510:M516" si="157">SUM(N510+P510)</f>
        <v>7</v>
      </c>
      <c r="N510" s="232">
        <f>SUM(N509)</f>
        <v>7</v>
      </c>
      <c r="O510" s="232">
        <f>SUM(O509)</f>
        <v>0</v>
      </c>
      <c r="P510" s="234">
        <f>SUM(P509)</f>
        <v>0</v>
      </c>
      <c r="Q510" s="85">
        <f>SUM(R510+T510)</f>
        <v>7</v>
      </c>
      <c r="R510" s="232">
        <f>SUM(R509)</f>
        <v>7</v>
      </c>
      <c r="S510" s="232">
        <f>SUM(S509)</f>
        <v>0</v>
      </c>
      <c r="T510" s="234">
        <f>SUM(T509)</f>
        <v>0</v>
      </c>
      <c r="U510" s="85">
        <f>SUM(V510+X510)</f>
        <v>7</v>
      </c>
      <c r="V510" s="23">
        <f>SUM(V509)</f>
        <v>7</v>
      </c>
      <c r="W510" s="23">
        <f>SUM(W509)</f>
        <v>0</v>
      </c>
      <c r="X510" s="25">
        <f>SUM(X509)</f>
        <v>0</v>
      </c>
    </row>
    <row r="511" spans="1:24" s="4" customFormat="1" ht="18.75" hidden="1" customHeight="1" x14ac:dyDescent="0.2">
      <c r="A511" s="548">
        <v>4</v>
      </c>
      <c r="B511" s="569">
        <v>1</v>
      </c>
      <c r="C511" s="645">
        <v>4</v>
      </c>
      <c r="D511" s="377" t="s">
        <v>180</v>
      </c>
      <c r="E511" s="652">
        <v>14</v>
      </c>
      <c r="F511" s="527" t="s">
        <v>54</v>
      </c>
      <c r="G511" s="590" t="s">
        <v>176</v>
      </c>
      <c r="H511" s="588" t="s">
        <v>31</v>
      </c>
      <c r="I511" s="264">
        <f>SUM(J511+L511)</f>
        <v>0</v>
      </c>
      <c r="J511" s="125"/>
      <c r="K511" s="126"/>
      <c r="L511" s="127"/>
      <c r="M511" s="264">
        <f t="shared" si="157"/>
        <v>0</v>
      </c>
      <c r="N511" s="126"/>
      <c r="O511" s="126"/>
      <c r="P511" s="128">
        <f>SUM(P512*3.4528)</f>
        <v>0</v>
      </c>
      <c r="Q511" s="266">
        <f>SUM(R511+T511)</f>
        <v>0</v>
      </c>
      <c r="R511" s="126"/>
      <c r="S511" s="126"/>
      <c r="T511" s="128">
        <f>SUM(T512*3.4528)</f>
        <v>0</v>
      </c>
      <c r="U511" s="264">
        <f>SUM(V511+X511)</f>
        <v>0</v>
      </c>
      <c r="V511" s="126"/>
      <c r="W511" s="126"/>
      <c r="X511" s="128">
        <f>SUM(X512*3.4528)</f>
        <v>0</v>
      </c>
    </row>
    <row r="512" spans="1:24" s="4" customFormat="1" ht="18.75" hidden="1" customHeight="1" x14ac:dyDescent="0.2">
      <c r="A512" s="669"/>
      <c r="B512" s="671"/>
      <c r="C512" s="646"/>
      <c r="D512" s="378"/>
      <c r="E512" s="652"/>
      <c r="F512" s="528"/>
      <c r="G512" s="625"/>
      <c r="H512" s="589"/>
      <c r="I512" s="83">
        <f>I511/3.4528</f>
        <v>0</v>
      </c>
      <c r="J512" s="121">
        <f>J511/3.4528</f>
        <v>0</v>
      </c>
      <c r="K512" s="121">
        <f>K511/3.4528</f>
        <v>0</v>
      </c>
      <c r="L512" s="122">
        <f>L511/3.4528</f>
        <v>0</v>
      </c>
      <c r="M512" s="265">
        <f t="shared" si="157"/>
        <v>0</v>
      </c>
      <c r="N512" s="121">
        <f>N511/3.4528</f>
        <v>0</v>
      </c>
      <c r="O512" s="121">
        <f>O511/3.4528</f>
        <v>0</v>
      </c>
      <c r="P512" s="123"/>
      <c r="Q512" s="84">
        <f>Q511/3.4528</f>
        <v>0</v>
      </c>
      <c r="R512" s="121">
        <f>R511/3.4528</f>
        <v>0</v>
      </c>
      <c r="S512" s="121">
        <f>S511/3.4528</f>
        <v>0</v>
      </c>
      <c r="T512" s="123"/>
      <c r="U512" s="83">
        <f>U511/3.4528</f>
        <v>0</v>
      </c>
      <c r="V512" s="121">
        <f>V511/3.4528</f>
        <v>0</v>
      </c>
      <c r="W512" s="121">
        <f>W511/3.4528</f>
        <v>0</v>
      </c>
      <c r="X512" s="123"/>
    </row>
    <row r="513" spans="1:24" s="4" customFormat="1" ht="15" customHeight="1" thickBot="1" x14ac:dyDescent="0.25">
      <c r="A513" s="669"/>
      <c r="B513" s="671"/>
      <c r="C513" s="646"/>
      <c r="D513" s="657" t="s">
        <v>262</v>
      </c>
      <c r="E513" s="652"/>
      <c r="F513" s="525" t="s">
        <v>54</v>
      </c>
      <c r="G513" s="625"/>
      <c r="H513" s="514" t="s">
        <v>28</v>
      </c>
      <c r="I513" s="404">
        <f>SUM(J513+L513)</f>
        <v>0.1</v>
      </c>
      <c r="J513" s="14"/>
      <c r="K513" s="14"/>
      <c r="L513" s="15">
        <v>0.1</v>
      </c>
      <c r="M513" s="407">
        <f>SUM(N513+P513)</f>
        <v>90</v>
      </c>
      <c r="N513" s="17"/>
      <c r="O513" s="17"/>
      <c r="P513" s="53">
        <v>90</v>
      </c>
      <c r="Q513" s="259">
        <f>SUM(R513+T513)</f>
        <v>100</v>
      </c>
      <c r="R513" s="17"/>
      <c r="S513" s="17"/>
      <c r="T513" s="53">
        <v>100</v>
      </c>
      <c r="U513" s="134">
        <f>SUM(V513+X513)</f>
        <v>100</v>
      </c>
      <c r="V513" s="17"/>
      <c r="W513" s="17"/>
      <c r="X513" s="53">
        <v>100</v>
      </c>
    </row>
    <row r="514" spans="1:24" s="4" customFormat="1" ht="15" customHeight="1" thickBot="1" x14ac:dyDescent="0.25">
      <c r="A514" s="669"/>
      <c r="B514" s="671"/>
      <c r="C514" s="646"/>
      <c r="D514" s="657"/>
      <c r="E514" s="712"/>
      <c r="F514" s="529" t="s">
        <v>503</v>
      </c>
      <c r="G514" s="539"/>
      <c r="H514" s="513" t="s">
        <v>501</v>
      </c>
      <c r="I514" s="404">
        <f>SUM(J514+L514)</f>
        <v>0</v>
      </c>
      <c r="J514" s="43"/>
      <c r="K514" s="43"/>
      <c r="L514" s="515"/>
      <c r="M514" s="407">
        <f>SUM(N514+P514)</f>
        <v>32</v>
      </c>
      <c r="N514" s="46"/>
      <c r="O514" s="46"/>
      <c r="P514" s="47">
        <v>32</v>
      </c>
      <c r="Q514" s="259">
        <f>SUM(R514+T514)</f>
        <v>0</v>
      </c>
      <c r="R514" s="46"/>
      <c r="S514" s="46"/>
      <c r="T514" s="58"/>
      <c r="U514" s="134">
        <f>SUM(V514+X514)</f>
        <v>0</v>
      </c>
      <c r="V514" s="46"/>
      <c r="W514" s="46"/>
      <c r="X514" s="47"/>
    </row>
    <row r="515" spans="1:24" s="4" customFormat="1" ht="15" customHeight="1" thickBot="1" x14ac:dyDescent="0.25">
      <c r="A515" s="670"/>
      <c r="B515" s="552"/>
      <c r="C515" s="647"/>
      <c r="D515" s="677"/>
      <c r="E515" s="654"/>
      <c r="F515" s="689" t="s">
        <v>9</v>
      </c>
      <c r="G515" s="690"/>
      <c r="H515" s="699"/>
      <c r="I515" s="73">
        <f>SUM(J515+L515)</f>
        <v>0.1</v>
      </c>
      <c r="J515" s="23">
        <f>SUM(J513,J512)</f>
        <v>0</v>
      </c>
      <c r="K515" s="23">
        <f>SUM(K513,K512)</f>
        <v>0</v>
      </c>
      <c r="L515" s="24">
        <f>SUM(L513,L512)</f>
        <v>0.1</v>
      </c>
      <c r="M515" s="130">
        <f t="shared" si="157"/>
        <v>122</v>
      </c>
      <c r="N515" s="23">
        <f>SUM(N513+N514)</f>
        <v>0</v>
      </c>
      <c r="O515" s="23">
        <f t="shared" ref="O515:P515" si="158">SUM(O513+O514)</f>
        <v>0</v>
      </c>
      <c r="P515" s="23">
        <f t="shared" si="158"/>
        <v>122</v>
      </c>
      <c r="Q515" s="73">
        <f>SUM(R515+T515)</f>
        <v>100</v>
      </c>
      <c r="R515" s="23">
        <f>SUM(R513+R514)</f>
        <v>0</v>
      </c>
      <c r="S515" s="23">
        <f t="shared" ref="S515:T515" si="159">SUM(S513+S514)</f>
        <v>0</v>
      </c>
      <c r="T515" s="23">
        <f t="shared" si="159"/>
        <v>100</v>
      </c>
      <c r="U515" s="73">
        <f>SUM(V515+X515)</f>
        <v>100</v>
      </c>
      <c r="V515" s="23">
        <f>SUM(V513+V514)</f>
        <v>0</v>
      </c>
      <c r="W515" s="23">
        <f t="shared" ref="W515:X515" si="160">SUM(W513+W514)</f>
        <v>0</v>
      </c>
      <c r="X515" s="23">
        <f t="shared" si="160"/>
        <v>100</v>
      </c>
    </row>
    <row r="516" spans="1:24" s="4" customFormat="1" ht="16.5" customHeight="1" thickBot="1" x14ac:dyDescent="0.25">
      <c r="A516" s="309">
        <v>4</v>
      </c>
      <c r="B516" s="343">
        <v>1</v>
      </c>
      <c r="C516" s="595" t="s">
        <v>10</v>
      </c>
      <c r="D516" s="596"/>
      <c r="E516" s="596"/>
      <c r="F516" s="596"/>
      <c r="G516" s="596"/>
      <c r="H516" s="597"/>
      <c r="I516" s="238">
        <f>L516+J516</f>
        <v>57.800000000000004</v>
      </c>
      <c r="J516" s="236">
        <f>J501+J504+J508+J510+J515</f>
        <v>57.7</v>
      </c>
      <c r="K516" s="236">
        <f>K501+K504+K508+K510+K515</f>
        <v>0</v>
      </c>
      <c r="L516" s="236">
        <f>L501+L504+L508+L510+L515</f>
        <v>0.1</v>
      </c>
      <c r="M516" s="245">
        <f t="shared" si="157"/>
        <v>205</v>
      </c>
      <c r="N516" s="236">
        <f>N501+N504+N508+N510+N515</f>
        <v>83</v>
      </c>
      <c r="O516" s="236">
        <f>O501+O504+O508+O510+O515</f>
        <v>0</v>
      </c>
      <c r="P516" s="236">
        <f>P501+P504+P508+P510+P515</f>
        <v>122</v>
      </c>
      <c r="Q516" s="235">
        <f>SUM(R516+T516)</f>
        <v>183</v>
      </c>
      <c r="R516" s="236">
        <f>R501+R504+R508+R510+R515</f>
        <v>83</v>
      </c>
      <c r="S516" s="236">
        <f>S501+S504+S508+S510+S515</f>
        <v>0</v>
      </c>
      <c r="T516" s="236">
        <f>T501+T504+T508+T510+T515</f>
        <v>100</v>
      </c>
      <c r="U516" s="235">
        <f>SUM(V516+X516)</f>
        <v>183</v>
      </c>
      <c r="V516" s="236">
        <f>V501+V504+V508+V510+V515</f>
        <v>83</v>
      </c>
      <c r="W516" s="236">
        <f>W501+W504+W508+W510+W515</f>
        <v>0</v>
      </c>
      <c r="X516" s="237">
        <f>X501+X504+X508+X510+X515</f>
        <v>100</v>
      </c>
    </row>
    <row r="517" spans="1:24" s="4" customFormat="1" ht="32.450000000000003" customHeight="1" thickBot="1" x14ac:dyDescent="0.25">
      <c r="A517" s="338">
        <v>4</v>
      </c>
      <c r="B517" s="339">
        <v>2</v>
      </c>
      <c r="C517" s="675" t="s">
        <v>296</v>
      </c>
      <c r="D517" s="675"/>
      <c r="E517" s="675"/>
      <c r="F517" s="675"/>
      <c r="G517" s="675"/>
      <c r="H517" s="675"/>
      <c r="I517" s="676"/>
      <c r="J517" s="676"/>
      <c r="K517" s="676"/>
      <c r="L517" s="676"/>
      <c r="M517" s="676"/>
      <c r="N517" s="676"/>
      <c r="O517" s="676"/>
      <c r="P517" s="676"/>
      <c r="Q517" s="676"/>
      <c r="R517" s="676"/>
      <c r="S517" s="676"/>
      <c r="T517" s="676"/>
      <c r="U517" s="676"/>
      <c r="V517" s="676"/>
      <c r="W517" s="676"/>
      <c r="X517" s="676"/>
    </row>
    <row r="518" spans="1:24" s="6" customFormat="1" ht="18" customHeight="1" thickBot="1" x14ac:dyDescent="0.25">
      <c r="A518" s="536">
        <v>4</v>
      </c>
      <c r="B518" s="537">
        <v>2</v>
      </c>
      <c r="C518" s="601">
        <v>1</v>
      </c>
      <c r="D518" s="656" t="s">
        <v>206</v>
      </c>
      <c r="E518" s="600">
        <v>20</v>
      </c>
      <c r="F518" s="659" t="s">
        <v>54</v>
      </c>
      <c r="G518" s="659" t="s">
        <v>162</v>
      </c>
      <c r="H518" s="299" t="s">
        <v>28</v>
      </c>
      <c r="I518" s="26">
        <f>SUM(L518)</f>
        <v>0</v>
      </c>
      <c r="J518" s="45"/>
      <c r="K518" s="45"/>
      <c r="L518" s="48"/>
      <c r="M518" s="26">
        <f>SUM(N518+P518)</f>
        <v>0</v>
      </c>
      <c r="N518" s="45"/>
      <c r="O518" s="45"/>
      <c r="P518" s="33"/>
      <c r="Q518" s="83">
        <f t="shared" ref="Q518:Q524" si="161">SUM(R518+T518)</f>
        <v>0</v>
      </c>
      <c r="R518" s="45"/>
      <c r="S518" s="45"/>
      <c r="T518" s="48"/>
      <c r="U518" s="83">
        <f>SUM(V518+X518)</f>
        <v>579</v>
      </c>
      <c r="V518" s="45"/>
      <c r="W518" s="45"/>
      <c r="X518" s="33">
        <v>579</v>
      </c>
    </row>
    <row r="519" spans="1:24" s="6" customFormat="1" ht="13.5" hidden="1" customHeight="1" thickBot="1" x14ac:dyDescent="0.25">
      <c r="A519" s="536"/>
      <c r="B519" s="537"/>
      <c r="C519" s="601"/>
      <c r="D519" s="657"/>
      <c r="E519" s="600"/>
      <c r="F519" s="659"/>
      <c r="G519" s="659"/>
      <c r="H519" s="299" t="s">
        <v>202</v>
      </c>
      <c r="I519" s="26"/>
      <c r="J519" s="45"/>
      <c r="K519" s="45"/>
      <c r="L519" s="48"/>
      <c r="M519" s="26">
        <f>SUM(N519+P519)</f>
        <v>0</v>
      </c>
      <c r="N519" s="45"/>
      <c r="O519" s="45"/>
      <c r="P519" s="33"/>
      <c r="Q519" s="83">
        <f t="shared" si="161"/>
        <v>0</v>
      </c>
      <c r="R519" s="45"/>
      <c r="S519" s="45"/>
      <c r="T519" s="48"/>
      <c r="U519" s="134">
        <f>SUM(V519+X519)</f>
        <v>0</v>
      </c>
      <c r="V519" s="17"/>
      <c r="W519" s="17"/>
      <c r="X519" s="53"/>
    </row>
    <row r="520" spans="1:24" s="6" customFormat="1" ht="16.5" hidden="1" customHeight="1" x14ac:dyDescent="0.2">
      <c r="A520" s="536"/>
      <c r="B520" s="537"/>
      <c r="C520" s="601"/>
      <c r="D520" s="657"/>
      <c r="E520" s="600"/>
      <c r="F520" s="659"/>
      <c r="G520" s="659"/>
      <c r="H520" s="678" t="s">
        <v>23</v>
      </c>
      <c r="I520" s="82"/>
      <c r="J520" s="59"/>
      <c r="K520" s="59"/>
      <c r="L520" s="60"/>
      <c r="M520" s="82"/>
      <c r="N520" s="59"/>
      <c r="O520" s="59"/>
      <c r="P520" s="131"/>
      <c r="Q520" s="132">
        <f t="shared" si="161"/>
        <v>0</v>
      </c>
      <c r="R520" s="59"/>
      <c r="S520" s="59"/>
      <c r="T520" s="131">
        <f>SUM(T521*3.4528)</f>
        <v>0</v>
      </c>
      <c r="U520" s="133">
        <f>SUM(V520+X520)</f>
        <v>0</v>
      </c>
      <c r="V520" s="35"/>
      <c r="W520" s="35"/>
      <c r="X520" s="38"/>
    </row>
    <row r="521" spans="1:24" s="6" customFormat="1" ht="16.5" hidden="1" customHeight="1" thickBot="1" x14ac:dyDescent="0.25">
      <c r="A521" s="536"/>
      <c r="B521" s="537"/>
      <c r="C521" s="601"/>
      <c r="D521" s="657"/>
      <c r="E521" s="600"/>
      <c r="F521" s="660"/>
      <c r="G521" s="660"/>
      <c r="H521" s="679"/>
      <c r="I521" s="83">
        <f t="shared" ref="I521:X521" si="162">I520/3.4528</f>
        <v>0</v>
      </c>
      <c r="J521" s="27">
        <f t="shared" si="162"/>
        <v>0</v>
      </c>
      <c r="K521" s="27">
        <f t="shared" si="162"/>
        <v>0</v>
      </c>
      <c r="L521" s="28">
        <f t="shared" si="162"/>
        <v>0</v>
      </c>
      <c r="M521" s="134">
        <f t="shared" si="162"/>
        <v>0</v>
      </c>
      <c r="N521" s="14">
        <f t="shared" si="162"/>
        <v>0</v>
      </c>
      <c r="O521" s="14">
        <f t="shared" si="162"/>
        <v>0</v>
      </c>
      <c r="P521" s="54">
        <f t="shared" si="162"/>
        <v>0</v>
      </c>
      <c r="Q521" s="26">
        <f t="shared" si="161"/>
        <v>0</v>
      </c>
      <c r="R521" s="63">
        <f t="shared" si="162"/>
        <v>0</v>
      </c>
      <c r="S521" s="63">
        <f t="shared" si="162"/>
        <v>0</v>
      </c>
      <c r="T521" s="135"/>
      <c r="U521" s="83">
        <f t="shared" si="162"/>
        <v>0</v>
      </c>
      <c r="V521" s="27">
        <f t="shared" si="162"/>
        <v>0</v>
      </c>
      <c r="W521" s="27">
        <f t="shared" si="162"/>
        <v>0</v>
      </c>
      <c r="X521" s="30">
        <f t="shared" si="162"/>
        <v>0</v>
      </c>
    </row>
    <row r="522" spans="1:24" s="4" customFormat="1" ht="37.9" customHeight="1" thickBot="1" x14ac:dyDescent="0.25">
      <c r="A522" s="536"/>
      <c r="B522" s="537"/>
      <c r="C522" s="601"/>
      <c r="D522" s="658"/>
      <c r="E522" s="600"/>
      <c r="F522" s="549" t="s">
        <v>9</v>
      </c>
      <c r="G522" s="550"/>
      <c r="H522" s="551"/>
      <c r="I522" s="73">
        <f>SUM(J522+L522)</f>
        <v>0</v>
      </c>
      <c r="J522" s="23">
        <f>SUM(J518,J519,J521)</f>
        <v>0</v>
      </c>
      <c r="K522" s="23">
        <f>SUM(K518,K519,K521)</f>
        <v>0</v>
      </c>
      <c r="L522" s="23">
        <f>SUM(L518,L519,L521)</f>
        <v>0</v>
      </c>
      <c r="M522" s="73">
        <f>SUM(N522+P522)</f>
        <v>0</v>
      </c>
      <c r="N522" s="23">
        <f>SUM(N518,N519,N521)</f>
        <v>0</v>
      </c>
      <c r="O522" s="23">
        <f>SUM(O518,O519,O521)</f>
        <v>0</v>
      </c>
      <c r="P522" s="23">
        <f>SUM(P518,P519,P521)</f>
        <v>0</v>
      </c>
      <c r="Q522" s="73">
        <f t="shared" si="161"/>
        <v>0</v>
      </c>
      <c r="R522" s="23">
        <f>SUM(R518,R519,R521)</f>
        <v>0</v>
      </c>
      <c r="S522" s="23">
        <f>SUM(S518,S519,S521)</f>
        <v>0</v>
      </c>
      <c r="T522" s="23">
        <f>SUM(T518,T519,T521)</f>
        <v>0</v>
      </c>
      <c r="U522" s="73">
        <f>SUM(V522+X522)</f>
        <v>579</v>
      </c>
      <c r="V522" s="23">
        <f>SUM(V518,V519,V521)</f>
        <v>0</v>
      </c>
      <c r="W522" s="23">
        <f>SUM(W518,W519,W521)</f>
        <v>0</v>
      </c>
      <c r="X522" s="25">
        <f>SUM(X518,X519,X521)</f>
        <v>579</v>
      </c>
    </row>
    <row r="523" spans="1:24" s="4" customFormat="1" ht="38.25" customHeight="1" thickBot="1" x14ac:dyDescent="0.25">
      <c r="A523" s="536">
        <v>4</v>
      </c>
      <c r="B523" s="537">
        <v>2</v>
      </c>
      <c r="C523" s="601">
        <v>2</v>
      </c>
      <c r="D523" s="616" t="s">
        <v>506</v>
      </c>
      <c r="E523" s="600">
        <v>20</v>
      </c>
      <c r="F523" s="307" t="s">
        <v>54</v>
      </c>
      <c r="G523" s="307" t="s">
        <v>241</v>
      </c>
      <c r="H523" s="331" t="s">
        <v>28</v>
      </c>
      <c r="I523" s="26">
        <f>SUM(J523+L523)</f>
        <v>13.1</v>
      </c>
      <c r="J523" s="45"/>
      <c r="K523" s="45"/>
      <c r="L523" s="48">
        <v>13.1</v>
      </c>
      <c r="M523" s="26">
        <f>SUM(N523+P523)</f>
        <v>26.9</v>
      </c>
      <c r="N523" s="45"/>
      <c r="O523" s="45"/>
      <c r="P523" s="33">
        <v>26.9</v>
      </c>
      <c r="Q523" s="84">
        <f t="shared" si="161"/>
        <v>20</v>
      </c>
      <c r="R523" s="45"/>
      <c r="S523" s="45"/>
      <c r="T523" s="48">
        <v>20</v>
      </c>
      <c r="U523" s="83">
        <f>SUM(V523+X523)</f>
        <v>20</v>
      </c>
      <c r="V523" s="45"/>
      <c r="W523" s="45"/>
      <c r="X523" s="30">
        <v>20</v>
      </c>
    </row>
    <row r="524" spans="1:24" s="4" customFormat="1" ht="36" customHeight="1" thickBot="1" x14ac:dyDescent="0.25">
      <c r="A524" s="536"/>
      <c r="B524" s="537"/>
      <c r="C524" s="601"/>
      <c r="D524" s="616"/>
      <c r="E524" s="600"/>
      <c r="F524" s="549" t="s">
        <v>9</v>
      </c>
      <c r="G524" s="550"/>
      <c r="H524" s="551"/>
      <c r="I524" s="85">
        <f>SUM(J524+L524)</f>
        <v>13.1</v>
      </c>
      <c r="J524" s="232">
        <f>SUM(J523)</f>
        <v>0</v>
      </c>
      <c r="K524" s="232">
        <f>SUM(K523)</f>
        <v>0</v>
      </c>
      <c r="L524" s="234">
        <f>SUM(L523)</f>
        <v>13.1</v>
      </c>
      <c r="M524" s="85">
        <f>SUM(N524+P524)</f>
        <v>26.9</v>
      </c>
      <c r="N524" s="232">
        <f>SUM(N523)</f>
        <v>0</v>
      </c>
      <c r="O524" s="232">
        <f>SUM(O523)</f>
        <v>0</v>
      </c>
      <c r="P524" s="234">
        <f>SUM(P523)</f>
        <v>26.9</v>
      </c>
      <c r="Q524" s="85">
        <f t="shared" si="161"/>
        <v>20</v>
      </c>
      <c r="R524" s="232">
        <f>SUM(R523)</f>
        <v>0</v>
      </c>
      <c r="S524" s="232">
        <f>SUM(S523)</f>
        <v>0</v>
      </c>
      <c r="T524" s="25">
        <f>SUM(T523)</f>
        <v>20</v>
      </c>
      <c r="U524" s="73">
        <f>SUM(V524+X524)</f>
        <v>20</v>
      </c>
      <c r="V524" s="23">
        <f>SUM(V523)</f>
        <v>0</v>
      </c>
      <c r="W524" s="23">
        <f>SUM(W523)</f>
        <v>0</v>
      </c>
      <c r="X524" s="25">
        <f>SUM(X523)</f>
        <v>20</v>
      </c>
    </row>
    <row r="525" spans="1:24" s="4" customFormat="1" ht="10.5" hidden="1" customHeight="1" x14ac:dyDescent="0.2">
      <c r="A525" s="536">
        <v>5</v>
      </c>
      <c r="B525" s="537">
        <v>2</v>
      </c>
      <c r="C525" s="621">
        <v>4</v>
      </c>
      <c r="D525" s="616"/>
      <c r="E525" s="682">
        <v>20</v>
      </c>
      <c r="F525" s="623"/>
      <c r="G525" s="623"/>
      <c r="H525" s="570" t="s">
        <v>28</v>
      </c>
      <c r="I525" s="67">
        <f>SUM(J525+L525)</f>
        <v>0</v>
      </c>
      <c r="J525" s="136"/>
      <c r="K525" s="136"/>
      <c r="L525" s="137"/>
      <c r="M525" s="55"/>
      <c r="N525" s="136"/>
      <c r="O525" s="136"/>
      <c r="P525" s="138"/>
      <c r="Q525" s="71"/>
      <c r="R525" s="139"/>
      <c r="S525" s="139"/>
      <c r="T525" s="140"/>
      <c r="U525" s="141"/>
      <c r="V525" s="139"/>
      <c r="W525" s="139"/>
      <c r="X525" s="140"/>
    </row>
    <row r="526" spans="1:24" s="4" customFormat="1" ht="10.5" hidden="1" customHeight="1" thickBot="1" x14ac:dyDescent="0.25">
      <c r="A526" s="536"/>
      <c r="B526" s="537"/>
      <c r="C526" s="601"/>
      <c r="D526" s="616"/>
      <c r="E526" s="600"/>
      <c r="F526" s="624"/>
      <c r="G526" s="624"/>
      <c r="H526" s="571"/>
      <c r="I526" s="26">
        <f t="shared" ref="I526:T526" si="163">I525/3.4528</f>
        <v>0</v>
      </c>
      <c r="J526" s="27">
        <f t="shared" si="163"/>
        <v>0</v>
      </c>
      <c r="K526" s="27">
        <f t="shared" si="163"/>
        <v>0</v>
      </c>
      <c r="L526" s="30">
        <f t="shared" si="163"/>
        <v>0</v>
      </c>
      <c r="M526" s="52">
        <f t="shared" si="163"/>
        <v>0</v>
      </c>
      <c r="N526" s="27"/>
      <c r="O526" s="27">
        <f t="shared" si="163"/>
        <v>0</v>
      </c>
      <c r="P526" s="28">
        <f t="shared" si="163"/>
        <v>0</v>
      </c>
      <c r="Q526" s="26">
        <f t="shared" si="163"/>
        <v>0</v>
      </c>
      <c r="R526" s="27">
        <f t="shared" si="163"/>
        <v>0</v>
      </c>
      <c r="S526" s="27">
        <f t="shared" si="163"/>
        <v>0</v>
      </c>
      <c r="T526" s="30">
        <f t="shared" si="163"/>
        <v>0</v>
      </c>
      <c r="U526" s="83">
        <f>U525/3.4528</f>
        <v>0</v>
      </c>
      <c r="V526" s="27">
        <f>V525/3.4528</f>
        <v>0</v>
      </c>
      <c r="W526" s="27">
        <f>W525/3.4528</f>
        <v>0</v>
      </c>
      <c r="X526" s="30">
        <f>X525/3.4528</f>
        <v>0</v>
      </c>
    </row>
    <row r="527" spans="1:24" s="4" customFormat="1" ht="10.5" hidden="1" customHeight="1" thickBot="1" x14ac:dyDescent="0.25">
      <c r="A527" s="536"/>
      <c r="B527" s="537"/>
      <c r="C527" s="601"/>
      <c r="D527" s="616"/>
      <c r="E527" s="600"/>
      <c r="F527" s="648" t="s">
        <v>9</v>
      </c>
      <c r="G527" s="649"/>
      <c r="H527" s="650"/>
      <c r="I527" s="22">
        <f>SUM(J527+L527)</f>
        <v>0</v>
      </c>
      <c r="J527" s="23">
        <f t="shared" ref="J527:L528" si="164">SUM(J525)</f>
        <v>0</v>
      </c>
      <c r="K527" s="23">
        <f t="shared" si="164"/>
        <v>0</v>
      </c>
      <c r="L527" s="25">
        <f t="shared" si="164"/>
        <v>0</v>
      </c>
      <c r="M527" s="22">
        <f t="shared" ref="M527:M532" si="165">SUM(N527+P527)</f>
        <v>0</v>
      </c>
      <c r="N527" s="23">
        <f t="shared" ref="N527:P528" si="166">SUM(N525)</f>
        <v>0</v>
      </c>
      <c r="O527" s="23">
        <f t="shared" si="166"/>
        <v>0</v>
      </c>
      <c r="P527" s="25">
        <f t="shared" si="166"/>
        <v>0</v>
      </c>
      <c r="Q527" s="22">
        <f t="shared" ref="Q527:Q532" si="167">SUM(R527+T527)</f>
        <v>0</v>
      </c>
      <c r="R527" s="23">
        <f t="shared" ref="R527:T528" si="168">SUM(R525)</f>
        <v>0</v>
      </c>
      <c r="S527" s="23">
        <f t="shared" si="168"/>
        <v>0</v>
      </c>
      <c r="T527" s="25">
        <f t="shared" si="168"/>
        <v>0</v>
      </c>
      <c r="U527" s="73">
        <f t="shared" ref="U527:U532" si="169">SUM(V527+X527)</f>
        <v>0</v>
      </c>
      <c r="V527" s="23">
        <f t="shared" ref="V527:X528" si="170">SUM(V525)</f>
        <v>0</v>
      </c>
      <c r="W527" s="23">
        <f t="shared" si="170"/>
        <v>0</v>
      </c>
      <c r="X527" s="25">
        <f t="shared" si="170"/>
        <v>0</v>
      </c>
    </row>
    <row r="528" spans="1:24" s="4" customFormat="1" ht="10.5" hidden="1" customHeight="1" thickBot="1" x14ac:dyDescent="0.25">
      <c r="A528" s="536"/>
      <c r="B528" s="537"/>
      <c r="C528" s="622"/>
      <c r="D528" s="616"/>
      <c r="E528" s="683"/>
      <c r="F528" s="553"/>
      <c r="G528" s="554"/>
      <c r="H528" s="555"/>
      <c r="I528" s="22">
        <f>SUM(J528+L528)</f>
        <v>0</v>
      </c>
      <c r="J528" s="23">
        <f t="shared" si="164"/>
        <v>0</v>
      </c>
      <c r="K528" s="23">
        <f t="shared" si="164"/>
        <v>0</v>
      </c>
      <c r="L528" s="25">
        <f t="shared" si="164"/>
        <v>0</v>
      </c>
      <c r="M528" s="22">
        <f t="shared" si="165"/>
        <v>0</v>
      </c>
      <c r="N528" s="23">
        <f t="shared" si="166"/>
        <v>0</v>
      </c>
      <c r="O528" s="23">
        <f t="shared" si="166"/>
        <v>0</v>
      </c>
      <c r="P528" s="25">
        <f t="shared" si="166"/>
        <v>0</v>
      </c>
      <c r="Q528" s="22">
        <f t="shared" si="167"/>
        <v>0</v>
      </c>
      <c r="R528" s="23">
        <f t="shared" si="168"/>
        <v>0</v>
      </c>
      <c r="S528" s="23">
        <f t="shared" si="168"/>
        <v>0</v>
      </c>
      <c r="T528" s="25">
        <f t="shared" si="168"/>
        <v>0</v>
      </c>
      <c r="U528" s="73">
        <f t="shared" si="169"/>
        <v>0</v>
      </c>
      <c r="V528" s="23">
        <f t="shared" si="170"/>
        <v>0</v>
      </c>
      <c r="W528" s="23">
        <f t="shared" si="170"/>
        <v>0</v>
      </c>
      <c r="X528" s="25">
        <f t="shared" si="170"/>
        <v>0</v>
      </c>
    </row>
    <row r="529" spans="1:24" s="4" customFormat="1" ht="10.5" hidden="1" customHeight="1" x14ac:dyDescent="0.2">
      <c r="A529" s="536">
        <v>4</v>
      </c>
      <c r="B529" s="537">
        <v>2</v>
      </c>
      <c r="C529" s="593">
        <v>3</v>
      </c>
      <c r="D529" s="379" t="s">
        <v>235</v>
      </c>
      <c r="E529" s="688">
        <v>14</v>
      </c>
      <c r="F529" s="623" t="s">
        <v>54</v>
      </c>
      <c r="G529" s="623" t="s">
        <v>164</v>
      </c>
      <c r="H529" s="697" t="s">
        <v>31</v>
      </c>
      <c r="I529" s="124">
        <f>SUM(J529+L529)</f>
        <v>0</v>
      </c>
      <c r="J529" s="142"/>
      <c r="K529" s="143"/>
      <c r="L529" s="144"/>
      <c r="M529" s="145">
        <f t="shared" si="165"/>
        <v>0</v>
      </c>
      <c r="N529" s="142">
        <f>SUM(N530*3.4528)</f>
        <v>0</v>
      </c>
      <c r="O529" s="143"/>
      <c r="P529" s="146"/>
      <c r="Q529" s="145">
        <f t="shared" si="167"/>
        <v>0</v>
      </c>
      <c r="R529" s="142">
        <f>SUM(R530*3.4528)</f>
        <v>0</v>
      </c>
      <c r="S529" s="143"/>
      <c r="T529" s="144"/>
      <c r="U529" s="147">
        <f t="shared" si="169"/>
        <v>0</v>
      </c>
      <c r="V529" s="142">
        <f>SUM(V530*3.4528)</f>
        <v>0</v>
      </c>
      <c r="W529" s="143"/>
      <c r="X529" s="146"/>
    </row>
    <row r="530" spans="1:24" s="4" customFormat="1" ht="10.5" hidden="1" customHeight="1" x14ac:dyDescent="0.2">
      <c r="A530" s="536"/>
      <c r="B530" s="537"/>
      <c r="C530" s="594"/>
      <c r="D530" s="379"/>
      <c r="E530" s="586"/>
      <c r="F530" s="693"/>
      <c r="G530" s="693"/>
      <c r="H530" s="698"/>
      <c r="I530" s="26">
        <f>I529/3.4528</f>
        <v>0</v>
      </c>
      <c r="J530" s="121">
        <f>J529/3.4528</f>
        <v>0</v>
      </c>
      <c r="K530" s="121">
        <f>K529/3.4528</f>
        <v>0</v>
      </c>
      <c r="L530" s="122">
        <f>L529/3.4528</f>
        <v>0</v>
      </c>
      <c r="M530" s="129">
        <f t="shared" si="165"/>
        <v>0</v>
      </c>
      <c r="N530" s="148"/>
      <c r="O530" s="121">
        <f>O529/3.4528</f>
        <v>0</v>
      </c>
      <c r="P530" s="123">
        <f>P529/3.4528</f>
        <v>0</v>
      </c>
      <c r="Q530" s="129">
        <f t="shared" si="167"/>
        <v>0</v>
      </c>
      <c r="R530" s="121"/>
      <c r="S530" s="121">
        <f>S529/3.4528</f>
        <v>0</v>
      </c>
      <c r="T530" s="122">
        <f>T529/3.4528</f>
        <v>0</v>
      </c>
      <c r="U530" s="149">
        <f t="shared" si="169"/>
        <v>0</v>
      </c>
      <c r="V530" s="121"/>
      <c r="W530" s="121">
        <f>W529/3.4528</f>
        <v>0</v>
      </c>
      <c r="X530" s="123">
        <f>X529/3.4528</f>
        <v>0</v>
      </c>
    </row>
    <row r="531" spans="1:24" s="4" customFormat="1" ht="17.25" customHeight="1" thickBot="1" x14ac:dyDescent="0.25">
      <c r="A531" s="536"/>
      <c r="B531" s="537"/>
      <c r="C531" s="594"/>
      <c r="D531" s="616" t="s">
        <v>235</v>
      </c>
      <c r="E531" s="586"/>
      <c r="F531" s="624"/>
      <c r="G531" s="624"/>
      <c r="H531" s="331" t="s">
        <v>28</v>
      </c>
      <c r="I531" s="404">
        <f>SUM(J531)</f>
        <v>54.3</v>
      </c>
      <c r="J531" s="17">
        <v>54.3</v>
      </c>
      <c r="K531" s="17"/>
      <c r="L531" s="18"/>
      <c r="M531" s="408">
        <f t="shared" si="165"/>
        <v>22.7</v>
      </c>
      <c r="N531" s="69">
        <v>22.7</v>
      </c>
      <c r="O531" s="69"/>
      <c r="P531" s="72"/>
      <c r="Q531" s="265">
        <f t="shared" si="167"/>
        <v>50</v>
      </c>
      <c r="R531" s="17">
        <v>50</v>
      </c>
      <c r="S531" s="17"/>
      <c r="T531" s="18"/>
      <c r="U531" s="265">
        <f t="shared" si="169"/>
        <v>50</v>
      </c>
      <c r="V531" s="17">
        <v>50</v>
      </c>
      <c r="W531" s="17"/>
      <c r="X531" s="53"/>
    </row>
    <row r="532" spans="1:24" s="4" customFormat="1" ht="26.45" customHeight="1" thickBot="1" x14ac:dyDescent="0.25">
      <c r="A532" s="536"/>
      <c r="B532" s="537"/>
      <c r="C532" s="594"/>
      <c r="D532" s="616"/>
      <c r="E532" s="586"/>
      <c r="F532" s="549" t="s">
        <v>9</v>
      </c>
      <c r="G532" s="550"/>
      <c r="H532" s="551"/>
      <c r="I532" s="73">
        <f>SUM(J532+L532)</f>
        <v>54.3</v>
      </c>
      <c r="J532" s="23">
        <f>SUM(J531,J530)</f>
        <v>54.3</v>
      </c>
      <c r="K532" s="23">
        <f>SUM(K531,K530)</f>
        <v>0</v>
      </c>
      <c r="L532" s="24">
        <f>SUM(L531,L530)</f>
        <v>0</v>
      </c>
      <c r="M532" s="73">
        <f t="shared" si="165"/>
        <v>22.7</v>
      </c>
      <c r="N532" s="23">
        <f>SUM(N531,N530)</f>
        <v>22.7</v>
      </c>
      <c r="O532" s="23">
        <f>SUM(O531,O530)</f>
        <v>0</v>
      </c>
      <c r="P532" s="25">
        <f>SUM(P531,P530)</f>
        <v>0</v>
      </c>
      <c r="Q532" s="73">
        <f t="shared" si="167"/>
        <v>50</v>
      </c>
      <c r="R532" s="23">
        <f>SUM(R531,R530)</f>
        <v>50</v>
      </c>
      <c r="S532" s="23">
        <f>SUM(S531,S530)</f>
        <v>0</v>
      </c>
      <c r="T532" s="24">
        <f>SUM(T531,T530)</f>
        <v>0</v>
      </c>
      <c r="U532" s="73">
        <f t="shared" si="169"/>
        <v>50</v>
      </c>
      <c r="V532" s="23">
        <f>SUM(V531,V530)</f>
        <v>50</v>
      </c>
      <c r="W532" s="23">
        <f>SUM(W531,W530)</f>
        <v>0</v>
      </c>
      <c r="X532" s="25">
        <f>SUM(X531,X530)</f>
        <v>0</v>
      </c>
    </row>
    <row r="533" spans="1:24" s="4" customFormat="1" ht="17.25" customHeight="1" thickBot="1" x14ac:dyDescent="0.25">
      <c r="A533" s="548">
        <v>4</v>
      </c>
      <c r="B533" s="598">
        <v>2</v>
      </c>
      <c r="C533" s="645">
        <v>4</v>
      </c>
      <c r="D533" s="616" t="s">
        <v>381</v>
      </c>
      <c r="E533" s="672" t="s">
        <v>454</v>
      </c>
      <c r="F533" s="472" t="s">
        <v>54</v>
      </c>
      <c r="G533" s="380" t="s">
        <v>165</v>
      </c>
      <c r="H533" s="331" t="s">
        <v>28</v>
      </c>
      <c r="I533" s="404">
        <f>SUM(J533)</f>
        <v>40</v>
      </c>
      <c r="J533" s="17">
        <v>40</v>
      </c>
      <c r="K533" s="17"/>
      <c r="L533" s="18"/>
      <c r="M533" s="408">
        <f>SUM(N533+P533)</f>
        <v>41.3</v>
      </c>
      <c r="N533" s="69">
        <v>41.3</v>
      </c>
      <c r="O533" s="69"/>
      <c r="P533" s="72"/>
      <c r="Q533" s="265">
        <f>SUM(R533+T533)</f>
        <v>41.3</v>
      </c>
      <c r="R533" s="17">
        <v>41.3</v>
      </c>
      <c r="S533" s="17"/>
      <c r="T533" s="18"/>
      <c r="U533" s="265">
        <f>SUM(V533+X533)</f>
        <v>41.3</v>
      </c>
      <c r="V533" s="17">
        <v>41.3</v>
      </c>
      <c r="W533" s="17"/>
      <c r="X533" s="53"/>
    </row>
    <row r="534" spans="1:24" s="4" customFormat="1" ht="17.25" customHeight="1" thickBot="1" x14ac:dyDescent="0.25">
      <c r="A534" s="547"/>
      <c r="B534" s="599"/>
      <c r="C534" s="684"/>
      <c r="D534" s="616"/>
      <c r="E534" s="673"/>
      <c r="F534" s="549" t="s">
        <v>9</v>
      </c>
      <c r="G534" s="550"/>
      <c r="H534" s="551"/>
      <c r="I534" s="73">
        <f>SUM(J534+L534)</f>
        <v>40</v>
      </c>
      <c r="J534" s="23">
        <f>J533</f>
        <v>40</v>
      </c>
      <c r="K534" s="23">
        <f>K533</f>
        <v>0</v>
      </c>
      <c r="L534" s="23">
        <f>L533</f>
        <v>0</v>
      </c>
      <c r="M534" s="73">
        <f>SUM(N534+P534)</f>
        <v>41.3</v>
      </c>
      <c r="N534" s="23">
        <f>N533</f>
        <v>41.3</v>
      </c>
      <c r="O534" s="23">
        <f>O533</f>
        <v>0</v>
      </c>
      <c r="P534" s="23">
        <f>P533</f>
        <v>0</v>
      </c>
      <c r="Q534" s="73">
        <f>SUM(R534+T534)</f>
        <v>41.3</v>
      </c>
      <c r="R534" s="23">
        <f>R533</f>
        <v>41.3</v>
      </c>
      <c r="S534" s="23">
        <f>S533</f>
        <v>0</v>
      </c>
      <c r="T534" s="23">
        <f>T533</f>
        <v>0</v>
      </c>
      <c r="U534" s="73">
        <f>SUM(V534+X534)</f>
        <v>41.3</v>
      </c>
      <c r="V534" s="23">
        <f>V533</f>
        <v>41.3</v>
      </c>
      <c r="W534" s="23">
        <f>W533</f>
        <v>0</v>
      </c>
      <c r="X534" s="25">
        <f>X533</f>
        <v>0</v>
      </c>
    </row>
    <row r="535" spans="1:24" s="4" customFormat="1" ht="17.25" hidden="1" customHeight="1" thickBot="1" x14ac:dyDescent="0.25">
      <c r="A535" s="548">
        <v>4</v>
      </c>
      <c r="B535" s="598">
        <v>2</v>
      </c>
      <c r="C535" s="645">
        <v>5</v>
      </c>
      <c r="D535" s="876"/>
      <c r="E535" s="672"/>
      <c r="F535" s="472"/>
      <c r="G535" s="483"/>
      <c r="H535" s="468" t="s">
        <v>28</v>
      </c>
      <c r="I535" s="404">
        <f>SUM(J535)</f>
        <v>0</v>
      </c>
      <c r="J535" s="17"/>
      <c r="K535" s="17"/>
      <c r="L535" s="18"/>
      <c r="M535" s="408">
        <f>SUM(N535+P535)</f>
        <v>0</v>
      </c>
      <c r="N535" s="69"/>
      <c r="O535" s="69"/>
      <c r="P535" s="72"/>
      <c r="Q535" s="265">
        <f>SUM(R535+T535)</f>
        <v>0</v>
      </c>
      <c r="R535" s="17"/>
      <c r="S535" s="17"/>
      <c r="T535" s="18"/>
      <c r="U535" s="265">
        <f>SUM(V535+X535)</f>
        <v>0</v>
      </c>
      <c r="V535" s="17"/>
      <c r="W535" s="17"/>
      <c r="X535" s="53"/>
    </row>
    <row r="536" spans="1:24" s="4" customFormat="1" ht="17.25" hidden="1" customHeight="1" thickBot="1" x14ac:dyDescent="0.25">
      <c r="A536" s="547"/>
      <c r="B536" s="599"/>
      <c r="C536" s="684"/>
      <c r="D536" s="876"/>
      <c r="E536" s="673"/>
      <c r="F536" s="549" t="s">
        <v>9</v>
      </c>
      <c r="G536" s="550"/>
      <c r="H536" s="551"/>
      <c r="I536" s="73">
        <f>SUM(J536+L536)</f>
        <v>0</v>
      </c>
      <c r="J536" s="23">
        <f>J535</f>
        <v>0</v>
      </c>
      <c r="K536" s="23">
        <f>K535</f>
        <v>0</v>
      </c>
      <c r="L536" s="23">
        <f>L535</f>
        <v>0</v>
      </c>
      <c r="M536" s="73">
        <f>SUM(N536+P536)</f>
        <v>0</v>
      </c>
      <c r="N536" s="23">
        <f>N535</f>
        <v>0</v>
      </c>
      <c r="O536" s="23">
        <f>O535</f>
        <v>0</v>
      </c>
      <c r="P536" s="23">
        <f>P535</f>
        <v>0</v>
      </c>
      <c r="Q536" s="73">
        <f>SUM(R536+T536)</f>
        <v>0</v>
      </c>
      <c r="R536" s="23">
        <f>R535</f>
        <v>0</v>
      </c>
      <c r="S536" s="23">
        <f>S535</f>
        <v>0</v>
      </c>
      <c r="T536" s="23">
        <f>T535</f>
        <v>0</v>
      </c>
      <c r="U536" s="73">
        <f>SUM(V536+X536)</f>
        <v>0</v>
      </c>
      <c r="V536" s="23">
        <f>V535</f>
        <v>0</v>
      </c>
      <c r="W536" s="23">
        <f>W535</f>
        <v>0</v>
      </c>
      <c r="X536" s="25">
        <f>X535</f>
        <v>0</v>
      </c>
    </row>
    <row r="537" spans="1:24" s="4" customFormat="1" ht="20.25" customHeight="1" thickBot="1" x14ac:dyDescent="0.25">
      <c r="A537" s="309">
        <v>4</v>
      </c>
      <c r="B537" s="363">
        <v>2</v>
      </c>
      <c r="C537" s="685" t="s">
        <v>10</v>
      </c>
      <c r="D537" s="686"/>
      <c r="E537" s="686"/>
      <c r="F537" s="686"/>
      <c r="G537" s="686"/>
      <c r="H537" s="687"/>
      <c r="I537" s="246">
        <f>L537+J537</f>
        <v>107.39999999999999</v>
      </c>
      <c r="J537" s="247">
        <f>SUM(J522+J524+J532+J534)</f>
        <v>94.3</v>
      </c>
      <c r="K537" s="247">
        <f>SUM(K522+K524+K532+K534)</f>
        <v>0</v>
      </c>
      <c r="L537" s="247">
        <f>SUM(L522+L524+L532+L534)</f>
        <v>13.1</v>
      </c>
      <c r="M537" s="238">
        <f>P537+N537</f>
        <v>90.9</v>
      </c>
      <c r="N537" s="236">
        <f>SUM(N522+N524+N532+N534+N536)</f>
        <v>64</v>
      </c>
      <c r="O537" s="236">
        <f>SUM(O522+O524+O532+O534)</f>
        <v>0</v>
      </c>
      <c r="P537" s="236">
        <f>SUM(P522+P524+P532+P534)</f>
        <v>26.9</v>
      </c>
      <c r="Q537" s="238">
        <f>T537+R537</f>
        <v>111.3</v>
      </c>
      <c r="R537" s="236">
        <f>SUM(R522+R524+R532+R534)</f>
        <v>91.3</v>
      </c>
      <c r="S537" s="236">
        <f>SUM(S522+S524+S532+S534)</f>
        <v>0</v>
      </c>
      <c r="T537" s="236">
        <f>SUM(T522+T524+T532+T534)</f>
        <v>20</v>
      </c>
      <c r="U537" s="238">
        <f>X537+V537</f>
        <v>690.3</v>
      </c>
      <c r="V537" s="236">
        <f>SUM(V522+V524+V532+V534)</f>
        <v>91.3</v>
      </c>
      <c r="W537" s="236">
        <f>SUM(W522+W524+W532+W534)</f>
        <v>0</v>
      </c>
      <c r="X537" s="237">
        <f>SUM(X522+X524+X532+X534)</f>
        <v>599</v>
      </c>
    </row>
    <row r="538" spans="1:24" s="4" customFormat="1" ht="21" customHeight="1" thickBot="1" x14ac:dyDescent="0.25">
      <c r="A538" s="338">
        <v>4</v>
      </c>
      <c r="B538" s="345">
        <v>3</v>
      </c>
      <c r="C538" s="617" t="s">
        <v>466</v>
      </c>
      <c r="D538" s="618"/>
      <c r="E538" s="618"/>
      <c r="F538" s="619"/>
      <c r="G538" s="619"/>
      <c r="H538" s="618"/>
      <c r="I538" s="618"/>
      <c r="J538" s="618"/>
      <c r="K538" s="618"/>
      <c r="L538" s="618"/>
      <c r="M538" s="618"/>
      <c r="N538" s="618"/>
      <c r="O538" s="618"/>
      <c r="P538" s="618"/>
      <c r="Q538" s="618"/>
      <c r="R538" s="618"/>
      <c r="S538" s="618"/>
      <c r="T538" s="618"/>
      <c r="U538" s="618"/>
      <c r="V538" s="618"/>
      <c r="W538" s="618"/>
      <c r="X538" s="620"/>
    </row>
    <row r="539" spans="1:24" s="3" customFormat="1" ht="24" customHeight="1" thickBot="1" x14ac:dyDescent="0.25">
      <c r="A539" s="653">
        <v>4</v>
      </c>
      <c r="B539" s="537">
        <v>3</v>
      </c>
      <c r="C539" s="666">
        <v>1</v>
      </c>
      <c r="D539" s="567" t="s">
        <v>174</v>
      </c>
      <c r="E539" s="642">
        <v>14</v>
      </c>
      <c r="F539" s="534" t="s">
        <v>263</v>
      </c>
      <c r="G539" s="534" t="s">
        <v>163</v>
      </c>
      <c r="H539" s="510" t="s">
        <v>28</v>
      </c>
      <c r="I539" s="26">
        <f>SUM(J539+L539)</f>
        <v>10</v>
      </c>
      <c r="J539" s="45">
        <v>10</v>
      </c>
      <c r="K539" s="45"/>
      <c r="L539" s="48"/>
      <c r="M539" s="29">
        <f>SUM(N539+P539)</f>
        <v>0</v>
      </c>
      <c r="N539" s="45"/>
      <c r="O539" s="45"/>
      <c r="P539" s="33"/>
      <c r="Q539" s="150">
        <f>SUM(R539+T539)</f>
        <v>0</v>
      </c>
      <c r="R539" s="45"/>
      <c r="S539" s="45"/>
      <c r="T539" s="48"/>
      <c r="U539" s="150">
        <f>SUM(V539+X539)</f>
        <v>0</v>
      </c>
      <c r="V539" s="45"/>
      <c r="W539" s="45"/>
      <c r="X539" s="33"/>
    </row>
    <row r="540" spans="1:24" s="3" customFormat="1" ht="24" customHeight="1" thickBot="1" x14ac:dyDescent="0.25">
      <c r="A540" s="653"/>
      <c r="B540" s="537"/>
      <c r="C540" s="667"/>
      <c r="D540" s="558"/>
      <c r="E540" s="643"/>
      <c r="F540" s="534"/>
      <c r="G540" s="534"/>
      <c r="H540" s="510" t="s">
        <v>500</v>
      </c>
      <c r="I540" s="34"/>
      <c r="J540" s="88"/>
      <c r="K540" s="88"/>
      <c r="L540" s="87"/>
      <c r="M540" s="29">
        <f>SUM(N540+P540)</f>
        <v>10</v>
      </c>
      <c r="N540" s="503">
        <v>10</v>
      </c>
      <c r="O540" s="88"/>
      <c r="P540" s="37"/>
      <c r="Q540" s="150">
        <f>SUM(R540+T540)</f>
        <v>10</v>
      </c>
      <c r="R540" s="88">
        <v>10</v>
      </c>
      <c r="S540" s="88"/>
      <c r="T540" s="87"/>
      <c r="U540" s="150">
        <f>SUM(V540+X540)</f>
        <v>10</v>
      </c>
      <c r="V540" s="88">
        <v>10</v>
      </c>
      <c r="W540" s="88"/>
      <c r="X540" s="37"/>
    </row>
    <row r="541" spans="1:24" s="4" customFormat="1" ht="24" customHeight="1" thickBot="1" x14ac:dyDescent="0.25">
      <c r="A541" s="653"/>
      <c r="B541" s="537"/>
      <c r="C541" s="668"/>
      <c r="D541" s="702"/>
      <c r="E541" s="644"/>
      <c r="F541" s="689" t="s">
        <v>9</v>
      </c>
      <c r="G541" s="690"/>
      <c r="H541" s="551"/>
      <c r="I541" s="73">
        <f>SUM(J541+L541)</f>
        <v>10</v>
      </c>
      <c r="J541" s="23">
        <f>SUM(J539)</f>
        <v>10</v>
      </c>
      <c r="K541" s="23">
        <f>SUM(K539)</f>
        <v>0</v>
      </c>
      <c r="L541" s="25">
        <f>SUM(L539)</f>
        <v>0</v>
      </c>
      <c r="M541" s="73">
        <f>SUM(N541+P541)</f>
        <v>10</v>
      </c>
      <c r="N541" s="23">
        <f>SUM(N539+N540)</f>
        <v>10</v>
      </c>
      <c r="O541" s="23">
        <f>SUM(O539)</f>
        <v>0</v>
      </c>
      <c r="P541" s="25">
        <f>SUM(P539)</f>
        <v>0</v>
      </c>
      <c r="Q541" s="73">
        <f>SUM(R541+T541)</f>
        <v>10</v>
      </c>
      <c r="R541" s="23">
        <f>SUM(R539+R540)</f>
        <v>10</v>
      </c>
      <c r="S541" s="23">
        <f>SUM(S539)</f>
        <v>0</v>
      </c>
      <c r="T541" s="25">
        <f>SUM(T539)</f>
        <v>0</v>
      </c>
      <c r="U541" s="73">
        <f>SUM(V541+X541)</f>
        <v>10</v>
      </c>
      <c r="V541" s="23">
        <f>SUM(V539+V540)</f>
        <v>10</v>
      </c>
      <c r="W541" s="23">
        <f>SUM(W539)</f>
        <v>0</v>
      </c>
      <c r="X541" s="25">
        <f>SUM(X539)</f>
        <v>0</v>
      </c>
    </row>
    <row r="542" spans="1:24" s="4" customFormat="1" ht="21" customHeight="1" thickBot="1" x14ac:dyDescent="0.25">
      <c r="A542" s="309">
        <v>4</v>
      </c>
      <c r="B542" s="363">
        <v>3</v>
      </c>
      <c r="C542" s="595" t="s">
        <v>10</v>
      </c>
      <c r="D542" s="596"/>
      <c r="E542" s="596"/>
      <c r="F542" s="596"/>
      <c r="G542" s="596"/>
      <c r="H542" s="597"/>
      <c r="I542" s="235">
        <f>SUM(J542+L542)</f>
        <v>10</v>
      </c>
      <c r="J542" s="236">
        <f t="shared" ref="J542:L542" si="171">SUM(J541)</f>
        <v>10</v>
      </c>
      <c r="K542" s="236">
        <f t="shared" si="171"/>
        <v>0</v>
      </c>
      <c r="L542" s="236">
        <f t="shared" si="171"/>
        <v>0</v>
      </c>
      <c r="M542" s="235">
        <f>SUM(N542+P542)</f>
        <v>10</v>
      </c>
      <c r="N542" s="236">
        <f t="shared" ref="N542:P542" si="172">SUM(N541)</f>
        <v>10</v>
      </c>
      <c r="O542" s="236">
        <f t="shared" si="172"/>
        <v>0</v>
      </c>
      <c r="P542" s="236">
        <f t="shared" si="172"/>
        <v>0</v>
      </c>
      <c r="Q542" s="235">
        <f>SUM(R542+T542)</f>
        <v>10</v>
      </c>
      <c r="R542" s="236">
        <f t="shared" ref="R542:T542" si="173">SUM(R541)</f>
        <v>10</v>
      </c>
      <c r="S542" s="236">
        <f t="shared" si="173"/>
        <v>0</v>
      </c>
      <c r="T542" s="236">
        <f t="shared" si="173"/>
        <v>0</v>
      </c>
      <c r="U542" s="235">
        <f>SUM(V542+X542)</f>
        <v>10</v>
      </c>
      <c r="V542" s="236">
        <f t="shared" ref="V542:X542" si="174">SUM(V541)</f>
        <v>10</v>
      </c>
      <c r="W542" s="236">
        <f t="shared" si="174"/>
        <v>0</v>
      </c>
      <c r="X542" s="237">
        <f t="shared" si="174"/>
        <v>0</v>
      </c>
    </row>
    <row r="543" spans="1:24" s="4" customFormat="1" ht="16.5" hidden="1" customHeight="1" thickBot="1" x14ac:dyDescent="0.25">
      <c r="A543" s="338">
        <v>5</v>
      </c>
      <c r="B543" s="339">
        <v>5</v>
      </c>
      <c r="C543" s="663" t="s">
        <v>239</v>
      </c>
      <c r="D543" s="664"/>
      <c r="E543" s="664"/>
      <c r="F543" s="664"/>
      <c r="G543" s="664"/>
      <c r="H543" s="664"/>
      <c r="I543" s="664"/>
      <c r="J543" s="664"/>
      <c r="K543" s="664"/>
      <c r="L543" s="664"/>
      <c r="M543" s="664"/>
      <c r="N543" s="664"/>
      <c r="O543" s="664"/>
      <c r="P543" s="664"/>
      <c r="Q543" s="664"/>
      <c r="R543" s="664"/>
      <c r="S543" s="664"/>
      <c r="T543" s="664"/>
      <c r="U543" s="664"/>
      <c r="V543" s="664"/>
      <c r="W543" s="664"/>
      <c r="X543" s="665"/>
    </row>
    <row r="544" spans="1:24" s="7" customFormat="1" ht="13.5" hidden="1" customHeight="1" x14ac:dyDescent="0.2">
      <c r="A544" s="536">
        <v>5</v>
      </c>
      <c r="B544" s="537">
        <v>5</v>
      </c>
      <c r="C544" s="593">
        <v>1</v>
      </c>
      <c r="D544" s="655"/>
      <c r="E544" s="688">
        <v>14</v>
      </c>
      <c r="F544" s="623"/>
      <c r="G544" s="623"/>
      <c r="H544" s="697" t="s">
        <v>31</v>
      </c>
      <c r="I544" s="151">
        <f>SUM(J544+L544)</f>
        <v>0</v>
      </c>
      <c r="J544" s="152"/>
      <c r="K544" s="153"/>
      <c r="L544" s="154"/>
      <c r="M544" s="155">
        <f t="shared" ref="M544:M563" si="175">SUM(N544+P544)</f>
        <v>0</v>
      </c>
      <c r="N544" s="152">
        <f>SUM(N545*3.4528)</f>
        <v>0</v>
      </c>
      <c r="O544" s="153"/>
      <c r="P544" s="156"/>
      <c r="Q544" s="155">
        <f t="shared" ref="Q544:Q558" si="176">SUM(R544+T544)</f>
        <v>0</v>
      </c>
      <c r="R544" s="152">
        <f>SUM(R545*3.4528)</f>
        <v>0</v>
      </c>
      <c r="S544" s="153"/>
      <c r="T544" s="154"/>
      <c r="U544" s="155">
        <f t="shared" ref="U544:U558" si="177">SUM(V544+X544)</f>
        <v>0</v>
      </c>
      <c r="V544" s="152">
        <f>SUM(V545*3.4528)</f>
        <v>0</v>
      </c>
      <c r="W544" s="153"/>
      <c r="X544" s="156"/>
    </row>
    <row r="545" spans="1:24" s="7" customFormat="1" ht="13.5" hidden="1" customHeight="1" x14ac:dyDescent="0.2">
      <c r="A545" s="536"/>
      <c r="B545" s="537"/>
      <c r="C545" s="594"/>
      <c r="D545" s="616"/>
      <c r="E545" s="586"/>
      <c r="F545" s="693"/>
      <c r="G545" s="693"/>
      <c r="H545" s="698"/>
      <c r="I545" s="157">
        <f t="shared" ref="I545:X545" si="178">I544/3.4528</f>
        <v>0</v>
      </c>
      <c r="J545" s="158">
        <f t="shared" si="178"/>
        <v>0</v>
      </c>
      <c r="K545" s="158">
        <f t="shared" si="178"/>
        <v>0</v>
      </c>
      <c r="L545" s="159">
        <f t="shared" si="178"/>
        <v>0</v>
      </c>
      <c r="M545" s="160">
        <f t="shared" si="175"/>
        <v>0</v>
      </c>
      <c r="N545" s="161"/>
      <c r="O545" s="158">
        <f t="shared" si="178"/>
        <v>0</v>
      </c>
      <c r="P545" s="162">
        <f t="shared" si="178"/>
        <v>0</v>
      </c>
      <c r="Q545" s="160">
        <f t="shared" si="176"/>
        <v>0</v>
      </c>
      <c r="R545" s="158"/>
      <c r="S545" s="158">
        <f t="shared" si="178"/>
        <v>0</v>
      </c>
      <c r="T545" s="159">
        <f t="shared" si="178"/>
        <v>0</v>
      </c>
      <c r="U545" s="160">
        <f t="shared" si="177"/>
        <v>0</v>
      </c>
      <c r="V545" s="158"/>
      <c r="W545" s="158">
        <f t="shared" si="178"/>
        <v>0</v>
      </c>
      <c r="X545" s="162">
        <f t="shared" si="178"/>
        <v>0</v>
      </c>
    </row>
    <row r="546" spans="1:24" s="4" customFormat="1" ht="14.25" hidden="1" customHeight="1" x14ac:dyDescent="0.2">
      <c r="A546" s="536"/>
      <c r="B546" s="537"/>
      <c r="C546" s="594"/>
      <c r="D546" s="616"/>
      <c r="E546" s="586"/>
      <c r="F546" s="693"/>
      <c r="G546" s="693"/>
      <c r="H546" s="641" t="s">
        <v>28</v>
      </c>
      <c r="I546" s="163">
        <f>SUM(J546+L546)</f>
        <v>0</v>
      </c>
      <c r="J546" s="164"/>
      <c r="K546" s="165"/>
      <c r="L546" s="166"/>
      <c r="M546" s="167">
        <f t="shared" si="175"/>
        <v>0</v>
      </c>
      <c r="N546" s="168">
        <f>SUM(N547*3.4528)</f>
        <v>0</v>
      </c>
      <c r="O546" s="169"/>
      <c r="P546" s="170"/>
      <c r="Q546" s="171">
        <f t="shared" si="176"/>
        <v>0</v>
      </c>
      <c r="R546" s="168">
        <f>SUM(R547*3.4528)</f>
        <v>0</v>
      </c>
      <c r="S546" s="169"/>
      <c r="T546" s="172"/>
      <c r="U546" s="171">
        <f t="shared" si="177"/>
        <v>0</v>
      </c>
      <c r="V546" s="168">
        <f>SUM(V547*3.4528)</f>
        <v>0</v>
      </c>
      <c r="W546" s="169"/>
      <c r="X546" s="170"/>
    </row>
    <row r="547" spans="1:24" s="4" customFormat="1" ht="14.25" hidden="1" customHeight="1" thickBot="1" x14ac:dyDescent="0.25">
      <c r="A547" s="536"/>
      <c r="B547" s="537"/>
      <c r="C547" s="594"/>
      <c r="D547" s="616"/>
      <c r="E547" s="586"/>
      <c r="F547" s="624"/>
      <c r="G547" s="624"/>
      <c r="H547" s="571"/>
      <c r="I547" s="173">
        <f t="shared" ref="I547:X547" si="179">I546/3.4528</f>
        <v>0</v>
      </c>
      <c r="J547" s="174">
        <f t="shared" si="179"/>
        <v>0</v>
      </c>
      <c r="K547" s="174">
        <f t="shared" si="179"/>
        <v>0</v>
      </c>
      <c r="L547" s="175">
        <f t="shared" si="179"/>
        <v>0</v>
      </c>
      <c r="M547" s="176">
        <f t="shared" si="175"/>
        <v>0</v>
      </c>
      <c r="N547" s="177"/>
      <c r="O547" s="177">
        <f t="shared" si="179"/>
        <v>0</v>
      </c>
      <c r="P547" s="178">
        <f t="shared" si="179"/>
        <v>0</v>
      </c>
      <c r="Q547" s="179">
        <f t="shared" si="176"/>
        <v>0</v>
      </c>
      <c r="R547" s="177"/>
      <c r="S547" s="177">
        <f t="shared" si="179"/>
        <v>0</v>
      </c>
      <c r="T547" s="180">
        <f t="shared" si="179"/>
        <v>0</v>
      </c>
      <c r="U547" s="179">
        <f t="shared" si="177"/>
        <v>0</v>
      </c>
      <c r="V547" s="177"/>
      <c r="W547" s="177">
        <f t="shared" si="179"/>
        <v>0</v>
      </c>
      <c r="X547" s="178">
        <f t="shared" si="179"/>
        <v>0</v>
      </c>
    </row>
    <row r="548" spans="1:24" s="4" customFormat="1" ht="12.75" hidden="1" customHeight="1" thickBot="1" x14ac:dyDescent="0.25">
      <c r="A548" s="536"/>
      <c r="B548" s="537"/>
      <c r="C548" s="594"/>
      <c r="D548" s="616"/>
      <c r="E548" s="586"/>
      <c r="F548" s="648" t="s">
        <v>9</v>
      </c>
      <c r="G548" s="649"/>
      <c r="H548" s="650"/>
      <c r="I548" s="101">
        <f>SUM(J548+L548)</f>
        <v>0</v>
      </c>
      <c r="J548" s="102">
        <f t="shared" ref="J548:L549" si="180">SUM(J546,J544)</f>
        <v>0</v>
      </c>
      <c r="K548" s="102">
        <f t="shared" si="180"/>
        <v>0</v>
      </c>
      <c r="L548" s="103">
        <f t="shared" si="180"/>
        <v>0</v>
      </c>
      <c r="M548" s="101">
        <f t="shared" si="175"/>
        <v>0</v>
      </c>
      <c r="N548" s="102">
        <f t="shared" ref="N548:P549" si="181">SUM(N546,N544)</f>
        <v>0</v>
      </c>
      <c r="O548" s="102">
        <f t="shared" si="181"/>
        <v>0</v>
      </c>
      <c r="P548" s="104">
        <f t="shared" si="181"/>
        <v>0</v>
      </c>
      <c r="Q548" s="181">
        <f t="shared" si="176"/>
        <v>0</v>
      </c>
      <c r="R548" s="102">
        <f t="shared" ref="R548:T549" si="182">SUM(R546,R544)</f>
        <v>0</v>
      </c>
      <c r="S548" s="102">
        <f t="shared" si="182"/>
        <v>0</v>
      </c>
      <c r="T548" s="103">
        <f t="shared" si="182"/>
        <v>0</v>
      </c>
      <c r="U548" s="101">
        <f t="shared" si="177"/>
        <v>0</v>
      </c>
      <c r="V548" s="102">
        <f t="shared" ref="V548:X549" si="183">SUM(V546,V544)</f>
        <v>0</v>
      </c>
      <c r="W548" s="102">
        <f t="shared" si="183"/>
        <v>0</v>
      </c>
      <c r="X548" s="104">
        <f t="shared" si="183"/>
        <v>0</v>
      </c>
    </row>
    <row r="549" spans="1:24" s="4" customFormat="1" ht="12" hidden="1" customHeight="1" thickBot="1" x14ac:dyDescent="0.25">
      <c r="A549" s="536"/>
      <c r="B549" s="537"/>
      <c r="C549" s="594"/>
      <c r="D549" s="616"/>
      <c r="E549" s="586"/>
      <c r="F549" s="553"/>
      <c r="G549" s="554"/>
      <c r="H549" s="555"/>
      <c r="I549" s="101">
        <f>SUM(J549+L549)</f>
        <v>0</v>
      </c>
      <c r="J549" s="102">
        <f t="shared" si="180"/>
        <v>0</v>
      </c>
      <c r="K549" s="102">
        <f t="shared" si="180"/>
        <v>0</v>
      </c>
      <c r="L549" s="103">
        <f t="shared" si="180"/>
        <v>0</v>
      </c>
      <c r="M549" s="182">
        <f t="shared" si="175"/>
        <v>0</v>
      </c>
      <c r="N549" s="183">
        <f t="shared" si="181"/>
        <v>0</v>
      </c>
      <c r="O549" s="183">
        <f t="shared" si="181"/>
        <v>0</v>
      </c>
      <c r="P549" s="184">
        <f t="shared" si="181"/>
        <v>0</v>
      </c>
      <c r="Q549" s="101">
        <f t="shared" si="176"/>
        <v>0</v>
      </c>
      <c r="R549" s="102">
        <f t="shared" si="182"/>
        <v>0</v>
      </c>
      <c r="S549" s="102">
        <f t="shared" si="182"/>
        <v>0</v>
      </c>
      <c r="T549" s="103">
        <f t="shared" si="182"/>
        <v>0</v>
      </c>
      <c r="U549" s="101">
        <f t="shared" si="177"/>
        <v>0</v>
      </c>
      <c r="V549" s="102">
        <f t="shared" si="183"/>
        <v>0</v>
      </c>
      <c r="W549" s="102">
        <f t="shared" si="183"/>
        <v>0</v>
      </c>
      <c r="X549" s="104">
        <f t="shared" si="183"/>
        <v>0</v>
      </c>
    </row>
    <row r="550" spans="1:24" s="7" customFormat="1" ht="15.75" hidden="1" customHeight="1" x14ac:dyDescent="0.2">
      <c r="A550" s="536">
        <v>5</v>
      </c>
      <c r="B550" s="537">
        <v>5</v>
      </c>
      <c r="C550" s="594">
        <v>2</v>
      </c>
      <c r="D550" s="651" t="s">
        <v>181</v>
      </c>
      <c r="E550" s="652">
        <v>14</v>
      </c>
      <c r="F550" s="661" t="s">
        <v>38</v>
      </c>
      <c r="G550" s="661" t="s">
        <v>165</v>
      </c>
      <c r="H550" s="691" t="s">
        <v>31</v>
      </c>
      <c r="I550" s="185">
        <f>SUM(J550+L550)</f>
        <v>0</v>
      </c>
      <c r="J550" s="186"/>
      <c r="K550" s="186"/>
      <c r="L550" s="187"/>
      <c r="M550" s="160">
        <f t="shared" si="175"/>
        <v>0</v>
      </c>
      <c r="N550" s="186">
        <f>SUM(N551*3.4528)</f>
        <v>0</v>
      </c>
      <c r="O550" s="186"/>
      <c r="P550" s="188"/>
      <c r="Q550" s="189">
        <f t="shared" si="176"/>
        <v>0</v>
      </c>
      <c r="R550" s="186">
        <f>SUM(R551*3.4528)</f>
        <v>0</v>
      </c>
      <c r="S550" s="186"/>
      <c r="T550" s="187"/>
      <c r="U550" s="160">
        <f t="shared" si="177"/>
        <v>0</v>
      </c>
      <c r="V550" s="186">
        <f>SUM(V551*3.4528)</f>
        <v>0</v>
      </c>
      <c r="W550" s="186"/>
      <c r="X550" s="188"/>
    </row>
    <row r="551" spans="1:24" s="7" customFormat="1" ht="15.75" hidden="1" customHeight="1" thickBot="1" x14ac:dyDescent="0.25">
      <c r="A551" s="536"/>
      <c r="B551" s="537"/>
      <c r="C551" s="594"/>
      <c r="D551" s="651"/>
      <c r="E551" s="652"/>
      <c r="F551" s="662"/>
      <c r="G551" s="662"/>
      <c r="H551" s="692"/>
      <c r="I551" s="161">
        <f t="shared" ref="I551:X551" si="184">I550/3.4528</f>
        <v>0</v>
      </c>
      <c r="J551" s="158">
        <f t="shared" si="184"/>
        <v>0</v>
      </c>
      <c r="K551" s="158">
        <f t="shared" si="184"/>
        <v>0</v>
      </c>
      <c r="L551" s="159">
        <f t="shared" si="184"/>
        <v>0</v>
      </c>
      <c r="M551" s="160">
        <f t="shared" si="175"/>
        <v>0</v>
      </c>
      <c r="N551" s="158"/>
      <c r="O551" s="158">
        <f t="shared" si="184"/>
        <v>0</v>
      </c>
      <c r="P551" s="162">
        <f t="shared" si="184"/>
        <v>0</v>
      </c>
      <c r="Q551" s="189">
        <f t="shared" si="176"/>
        <v>0</v>
      </c>
      <c r="R551" s="158"/>
      <c r="S551" s="158">
        <f t="shared" si="184"/>
        <v>0</v>
      </c>
      <c r="T551" s="159">
        <f t="shared" si="184"/>
        <v>0</v>
      </c>
      <c r="U551" s="160">
        <f t="shared" si="177"/>
        <v>0</v>
      </c>
      <c r="V551" s="158"/>
      <c r="W551" s="158">
        <f t="shared" si="184"/>
        <v>0</v>
      </c>
      <c r="X551" s="162">
        <f t="shared" si="184"/>
        <v>0</v>
      </c>
    </row>
    <row r="552" spans="1:24" s="6" customFormat="1" ht="15.75" hidden="1" customHeight="1" thickBot="1" x14ac:dyDescent="0.25">
      <c r="A552" s="536"/>
      <c r="B552" s="537"/>
      <c r="C552" s="594"/>
      <c r="D552" s="651"/>
      <c r="E552" s="652"/>
      <c r="F552" s="648" t="s">
        <v>9</v>
      </c>
      <c r="G552" s="649"/>
      <c r="H552" s="650"/>
      <c r="I552" s="181">
        <f>SUM(J552+L552)</f>
        <v>0</v>
      </c>
      <c r="J552" s="102">
        <f t="shared" ref="J552:L553" si="185">SUM(J550)</f>
        <v>0</v>
      </c>
      <c r="K552" s="102">
        <f t="shared" si="185"/>
        <v>0</v>
      </c>
      <c r="L552" s="103">
        <f t="shared" si="185"/>
        <v>0</v>
      </c>
      <c r="M552" s="101">
        <f t="shared" si="175"/>
        <v>0</v>
      </c>
      <c r="N552" s="102">
        <f t="shared" ref="N552:P553" si="186">SUM(N550)</f>
        <v>0</v>
      </c>
      <c r="O552" s="102">
        <f t="shared" si="186"/>
        <v>0</v>
      </c>
      <c r="P552" s="104">
        <f t="shared" si="186"/>
        <v>0</v>
      </c>
      <c r="Q552" s="101">
        <f t="shared" si="176"/>
        <v>0</v>
      </c>
      <c r="R552" s="102">
        <f t="shared" ref="R552:T553" si="187">SUM(R550)</f>
        <v>0</v>
      </c>
      <c r="S552" s="102">
        <f t="shared" si="187"/>
        <v>0</v>
      </c>
      <c r="T552" s="103">
        <f t="shared" si="187"/>
        <v>0</v>
      </c>
      <c r="U552" s="101">
        <f t="shared" si="177"/>
        <v>0</v>
      </c>
      <c r="V552" s="102">
        <f t="shared" ref="V552:X553" si="188">SUM(V550)</f>
        <v>0</v>
      </c>
      <c r="W552" s="102">
        <f t="shared" si="188"/>
        <v>0</v>
      </c>
      <c r="X552" s="104">
        <f t="shared" si="188"/>
        <v>0</v>
      </c>
    </row>
    <row r="553" spans="1:24" s="6" customFormat="1" ht="15.75" hidden="1" customHeight="1" thickBot="1" x14ac:dyDescent="0.25">
      <c r="A553" s="536"/>
      <c r="B553" s="537"/>
      <c r="C553" s="594"/>
      <c r="D553" s="651"/>
      <c r="E553" s="652"/>
      <c r="F553" s="553"/>
      <c r="G553" s="554"/>
      <c r="H553" s="555"/>
      <c r="I553" s="181">
        <f>SUM(J553+L553)</f>
        <v>0</v>
      </c>
      <c r="J553" s="102">
        <f t="shared" si="185"/>
        <v>0</v>
      </c>
      <c r="K553" s="102">
        <f t="shared" si="185"/>
        <v>0</v>
      </c>
      <c r="L553" s="103">
        <f t="shared" si="185"/>
        <v>0</v>
      </c>
      <c r="M553" s="101">
        <f t="shared" si="175"/>
        <v>0</v>
      </c>
      <c r="N553" s="102">
        <f t="shared" si="186"/>
        <v>0</v>
      </c>
      <c r="O553" s="102">
        <f t="shared" si="186"/>
        <v>0</v>
      </c>
      <c r="P553" s="104">
        <f t="shared" si="186"/>
        <v>0</v>
      </c>
      <c r="Q553" s="101">
        <f t="shared" si="176"/>
        <v>0</v>
      </c>
      <c r="R553" s="102">
        <f t="shared" si="187"/>
        <v>0</v>
      </c>
      <c r="S553" s="102">
        <f t="shared" si="187"/>
        <v>0</v>
      </c>
      <c r="T553" s="103">
        <f t="shared" si="187"/>
        <v>0</v>
      </c>
      <c r="U553" s="101">
        <f t="shared" si="177"/>
        <v>0</v>
      </c>
      <c r="V553" s="102">
        <f t="shared" si="188"/>
        <v>0</v>
      </c>
      <c r="W553" s="102">
        <f t="shared" si="188"/>
        <v>0</v>
      </c>
      <c r="X553" s="104">
        <f t="shared" si="188"/>
        <v>0</v>
      </c>
    </row>
    <row r="554" spans="1:24" s="6" customFormat="1" ht="14.25" hidden="1" customHeight="1" x14ac:dyDescent="0.2">
      <c r="A554" s="536"/>
      <c r="B554" s="537"/>
      <c r="C554" s="594"/>
      <c r="D554" s="616"/>
      <c r="E554" s="652">
        <v>14</v>
      </c>
      <c r="F554" s="623"/>
      <c r="G554" s="623"/>
      <c r="H554" s="570" t="s">
        <v>28</v>
      </c>
      <c r="I554" s="190">
        <f>SUM(J554+L554)</f>
        <v>0</v>
      </c>
      <c r="J554" s="191"/>
      <c r="K554" s="90"/>
      <c r="L554" s="192"/>
      <c r="M554" s="193">
        <f t="shared" si="175"/>
        <v>0</v>
      </c>
      <c r="N554" s="194">
        <f>SUM(N555*3.4528)</f>
        <v>0</v>
      </c>
      <c r="O554" s="195"/>
      <c r="P554" s="196"/>
      <c r="Q554" s="193">
        <f t="shared" si="176"/>
        <v>0</v>
      </c>
      <c r="R554" s="194">
        <f>SUM(R555*3.4528)</f>
        <v>0</v>
      </c>
      <c r="S554" s="195"/>
      <c r="T554" s="197"/>
      <c r="U554" s="193">
        <f t="shared" si="177"/>
        <v>0</v>
      </c>
      <c r="V554" s="194">
        <f>SUM(V555*3.4528)</f>
        <v>0</v>
      </c>
      <c r="W554" s="195"/>
      <c r="X554" s="196"/>
    </row>
    <row r="555" spans="1:24" s="6" customFormat="1" ht="14.25" hidden="1" customHeight="1" thickBot="1" x14ac:dyDescent="0.25">
      <c r="A555" s="536"/>
      <c r="B555" s="537"/>
      <c r="C555" s="594"/>
      <c r="D555" s="616"/>
      <c r="E555" s="652"/>
      <c r="F555" s="624"/>
      <c r="G555" s="624"/>
      <c r="H555" s="571"/>
      <c r="I555" s="100">
        <f t="shared" ref="I555:X555" si="189">I554/3.4528</f>
        <v>0</v>
      </c>
      <c r="J555" s="97">
        <f t="shared" si="189"/>
        <v>0</v>
      </c>
      <c r="K555" s="97">
        <f t="shared" si="189"/>
        <v>0</v>
      </c>
      <c r="L555" s="98">
        <f t="shared" si="189"/>
        <v>0</v>
      </c>
      <c r="M555" s="198">
        <f t="shared" si="175"/>
        <v>0</v>
      </c>
      <c r="N555" s="177"/>
      <c r="O555" s="177">
        <f t="shared" si="189"/>
        <v>0</v>
      </c>
      <c r="P555" s="178">
        <f t="shared" si="189"/>
        <v>0</v>
      </c>
      <c r="Q555" s="198">
        <f t="shared" si="176"/>
        <v>0</v>
      </c>
      <c r="R555" s="177"/>
      <c r="S555" s="177">
        <f t="shared" si="189"/>
        <v>0</v>
      </c>
      <c r="T555" s="180">
        <f t="shared" si="189"/>
        <v>0</v>
      </c>
      <c r="U555" s="198">
        <f t="shared" si="177"/>
        <v>0</v>
      </c>
      <c r="V555" s="177"/>
      <c r="W555" s="177">
        <f t="shared" si="189"/>
        <v>0</v>
      </c>
      <c r="X555" s="178">
        <f t="shared" si="189"/>
        <v>0</v>
      </c>
    </row>
    <row r="556" spans="1:24" s="6" customFormat="1" ht="14.25" hidden="1" customHeight="1" thickBot="1" x14ac:dyDescent="0.25">
      <c r="A556" s="536"/>
      <c r="B556" s="537"/>
      <c r="C556" s="594"/>
      <c r="D556" s="616"/>
      <c r="E556" s="652"/>
      <c r="F556" s="648" t="s">
        <v>9</v>
      </c>
      <c r="G556" s="649"/>
      <c r="H556" s="650"/>
      <c r="I556" s="101">
        <f>SUM(J556+L556)</f>
        <v>0</v>
      </c>
      <c r="J556" s="102">
        <f t="shared" ref="J556:L557" si="190">SUM(J554)</f>
        <v>0</v>
      </c>
      <c r="K556" s="102">
        <f t="shared" si="190"/>
        <v>0</v>
      </c>
      <c r="L556" s="103">
        <f t="shared" si="190"/>
        <v>0</v>
      </c>
      <c r="M556" s="101">
        <f t="shared" si="175"/>
        <v>0</v>
      </c>
      <c r="N556" s="102">
        <f t="shared" ref="N556:P557" si="191">SUM(N554)</f>
        <v>0</v>
      </c>
      <c r="O556" s="102">
        <f t="shared" si="191"/>
        <v>0</v>
      </c>
      <c r="P556" s="104">
        <f t="shared" si="191"/>
        <v>0</v>
      </c>
      <c r="Q556" s="101">
        <f t="shared" si="176"/>
        <v>0</v>
      </c>
      <c r="R556" s="102">
        <f t="shared" ref="R556:T557" si="192">SUM(R554)</f>
        <v>0</v>
      </c>
      <c r="S556" s="102">
        <f t="shared" si="192"/>
        <v>0</v>
      </c>
      <c r="T556" s="103">
        <f t="shared" si="192"/>
        <v>0</v>
      </c>
      <c r="U556" s="101">
        <f t="shared" si="177"/>
        <v>0</v>
      </c>
      <c r="V556" s="102">
        <f t="shared" ref="V556:X557" si="193">SUM(V554)</f>
        <v>0</v>
      </c>
      <c r="W556" s="102">
        <f t="shared" si="193"/>
        <v>0</v>
      </c>
      <c r="X556" s="104">
        <f t="shared" si="193"/>
        <v>0</v>
      </c>
    </row>
    <row r="557" spans="1:24" s="6" customFormat="1" ht="14.25" hidden="1" customHeight="1" thickBot="1" x14ac:dyDescent="0.25">
      <c r="A557" s="536"/>
      <c r="B557" s="537"/>
      <c r="C557" s="594"/>
      <c r="D557" s="616"/>
      <c r="E557" s="652"/>
      <c r="F557" s="553"/>
      <c r="G557" s="554"/>
      <c r="H557" s="555"/>
      <c r="I557" s="101">
        <f>SUM(J557+L557)</f>
        <v>0</v>
      </c>
      <c r="J557" s="102">
        <f t="shared" si="190"/>
        <v>0</v>
      </c>
      <c r="K557" s="102">
        <f t="shared" si="190"/>
        <v>0</v>
      </c>
      <c r="L557" s="103">
        <f t="shared" si="190"/>
        <v>0</v>
      </c>
      <c r="M557" s="199">
        <f t="shared" si="175"/>
        <v>0</v>
      </c>
      <c r="N557" s="200">
        <f t="shared" si="191"/>
        <v>0</v>
      </c>
      <c r="O557" s="200">
        <f t="shared" si="191"/>
        <v>0</v>
      </c>
      <c r="P557" s="201">
        <f t="shared" si="191"/>
        <v>0</v>
      </c>
      <c r="Q557" s="101">
        <f t="shared" si="176"/>
        <v>0</v>
      </c>
      <c r="R557" s="102">
        <f t="shared" si="192"/>
        <v>0</v>
      </c>
      <c r="S557" s="102">
        <f t="shared" si="192"/>
        <v>0</v>
      </c>
      <c r="T557" s="103">
        <f t="shared" si="192"/>
        <v>0</v>
      </c>
      <c r="U557" s="101">
        <f t="shared" si="177"/>
        <v>0</v>
      </c>
      <c r="V557" s="102">
        <f t="shared" si="193"/>
        <v>0</v>
      </c>
      <c r="W557" s="102">
        <f t="shared" si="193"/>
        <v>0</v>
      </c>
      <c r="X557" s="104">
        <f t="shared" si="193"/>
        <v>0</v>
      </c>
    </row>
    <row r="558" spans="1:24" s="7" customFormat="1" ht="13.5" hidden="1" customHeight="1" x14ac:dyDescent="0.2">
      <c r="A558" s="548">
        <v>5</v>
      </c>
      <c r="B558" s="569">
        <v>5</v>
      </c>
      <c r="C558" s="645">
        <v>3</v>
      </c>
      <c r="D558" s="694"/>
      <c r="E558" s="652">
        <v>14</v>
      </c>
      <c r="F558" s="590" t="s">
        <v>54</v>
      </c>
      <c r="G558" s="590" t="s">
        <v>176</v>
      </c>
      <c r="H558" s="588" t="s">
        <v>31</v>
      </c>
      <c r="I558" s="151">
        <f>SUM(J558+L558)</f>
        <v>0</v>
      </c>
      <c r="J558" s="202"/>
      <c r="K558" s="203"/>
      <c r="L558" s="204"/>
      <c r="M558" s="151">
        <f t="shared" si="175"/>
        <v>0</v>
      </c>
      <c r="N558" s="203"/>
      <c r="O558" s="203"/>
      <c r="P558" s="205">
        <f>SUM(P559*3.4528)</f>
        <v>0</v>
      </c>
      <c r="Q558" s="152">
        <f t="shared" si="176"/>
        <v>0</v>
      </c>
      <c r="R558" s="203"/>
      <c r="S558" s="203"/>
      <c r="T558" s="204"/>
      <c r="U558" s="151">
        <f t="shared" si="177"/>
        <v>0</v>
      </c>
      <c r="V558" s="203"/>
      <c r="W558" s="203"/>
      <c r="X558" s="205"/>
    </row>
    <row r="559" spans="1:24" s="7" customFormat="1" ht="13.5" hidden="1" customHeight="1" x14ac:dyDescent="0.2">
      <c r="A559" s="669"/>
      <c r="B559" s="671"/>
      <c r="C559" s="646"/>
      <c r="D559" s="695"/>
      <c r="E559" s="652"/>
      <c r="F559" s="591"/>
      <c r="G559" s="591"/>
      <c r="H559" s="589"/>
      <c r="I559" s="157">
        <f t="shared" ref="I559:X559" si="194">I558/3.4528</f>
        <v>0</v>
      </c>
      <c r="J559" s="158">
        <f t="shared" si="194"/>
        <v>0</v>
      </c>
      <c r="K559" s="158">
        <f t="shared" si="194"/>
        <v>0</v>
      </c>
      <c r="L559" s="159">
        <f t="shared" si="194"/>
        <v>0</v>
      </c>
      <c r="M559" s="160">
        <f t="shared" si="175"/>
        <v>0</v>
      </c>
      <c r="N559" s="158">
        <f t="shared" si="194"/>
        <v>0</v>
      </c>
      <c r="O559" s="158">
        <f t="shared" si="194"/>
        <v>0</v>
      </c>
      <c r="P559" s="162"/>
      <c r="Q559" s="161">
        <f t="shared" si="194"/>
        <v>0</v>
      </c>
      <c r="R559" s="158">
        <f t="shared" si="194"/>
        <v>0</v>
      </c>
      <c r="S559" s="158">
        <f t="shared" si="194"/>
        <v>0</v>
      </c>
      <c r="T559" s="159">
        <f t="shared" si="194"/>
        <v>0</v>
      </c>
      <c r="U559" s="157">
        <f t="shared" si="194"/>
        <v>0</v>
      </c>
      <c r="V559" s="158">
        <f t="shared" si="194"/>
        <v>0</v>
      </c>
      <c r="W559" s="158">
        <f t="shared" si="194"/>
        <v>0</v>
      </c>
      <c r="X559" s="162">
        <f t="shared" si="194"/>
        <v>0</v>
      </c>
    </row>
    <row r="560" spans="1:24" s="6" customFormat="1" ht="12.75" hidden="1" customHeight="1" x14ac:dyDescent="0.2">
      <c r="A560" s="669"/>
      <c r="B560" s="671"/>
      <c r="C560" s="646"/>
      <c r="D560" s="695"/>
      <c r="E560" s="652"/>
      <c r="F560" s="591"/>
      <c r="G560" s="591"/>
      <c r="H560" s="586" t="s">
        <v>28</v>
      </c>
      <c r="I560" s="171">
        <f>SUM(J560+L560)</f>
        <v>0</v>
      </c>
      <c r="J560" s="97"/>
      <c r="K560" s="97"/>
      <c r="L560" s="98"/>
      <c r="M560" s="171">
        <f t="shared" si="175"/>
        <v>0</v>
      </c>
      <c r="N560" s="206"/>
      <c r="O560" s="97"/>
      <c r="P560" s="99">
        <f>SUM(P561*3.4528)</f>
        <v>0</v>
      </c>
      <c r="Q560" s="207">
        <f>SUM(R560+T560)</f>
        <v>0</v>
      </c>
      <c r="R560" s="97"/>
      <c r="S560" s="97"/>
      <c r="T560" s="98"/>
      <c r="U560" s="171">
        <f>SUM(V560+X560)</f>
        <v>0</v>
      </c>
      <c r="V560" s="208"/>
      <c r="W560" s="209"/>
      <c r="X560" s="210"/>
    </row>
    <row r="561" spans="1:25" s="6" customFormat="1" ht="13.5" hidden="1" customHeight="1" thickBot="1" x14ac:dyDescent="0.25">
      <c r="A561" s="669"/>
      <c r="B561" s="671"/>
      <c r="C561" s="646"/>
      <c r="D561" s="695"/>
      <c r="E561" s="652"/>
      <c r="F561" s="592"/>
      <c r="G561" s="592"/>
      <c r="H561" s="587"/>
      <c r="I561" s="173">
        <f t="shared" ref="I561:X561" si="195">I560/3.4528</f>
        <v>0</v>
      </c>
      <c r="J561" s="174">
        <f t="shared" si="195"/>
        <v>0</v>
      </c>
      <c r="K561" s="174">
        <f t="shared" si="195"/>
        <v>0</v>
      </c>
      <c r="L561" s="175">
        <f t="shared" si="195"/>
        <v>0</v>
      </c>
      <c r="M561" s="198">
        <f t="shared" si="175"/>
        <v>0</v>
      </c>
      <c r="N561" s="177">
        <f t="shared" si="195"/>
        <v>0</v>
      </c>
      <c r="O561" s="177">
        <f t="shared" si="195"/>
        <v>0</v>
      </c>
      <c r="P561" s="178"/>
      <c r="Q561" s="211">
        <f t="shared" si="195"/>
        <v>0</v>
      </c>
      <c r="R561" s="174">
        <f t="shared" si="195"/>
        <v>0</v>
      </c>
      <c r="S561" s="174">
        <f t="shared" si="195"/>
        <v>0</v>
      </c>
      <c r="T561" s="175">
        <f t="shared" si="195"/>
        <v>0</v>
      </c>
      <c r="U561" s="173">
        <f t="shared" si="195"/>
        <v>0</v>
      </c>
      <c r="V561" s="174">
        <f t="shared" si="195"/>
        <v>0</v>
      </c>
      <c r="W561" s="174">
        <f t="shared" si="195"/>
        <v>0</v>
      </c>
      <c r="X561" s="212">
        <f t="shared" si="195"/>
        <v>0</v>
      </c>
    </row>
    <row r="562" spans="1:25" s="6" customFormat="1" ht="16.5" hidden="1" customHeight="1" thickBot="1" x14ac:dyDescent="0.25">
      <c r="A562" s="669"/>
      <c r="B562" s="671"/>
      <c r="C562" s="646"/>
      <c r="D562" s="695"/>
      <c r="E562" s="652"/>
      <c r="F562" s="648" t="s">
        <v>9</v>
      </c>
      <c r="G562" s="649"/>
      <c r="H562" s="650"/>
      <c r="I562" s="101">
        <f>SUM(J562+L562)</f>
        <v>0</v>
      </c>
      <c r="J562" s="102">
        <f t="shared" ref="J562:L563" si="196">SUM(J560,J558)</f>
        <v>0</v>
      </c>
      <c r="K562" s="102">
        <f t="shared" si="196"/>
        <v>0</v>
      </c>
      <c r="L562" s="103">
        <f t="shared" si="196"/>
        <v>0</v>
      </c>
      <c r="M562" s="182">
        <f t="shared" si="175"/>
        <v>0</v>
      </c>
      <c r="N562" s="183">
        <f t="shared" ref="N562:P563" si="197">SUM(N560,N558)</f>
        <v>0</v>
      </c>
      <c r="O562" s="183">
        <f t="shared" si="197"/>
        <v>0</v>
      </c>
      <c r="P562" s="184">
        <f t="shared" si="197"/>
        <v>0</v>
      </c>
      <c r="Q562" s="101">
        <f>SUM(R562+T562)</f>
        <v>0</v>
      </c>
      <c r="R562" s="102">
        <f t="shared" ref="R562:T563" si="198">SUM(R560,R558)</f>
        <v>0</v>
      </c>
      <c r="S562" s="102">
        <f t="shared" si="198"/>
        <v>0</v>
      </c>
      <c r="T562" s="102">
        <f t="shared" si="198"/>
        <v>0</v>
      </c>
      <c r="U562" s="101">
        <f>SUM(V562+X562)</f>
        <v>0</v>
      </c>
      <c r="V562" s="102">
        <f t="shared" ref="V562:X563" si="199">SUM(V560,V558)</f>
        <v>0</v>
      </c>
      <c r="W562" s="102">
        <f t="shared" si="199"/>
        <v>0</v>
      </c>
      <c r="X562" s="104">
        <f t="shared" si="199"/>
        <v>0</v>
      </c>
    </row>
    <row r="563" spans="1:25" s="6" customFormat="1" ht="16.5" hidden="1" customHeight="1" thickBot="1" x14ac:dyDescent="0.25">
      <c r="A563" s="670"/>
      <c r="B563" s="552"/>
      <c r="C563" s="647"/>
      <c r="D563" s="696"/>
      <c r="E563" s="654"/>
      <c r="F563" s="553"/>
      <c r="G563" s="554"/>
      <c r="H563" s="555"/>
      <c r="I563" s="101">
        <f>SUM(J563+L563)</f>
        <v>0</v>
      </c>
      <c r="J563" s="102">
        <f t="shared" si="196"/>
        <v>0</v>
      </c>
      <c r="K563" s="102">
        <f t="shared" si="196"/>
        <v>0</v>
      </c>
      <c r="L563" s="103">
        <f t="shared" si="196"/>
        <v>0</v>
      </c>
      <c r="M563" s="101">
        <f t="shared" si="175"/>
        <v>0</v>
      </c>
      <c r="N563" s="102">
        <f t="shared" si="197"/>
        <v>0</v>
      </c>
      <c r="O563" s="102">
        <f t="shared" si="197"/>
        <v>0</v>
      </c>
      <c r="P563" s="104">
        <f t="shared" si="197"/>
        <v>0</v>
      </c>
      <c r="Q563" s="101">
        <f>SUM(R563+T563)</f>
        <v>0</v>
      </c>
      <c r="R563" s="102">
        <f t="shared" si="198"/>
        <v>0</v>
      </c>
      <c r="S563" s="102">
        <f t="shared" si="198"/>
        <v>0</v>
      </c>
      <c r="T563" s="102">
        <f t="shared" si="198"/>
        <v>0</v>
      </c>
      <c r="U563" s="101">
        <f>SUM(V563+X563)</f>
        <v>0</v>
      </c>
      <c r="V563" s="102">
        <f t="shared" si="199"/>
        <v>0</v>
      </c>
      <c r="W563" s="102">
        <f t="shared" si="199"/>
        <v>0</v>
      </c>
      <c r="X563" s="104">
        <f t="shared" si="199"/>
        <v>0</v>
      </c>
    </row>
    <row r="564" spans="1:25" s="6" customFormat="1" ht="13.5" hidden="1" customHeight="1" thickBot="1" x14ac:dyDescent="0.25">
      <c r="A564" s="309">
        <v>5</v>
      </c>
      <c r="B564" s="381">
        <v>5</v>
      </c>
      <c r="C564" s="583" t="s">
        <v>10</v>
      </c>
      <c r="D564" s="584"/>
      <c r="E564" s="584"/>
      <c r="F564" s="584"/>
      <c r="G564" s="584"/>
      <c r="H564" s="585"/>
      <c r="I564" s="108">
        <f t="shared" ref="I564:X564" si="200">SUM(I548,I552,I556,I562)</f>
        <v>0</v>
      </c>
      <c r="J564" s="105">
        <f t="shared" si="200"/>
        <v>0</v>
      </c>
      <c r="K564" s="105">
        <f t="shared" si="200"/>
        <v>0</v>
      </c>
      <c r="L564" s="105">
        <f t="shared" si="200"/>
        <v>0</v>
      </c>
      <c r="M564" s="108">
        <f t="shared" si="200"/>
        <v>0</v>
      </c>
      <c r="N564" s="105">
        <f t="shared" si="200"/>
        <v>0</v>
      </c>
      <c r="O564" s="105">
        <f t="shared" si="200"/>
        <v>0</v>
      </c>
      <c r="P564" s="105">
        <f t="shared" si="200"/>
        <v>0</v>
      </c>
      <c r="Q564" s="108">
        <f t="shared" si="200"/>
        <v>0</v>
      </c>
      <c r="R564" s="105">
        <f t="shared" si="200"/>
        <v>0</v>
      </c>
      <c r="S564" s="106">
        <f t="shared" si="200"/>
        <v>0</v>
      </c>
      <c r="T564" s="109">
        <f t="shared" si="200"/>
        <v>0</v>
      </c>
      <c r="U564" s="108">
        <f t="shared" si="200"/>
        <v>0</v>
      </c>
      <c r="V564" s="105">
        <f t="shared" si="200"/>
        <v>0</v>
      </c>
      <c r="W564" s="106">
        <f t="shared" si="200"/>
        <v>0</v>
      </c>
      <c r="X564" s="109">
        <f t="shared" si="200"/>
        <v>0</v>
      </c>
    </row>
    <row r="565" spans="1:25" s="4" customFormat="1" ht="21.75" customHeight="1" thickBot="1" x14ac:dyDescent="0.25">
      <c r="A565" s="382">
        <v>4</v>
      </c>
      <c r="B565" s="629" t="s">
        <v>11</v>
      </c>
      <c r="C565" s="630"/>
      <c r="D565" s="630"/>
      <c r="E565" s="630"/>
      <c r="F565" s="630"/>
      <c r="G565" s="630"/>
      <c r="H565" s="631"/>
      <c r="I565" s="248">
        <f>L565+J565</f>
        <v>175.2</v>
      </c>
      <c r="J565" s="249">
        <f>SUM(J516+J537+J542)</f>
        <v>162</v>
      </c>
      <c r="K565" s="249">
        <f>SUM(K516+K537+K542)</f>
        <v>0</v>
      </c>
      <c r="L565" s="249">
        <f>SUM(L516+L537+L542)</f>
        <v>13.2</v>
      </c>
      <c r="M565" s="248">
        <f>P565+N565</f>
        <v>305.89999999999998</v>
      </c>
      <c r="N565" s="249">
        <f>SUM(N516+N537+N542)</f>
        <v>157</v>
      </c>
      <c r="O565" s="249">
        <f>SUM(O516+O537+O542)</f>
        <v>0</v>
      </c>
      <c r="P565" s="249">
        <f>SUM(P516+P537+P542)</f>
        <v>148.9</v>
      </c>
      <c r="Q565" s="248">
        <f>T565+R565</f>
        <v>304.3</v>
      </c>
      <c r="R565" s="249">
        <f>SUM(R516+R537+R542)</f>
        <v>184.3</v>
      </c>
      <c r="S565" s="249">
        <f t="shared" ref="S565:T565" si="201">SUM(S516+S537+S542)</f>
        <v>0</v>
      </c>
      <c r="T565" s="249">
        <f t="shared" si="201"/>
        <v>120</v>
      </c>
      <c r="U565" s="248">
        <f>X565+V565</f>
        <v>883.3</v>
      </c>
      <c r="V565" s="249">
        <f>SUM(V516+V537+V542)</f>
        <v>184.3</v>
      </c>
      <c r="W565" s="249">
        <f>SUM(W516+W537+W542)</f>
        <v>0</v>
      </c>
      <c r="X565" s="272">
        <f>SUM(X516+X537+X542)</f>
        <v>699</v>
      </c>
    </row>
    <row r="566" spans="1:25" s="2" customFormat="1" ht="21.75" customHeight="1" thickBot="1" x14ac:dyDescent="0.25">
      <c r="A566" s="580" t="s">
        <v>265</v>
      </c>
      <c r="B566" s="581"/>
      <c r="C566" s="581"/>
      <c r="D566" s="581"/>
      <c r="E566" s="581"/>
      <c r="F566" s="581"/>
      <c r="G566" s="581"/>
      <c r="H566" s="582"/>
      <c r="I566" s="522">
        <f>SUM(J566+L566)</f>
        <v>7988.3000000000011</v>
      </c>
      <c r="J566" s="523">
        <f>SUM(J301+J311+J494+J565)</f>
        <v>6109.7000000000007</v>
      </c>
      <c r="K566" s="523">
        <f>SUM(K301+K311+K494+K565)</f>
        <v>3363.2000000000007</v>
      </c>
      <c r="L566" s="524">
        <f>SUM(L301+L311+L494+L565)</f>
        <v>1878.6000000000001</v>
      </c>
      <c r="M566" s="522">
        <f>SUM(N566+P566)</f>
        <v>8132.1999999999989</v>
      </c>
      <c r="N566" s="523">
        <f>N301+N311+N323+N494+N565</f>
        <v>6607.5999999999985</v>
      </c>
      <c r="O566" s="523">
        <f>O301+O311+O323+O494+O565</f>
        <v>4469.3</v>
      </c>
      <c r="P566" s="524">
        <f>P301+P311+P323+P494+P565</f>
        <v>1524.6000000000001</v>
      </c>
      <c r="Q566" s="522">
        <f>SUM(R566+T566)</f>
        <v>8547.9</v>
      </c>
      <c r="R566" s="523">
        <f>R301+R311+R323+R494+R565</f>
        <v>6850.4</v>
      </c>
      <c r="S566" s="523">
        <f>S301+S311+S323+S494+S565</f>
        <v>4433</v>
      </c>
      <c r="T566" s="524">
        <f>T301+T311+T323+T494+T565</f>
        <v>1697.5</v>
      </c>
      <c r="U566" s="281">
        <f>SUM(V566+X566)</f>
        <v>8545.9</v>
      </c>
      <c r="V566" s="281">
        <f>V301+V311+V323+V494+V565</f>
        <v>6661.5999999999995</v>
      </c>
      <c r="W566" s="281">
        <f>W301+W311+W323+W494+W565</f>
        <v>4433</v>
      </c>
      <c r="X566" s="281">
        <f>X301+X311+X323+X494+X565</f>
        <v>1884.3</v>
      </c>
    </row>
    <row r="567" spans="1:25" s="3" customFormat="1" ht="13.5" customHeight="1" x14ac:dyDescent="0.2">
      <c r="A567" s="638" t="s">
        <v>414</v>
      </c>
      <c r="B567" s="639"/>
      <c r="C567" s="639"/>
      <c r="D567" s="639"/>
      <c r="E567" s="639"/>
      <c r="F567" s="639"/>
      <c r="G567" s="639"/>
      <c r="H567" s="640"/>
      <c r="I567" s="516">
        <f>SUM(J567+L567)</f>
        <v>5599.3000000000011</v>
      </c>
      <c r="J567" s="399">
        <f>SUM(J13+J14+J15+J17+J19+J24+J25+J26+J28+J29+J30+J31+J32+J34+J35+J40+J45+J46+J51+J58+J61+J62+J66+J72+J73+J76+J82+J86+J95+J97+J99+J110+J113+J116+J140+J147+J213+J254+J284+J291+J295+J296+J310+J346+J350+J355+J357+J361+J471+J475+J477+J479+J481+J482+J486+J488+J490+J491+J497+J504+J510+J515+J522+J524+J532+J534+J541)</f>
        <v>4853.5000000000009</v>
      </c>
      <c r="K567" s="399">
        <f>SUM(K13+K14+K15+K17+K19+K24+K25+K26+K28+K29+K30+K31+K32+K34+K35+K40+K45+K46+K51+K58+K61+K62+K66+K72+K73+K76+K82+K86+K95+K97+K99+K110+K113+K116+K140+K147+K213+K254+K284+K291+K295+K296+K310+K346+K350+K355+K357+K361+K471+K475+K477+K479+K481+K482+K486+K488+K490+K491+K497+K504+K510+K515+K522+K524+K532+K534+K541)</f>
        <v>2603</v>
      </c>
      <c r="L567" s="488">
        <f>SUM(L13+L14+L15+L17+L19+L24+L25+L26+L28+L29+L30+L31+L32+L34+L35+L40+L45+L46+L51+L58+L61+L62+L66+L72+L73+L76+L82+L86+L95+L97+L99+L110+L113+L116+L140+L147+L213+L254+L284+L291+L295+L296+L310+L346+L350+L355+L357+L361+L471+L475+L477+L479+L481+L482+L486+L488+L490+L497+L504+L510+L515+L522+L524+L532+L534+L541)</f>
        <v>745.80000000000007</v>
      </c>
      <c r="M567" s="516">
        <f t="shared" ref="M567:M582" si="202">SUM(N567+P567)</f>
        <v>5546.2</v>
      </c>
      <c r="N567" s="492">
        <f>SUM(N12+N14+N15+N17+N19+N26+N28+N29+N30+N31+N32+N34+N35+N40+N41+N46+N51+N55+N59+N62+N66+N70+N73+N76+N80+N85+N93+N96+N98+N110+N113+N116+N129+N140+N147+N213+N254+N265+N268+N270+N272+N286+N293+N305+N307+N326+N328+N339+N348+N353+N356+N360+N497+N503+N509+N513+N523+N531+N533+N539+N477)</f>
        <v>5179.3999999999996</v>
      </c>
      <c r="O567" s="492">
        <f>SUM(O12+O14+O15+O17+O19+O26+O28+O29+O30+O31+O32+O34+O35+O40+O41+O46+O51+O55+O59+O62+O66+O70+O73+O76+O80+O85+O93+O96+O98+O110+O113+O116+O129+O140+O147+O213+O254+O265+O268+O270+O272+O286+O293+O305+O307+O326+O328+O339+O348+O353+O356+O360+O497+O503+O509+O513+O523+O531+O533+O539+O477)</f>
        <v>3486.1999999999994</v>
      </c>
      <c r="P567" s="520">
        <f>SUM(P12+P14+P15+P17+P19+P26+P28+P29+P30+P31+P32+P34+P35+P40+P41+P46+P51+P55+P59+P62+P66+P70+P73+P76+P80+P85+P93+P96+P98+P110+P113+P116+P129+P140+P147+P213+P254+P265+P268+P270+P272+P286+P293+P305+P307+P326+P328+P339+P348+P353+P356+P360+P497+P503+P509+P513+P523+P531+P533+P539+P477)</f>
        <v>366.79999999999995</v>
      </c>
      <c r="Q567" s="516">
        <f t="shared" ref="Q567:Q580" si="203">SUM(R567+T567)</f>
        <v>6129.1</v>
      </c>
      <c r="R567" s="492">
        <f>SUM(R12,R14:R17,R26,R28:R32,R34:R35,R37:R38,R41,R46,R51,R55,R59,R62,R66,R70,R73,R76,R80,R85,R93,R96,R98,R110,R113,R116,R129,R140,R147,R155,R160,R165,R170,R175,R180,R185,R190,R195,R200,R205,R245,R247,R250,R265,R268,R270,R272,R286,R293,R304,R306,R326,R328,R339,R343,R353,R356,R360,R474,R497,R503,R509,R513,R531,R533)</f>
        <v>5431.6</v>
      </c>
      <c r="S567" s="492">
        <f>SUM(S13+S14+S15+S17+S19+S24+S25+S26+S28+S29+S30+S31+S32+S34+S35+S40+S45+S46+S51+S58+S61+S62+S66+S72+S73+S76+S82+S86+S93+S97+S99+S110+S113+S116+S140+S147+S213+S254+S284+S291+S295+S296+S310+S346+S348+S353+S357+S361+S471+S475+S477+S479+S481+S482+S486+S488+S490+S497+S504+S510+S515+S522+S524+S532+S534+S539+S129)-S266</f>
        <v>3481.099999999999</v>
      </c>
      <c r="T567" s="520">
        <f>SUM(T13+T14+T15+T17+T19+T24+T25+T26+T28+T29+T30+T31+T32+T34+T35+T40+T45+T46+T51+T58+T61+T62+T66+T72+T73+T76+T82+T86+T93+T97+T99+T110+T113+T116+T140+T147+T213+T254+T284+T291+T295+T296+T310+T346+T348+T353+T357+T361+T471+T475+T477+T479+T481+T482+T486+T488+T490+T497+T504+T510+T515+T522+T524+T532+T534+T539+T129)-T266</f>
        <v>697.5</v>
      </c>
      <c r="U567" s="516">
        <f t="shared" ref="U567:U580" si="204">SUM(V567+X567)</f>
        <v>6217.4999999999991</v>
      </c>
      <c r="V567" s="492">
        <f>SUM(V13+V14+V15+V17+V19+V24+V25+V26+V28+V29+V30+V31+V32+V34+V35+V40+V45+V46+V51+V58+V61+V62+V66+V72+V73+V76+V82+V86+V93+V97+V99+V110+V113+V116+V140+V147+V213+V254+V284+V291+V295+V296+V310+V346+V348+V353+V357+V361+V471+V475+V477+V479+V481+V482+V486+V488+V490+V497+V504+V510+V515+V522+V524+V532+V534+V539+V129)-V266</f>
        <v>5333.1999999999989</v>
      </c>
      <c r="W567" s="492">
        <f>SUM(W13+W14+W15+W17+W19+W24+W25+W26+W28+W29+W30+W31+W32+W34+W35+W40+W45+W46+W51+W58+W61+W62+W66+W72+W73+W76+W82+W86+W93+W97+W99+W110+W113+W116+W140+W147+W213+W254+W284+W291+W295+W296+W310+W346+W348+W353+W357+W361+W471+W475+W477+W479+W481+W482+W486+W488+W490+W497+W504+W510+W515+W522+W524+W532+W534+W539+W129)-W266</f>
        <v>3481.099999999999</v>
      </c>
      <c r="X567" s="520">
        <f>SUM(X13+X14+X15+X17+X19+X24+X25+X26+X28+X29+X30+X31+X32+X34+X35+X40+X45+X46+X51+X58+X61+X62+X66+X72+X73+X76+X82+X86+X93+X97+X99+X110+X113+X116+X140+X147+X213+X254+X284+X291+X295+X296+X310+X346+X348+X353+X357+X361+X471+X475+X477+X479+X481+X482+X486+X488+X490+X497+X504+X510+X515+X522+X524+X532+X534+X539+X129)-X266</f>
        <v>884.3</v>
      </c>
      <c r="Y567" s="282"/>
    </row>
    <row r="568" spans="1:25" s="3" customFormat="1" ht="13.5" customHeight="1" x14ac:dyDescent="0.2">
      <c r="A568" s="632" t="s">
        <v>489</v>
      </c>
      <c r="B568" s="633"/>
      <c r="C568" s="633"/>
      <c r="D568" s="633"/>
      <c r="E568" s="633"/>
      <c r="F568" s="633"/>
      <c r="G568" s="633"/>
      <c r="H568" s="634"/>
      <c r="I568" s="517">
        <f>SUM(J568+L568)</f>
        <v>38.299999999999997</v>
      </c>
      <c r="J568" s="213">
        <f>SUM(J352)</f>
        <v>38.299999999999997</v>
      </c>
      <c r="K568" s="213">
        <f>SUM(K352)</f>
        <v>0.8</v>
      </c>
      <c r="L568" s="489">
        <f>SUM(L352)</f>
        <v>0</v>
      </c>
      <c r="M568" s="517">
        <f t="shared" si="202"/>
        <v>40.1</v>
      </c>
      <c r="N568" s="493">
        <f>SUM(N352)</f>
        <v>40.1</v>
      </c>
      <c r="O568" s="213">
        <f>SUM(O352)</f>
        <v>0.8</v>
      </c>
      <c r="P568" s="214">
        <f>SUM(P352)</f>
        <v>0</v>
      </c>
      <c r="Q568" s="517">
        <f t="shared" si="203"/>
        <v>37.5</v>
      </c>
      <c r="R568" s="493">
        <f>SUM(R352)</f>
        <v>37.5</v>
      </c>
      <c r="S568" s="213">
        <f>SUM(S352)</f>
        <v>0.8</v>
      </c>
      <c r="T568" s="214">
        <f>SUM(T352)</f>
        <v>0</v>
      </c>
      <c r="U568" s="517">
        <f t="shared" si="204"/>
        <v>37.5</v>
      </c>
      <c r="V568" s="493">
        <f>SUM(V352)</f>
        <v>37.5</v>
      </c>
      <c r="W568" s="213">
        <f>SUM(W352)</f>
        <v>0.8</v>
      </c>
      <c r="X568" s="214">
        <f>SUM(X352)</f>
        <v>0</v>
      </c>
      <c r="Y568" s="282"/>
    </row>
    <row r="569" spans="1:25" s="3" customFormat="1" ht="13.5" customHeight="1" x14ac:dyDescent="0.2">
      <c r="A569" s="632" t="s">
        <v>415</v>
      </c>
      <c r="B569" s="633"/>
      <c r="C569" s="633"/>
      <c r="D569" s="633"/>
      <c r="E569" s="633"/>
      <c r="F569" s="633"/>
      <c r="G569" s="633"/>
      <c r="H569" s="634"/>
      <c r="I569" s="517">
        <f>SUM(J569+L569)</f>
        <v>969</v>
      </c>
      <c r="J569" s="213">
        <f>SUM(J103+J105+J106+J109+J112+J115+J119+J121+J123+J125+J128+J130+J131+J132+J134+J135+J136+J137+J138+J141+J150+J151+J152+J240+J255+J257+J260)</f>
        <v>969</v>
      </c>
      <c r="K569" s="213">
        <f>SUM(K103+K105+K106+K109+K112+K115+K119+K121+K123+K125+K128+K130+K131+K132+K134+K135+K136+K137+K138+K141+K150+K151+K152+K240+K255+K257+K260)</f>
        <v>671.7</v>
      </c>
      <c r="L569" s="489">
        <f>SUM(L103+L105+L106+L109+L112+L115+L119+L121+L123+L125+L128+L130+L131+L132+L134+L135+L136+L137+L138+L141+L150+L151+L152+L240+L255+L257)</f>
        <v>0</v>
      </c>
      <c r="M569" s="517">
        <f t="shared" si="202"/>
        <v>987.40000000000009</v>
      </c>
      <c r="N569" s="493">
        <f>SUM(N103+N105+N106+N109+N112+N115+N119+N121+N123+N125+N128+N130+N131+N132+N261+N134+N135+N136+N137+N138+N141+N150+N151+N152+N240+N255+N257)</f>
        <v>987.40000000000009</v>
      </c>
      <c r="O569" s="213">
        <f>SUM(O103+O105+O106+O109+O112+O115+O119+O121+O123+O125+O128+O130+O131+O132+O134+O135+O136+O261+O137+O138+O141+O150+O151+O152+O240+O255+O257)</f>
        <v>876</v>
      </c>
      <c r="P569" s="214">
        <f>SUM(P103+P105+P106+P109+P112+P115+P119+P121+P123+P125+P128+P130+P131+P132+P134+P135+P136+P137+P138+P141+P150+P151+P152+P240+P255+P257)</f>
        <v>0</v>
      </c>
      <c r="Q569" s="517">
        <f t="shared" si="203"/>
        <v>970.10000000000014</v>
      </c>
      <c r="R569" s="493">
        <f>SUM(R103+R105+R106+R109+R112+R115+R119+R121+R123+R125+R128+R130+R131+R132+R134+R135+R136+R137+R138+R141+R150+R151+R152+R240+R255+R257)</f>
        <v>970.10000000000014</v>
      </c>
      <c r="S569" s="213">
        <f>SUM(S103+S105+S106+S109+S112+S115+S119+S121+S123+S125+S128+S130+S131+S132+S134+S135+S136+S137+S138+S141+S150+S151+S152+S240+S255+S257)</f>
        <v>846.4</v>
      </c>
      <c r="T569" s="214">
        <f>SUM(T103+T105+T106+T109+T112+T115+T119+T121+T123+T125+T128+T130+T131+T132+T134+T135+T136+T137+T138+T141+T150+T151+T152+T240+T255+T257)</f>
        <v>0</v>
      </c>
      <c r="U569" s="517">
        <f t="shared" si="204"/>
        <v>970.10000000000014</v>
      </c>
      <c r="V569" s="493">
        <f>SUM(V103+V105+V106+V109+V112+V115+V119+V121+V123+V125+V128+V130+V131+V132+V134+V135+V136+V137+V138+V141+V150+V151+V152+V240+V255+V257)</f>
        <v>970.10000000000014</v>
      </c>
      <c r="W569" s="213">
        <f>SUM(W103+W105+W106+W109+W112+W115+W119+W121+W123+W125+W128+W130+W131+W132+W134+W135+W136+W137+W138+W141+W150+W151+W152+W240+W255+W257)</f>
        <v>846.4</v>
      </c>
      <c r="X569" s="214">
        <f>SUM(X103+X105+X106+X109+X112+X115+X119+X121+X123+X125+X128+X130+X131+X132+X134+X135+X136+X137+X138+X141+X150+X151+X152+X240+X255+X257)</f>
        <v>0</v>
      </c>
      <c r="Y569" s="282"/>
    </row>
    <row r="570" spans="1:25" s="3" customFormat="1" ht="13.5" customHeight="1" x14ac:dyDescent="0.2">
      <c r="A570" s="632" t="s">
        <v>416</v>
      </c>
      <c r="B570" s="633"/>
      <c r="C570" s="633"/>
      <c r="D570" s="633"/>
      <c r="E570" s="633"/>
      <c r="F570" s="633"/>
      <c r="G570" s="633"/>
      <c r="H570" s="634"/>
      <c r="I570" s="517">
        <f>SUM(J570+L570)</f>
        <v>717.9</v>
      </c>
      <c r="J570" s="213">
        <f>SUM(J297+J519)</f>
        <v>0</v>
      </c>
      <c r="K570" s="213">
        <f>SUM(K297+K519)</f>
        <v>0</v>
      </c>
      <c r="L570" s="489">
        <f>SUM(L297+L519)</f>
        <v>717.9</v>
      </c>
      <c r="M570" s="517">
        <f t="shared" si="202"/>
        <v>845.2</v>
      </c>
      <c r="N570" s="493">
        <f>SUM(N297+N519)</f>
        <v>0</v>
      </c>
      <c r="O570" s="213">
        <f>SUM(O297+O519)</f>
        <v>0</v>
      </c>
      <c r="P570" s="214">
        <f>SUM(P297+P519)</f>
        <v>845.2</v>
      </c>
      <c r="Q570" s="517">
        <f t="shared" si="203"/>
        <v>1000</v>
      </c>
      <c r="R570" s="493">
        <f>SUM(R297+R519)</f>
        <v>0</v>
      </c>
      <c r="S570" s="213">
        <f>SUM(S297+S519)</f>
        <v>0</v>
      </c>
      <c r="T570" s="214">
        <f>SUM(T297+T519)</f>
        <v>1000</v>
      </c>
      <c r="U570" s="517">
        <f t="shared" si="204"/>
        <v>1000</v>
      </c>
      <c r="V570" s="493">
        <f>SUM(V297+V519)</f>
        <v>0</v>
      </c>
      <c r="W570" s="213">
        <f>SUM(W297+W519)</f>
        <v>0</v>
      </c>
      <c r="X570" s="214">
        <f>SUM(X297+X519)</f>
        <v>1000</v>
      </c>
      <c r="Y570" s="282"/>
    </row>
    <row r="571" spans="1:25" s="3" customFormat="1" ht="13.5" customHeight="1" x14ac:dyDescent="0.2">
      <c r="A571" s="540" t="s">
        <v>498</v>
      </c>
      <c r="B571" s="541"/>
      <c r="C571" s="541"/>
      <c r="D571" s="541"/>
      <c r="E571" s="541"/>
      <c r="F571" s="541"/>
      <c r="G571" s="541"/>
      <c r="H571" s="542"/>
      <c r="I571" s="517"/>
      <c r="J571" s="213"/>
      <c r="K571" s="213"/>
      <c r="L571" s="489"/>
      <c r="M571" s="517">
        <f t="shared" si="202"/>
        <v>5</v>
      </c>
      <c r="N571" s="493">
        <f>SUM(N94)</f>
        <v>5</v>
      </c>
      <c r="O571" s="493">
        <f>SUM(O94)</f>
        <v>1.6</v>
      </c>
      <c r="P571" s="214"/>
      <c r="Q571" s="517">
        <f t="shared" si="203"/>
        <v>30.4</v>
      </c>
      <c r="R571" s="531">
        <f>R344</f>
        <v>30.4</v>
      </c>
      <c r="S571" s="213"/>
      <c r="T571" s="214"/>
      <c r="U571" s="517">
        <f t="shared" si="204"/>
        <v>0</v>
      </c>
      <c r="V571" s="493"/>
      <c r="W571" s="213"/>
      <c r="X571" s="214"/>
      <c r="Y571" s="282"/>
    </row>
    <row r="572" spans="1:25" s="3" customFormat="1" ht="25.5" customHeight="1" x14ac:dyDescent="0.2">
      <c r="A572" s="632" t="s">
        <v>417</v>
      </c>
      <c r="B572" s="633"/>
      <c r="C572" s="633"/>
      <c r="D572" s="633"/>
      <c r="E572" s="633"/>
      <c r="F572" s="633"/>
      <c r="G572" s="633"/>
      <c r="H572" s="634"/>
      <c r="I572" s="517">
        <f t="shared" ref="I572:I581" si="205">SUM(J572+L572)</f>
        <v>134.30000000000001</v>
      </c>
      <c r="J572" s="213">
        <f>SUM(J148+J149+J212)</f>
        <v>134.30000000000001</v>
      </c>
      <c r="K572" s="213">
        <f>SUM(K148+K149+K212)</f>
        <v>75.300000000000011</v>
      </c>
      <c r="L572" s="489">
        <f>SUM(L148+L149+L212)</f>
        <v>0</v>
      </c>
      <c r="M572" s="517">
        <f t="shared" si="202"/>
        <v>146.20000000000002</v>
      </c>
      <c r="N572" s="493">
        <f>SUM(N148+N149+N212)</f>
        <v>146.20000000000002</v>
      </c>
      <c r="O572" s="213">
        <f>SUM(O148+O149+O212)</f>
        <v>95.1</v>
      </c>
      <c r="P572" s="214">
        <f>SUM(P148+P149+P212)</f>
        <v>0</v>
      </c>
      <c r="Q572" s="517">
        <f t="shared" si="203"/>
        <v>146.20000000000002</v>
      </c>
      <c r="R572" s="493">
        <f>SUM(R148+R149+R212)</f>
        <v>146.20000000000002</v>
      </c>
      <c r="S572" s="213">
        <f>SUM(S148+S149+S212)</f>
        <v>95.1</v>
      </c>
      <c r="T572" s="214">
        <f>SUM(T148+T149+T212)</f>
        <v>0</v>
      </c>
      <c r="U572" s="517">
        <f t="shared" si="204"/>
        <v>146.20000000000002</v>
      </c>
      <c r="V572" s="493">
        <f>SUM(V148+V149+V212)</f>
        <v>146.20000000000002</v>
      </c>
      <c r="W572" s="213">
        <f>SUM(W148+W149+W212)</f>
        <v>95.1</v>
      </c>
      <c r="X572" s="214">
        <f>SUM(X148+X149+X212)</f>
        <v>0</v>
      </c>
      <c r="Y572" s="282"/>
    </row>
    <row r="573" spans="1:25" s="3" customFormat="1" ht="13.5" customHeight="1" x14ac:dyDescent="0.2">
      <c r="A573" s="578" t="s">
        <v>465</v>
      </c>
      <c r="B573" s="535"/>
      <c r="C573" s="535"/>
      <c r="D573" s="535"/>
      <c r="E573" s="535"/>
      <c r="F573" s="535"/>
      <c r="G573" s="535"/>
      <c r="H573" s="579"/>
      <c r="I573" s="517">
        <f t="shared" si="205"/>
        <v>5.5999999999999988</v>
      </c>
      <c r="J573" s="213">
        <f>SUM(J23+J27+J47+J52+J63+J67+J74+J77+J142)</f>
        <v>5.5999999999999988</v>
      </c>
      <c r="K573" s="213">
        <f>SUM(K23+K27+K47+K52+K63+K67+K74+K77+K142)</f>
        <v>0.4</v>
      </c>
      <c r="L573" s="489">
        <f>SUM(L23+L27+L47+L52+L63+L67+L74+L77+L142)</f>
        <v>0</v>
      </c>
      <c r="M573" s="517">
        <f t="shared" si="202"/>
        <v>11.7</v>
      </c>
      <c r="N573" s="493">
        <f>SUM(N23+N27+N47+N52+N63+N67+N74+N77+N142)</f>
        <v>11.7</v>
      </c>
      <c r="O573" s="213">
        <f>SUM(O23+O27+O47+O52+O63+O67+O74+O77+O142)</f>
        <v>1.2</v>
      </c>
      <c r="P573" s="214">
        <f>SUM(P23+P27+P47+P52+P63+P67+P74+P77+P142)</f>
        <v>0</v>
      </c>
      <c r="Q573" s="517">
        <f t="shared" si="203"/>
        <v>11.8</v>
      </c>
      <c r="R573" s="493">
        <f>SUM(R23+R27+R47+R52+R63+R67+R74+R77+R142)</f>
        <v>11.8</v>
      </c>
      <c r="S573" s="213">
        <f>SUM(S23+S27+S47+S52+S63+S67+S74+S77+S142)</f>
        <v>1.2</v>
      </c>
      <c r="T573" s="214">
        <f>SUM(T23+T27+T47+T52+T63+T67+T74+T77+T142)</f>
        <v>0</v>
      </c>
      <c r="U573" s="517">
        <f t="shared" si="204"/>
        <v>11.8</v>
      </c>
      <c r="V573" s="493">
        <f>SUM(V23+V27+V47+V52+V63+V67+V74+V77+V142)</f>
        <v>11.8</v>
      </c>
      <c r="W573" s="213">
        <f>SUM(W23+W27+W47+W52+W63+W67+W74+W77+W142)</f>
        <v>1.2</v>
      </c>
      <c r="X573" s="214">
        <f>SUM(X23+X27+X47+X52+X63+X67+X74+X77+X142)</f>
        <v>0</v>
      </c>
      <c r="Y573" s="282"/>
    </row>
    <row r="574" spans="1:25" s="3" customFormat="1" ht="13.5" customHeight="1" x14ac:dyDescent="0.2">
      <c r="A574" s="578" t="s">
        <v>418</v>
      </c>
      <c r="B574" s="535"/>
      <c r="C574" s="535"/>
      <c r="D574" s="535"/>
      <c r="E574" s="535"/>
      <c r="F574" s="535"/>
      <c r="G574" s="535"/>
      <c r="H574" s="579"/>
      <c r="I574" s="517">
        <f>SUM(J574+L574)</f>
        <v>414.9</v>
      </c>
      <c r="J574" s="213">
        <f>SUM(J18+J294+J298)</f>
        <v>0</v>
      </c>
      <c r="K574" s="213">
        <f>SUM(K18+K294+K298)</f>
        <v>0</v>
      </c>
      <c r="L574" s="489">
        <f>SUM(L18+L294+L298)</f>
        <v>414.9</v>
      </c>
      <c r="M574" s="517">
        <f t="shared" si="202"/>
        <v>280.60000000000002</v>
      </c>
      <c r="N574" s="493">
        <f>SUM(N18+N294+N298)</f>
        <v>0</v>
      </c>
      <c r="O574" s="213">
        <f>SUM(O18+O294+O298)</f>
        <v>0</v>
      </c>
      <c r="P574" s="214">
        <f>SUM(P18+P294+P298)</f>
        <v>280.60000000000002</v>
      </c>
      <c r="Q574" s="517">
        <f t="shared" si="203"/>
        <v>0</v>
      </c>
      <c r="R574" s="493">
        <f>SUM(R18+R294+R298)</f>
        <v>0</v>
      </c>
      <c r="S574" s="213">
        <f>SUM(S18+S294+S298)</f>
        <v>0</v>
      </c>
      <c r="T574" s="214">
        <f>SUM(T18+T294+T298)</f>
        <v>0</v>
      </c>
      <c r="U574" s="517">
        <f t="shared" si="204"/>
        <v>0</v>
      </c>
      <c r="V574" s="493">
        <f>SUM(V18+V294+V298)</f>
        <v>0</v>
      </c>
      <c r="W574" s="213">
        <f>SUM(W18+W294+W298)</f>
        <v>0</v>
      </c>
      <c r="X574" s="214">
        <f>SUM(X18+X294+X298)</f>
        <v>0</v>
      </c>
      <c r="Y574" s="282"/>
    </row>
    <row r="575" spans="1:25" s="3" customFormat="1" ht="24" customHeight="1" x14ac:dyDescent="0.2">
      <c r="A575" s="578" t="s">
        <v>419</v>
      </c>
      <c r="B575" s="535"/>
      <c r="C575" s="535"/>
      <c r="D575" s="535"/>
      <c r="E575" s="535"/>
      <c r="F575" s="535"/>
      <c r="G575" s="535"/>
      <c r="H575" s="579"/>
      <c r="I575" s="517">
        <f t="shared" si="205"/>
        <v>5.2</v>
      </c>
      <c r="J575" s="213">
        <f t="shared" ref="J575:L576" si="206">SUM(J126)</f>
        <v>5.2</v>
      </c>
      <c r="K575" s="213">
        <f t="shared" si="206"/>
        <v>2.7</v>
      </c>
      <c r="L575" s="489">
        <f t="shared" si="206"/>
        <v>0</v>
      </c>
      <c r="M575" s="517">
        <f t="shared" si="202"/>
        <v>5.4</v>
      </c>
      <c r="N575" s="493">
        <f t="shared" ref="N575:P576" si="207">SUM(N126)</f>
        <v>5.4</v>
      </c>
      <c r="O575" s="213">
        <f t="shared" si="207"/>
        <v>3.6</v>
      </c>
      <c r="P575" s="214">
        <f t="shared" si="207"/>
        <v>0</v>
      </c>
      <c r="Q575" s="517">
        <f t="shared" si="203"/>
        <v>5.4</v>
      </c>
      <c r="R575" s="493">
        <f t="shared" ref="R575:T576" si="208">SUM(R126)</f>
        <v>5.4</v>
      </c>
      <c r="S575" s="213">
        <f t="shared" si="208"/>
        <v>3.6</v>
      </c>
      <c r="T575" s="214">
        <f t="shared" si="208"/>
        <v>0</v>
      </c>
      <c r="U575" s="517">
        <f t="shared" si="204"/>
        <v>5.4</v>
      </c>
      <c r="V575" s="493">
        <f t="shared" ref="V575:X576" si="209">SUM(V126)</f>
        <v>5.4</v>
      </c>
      <c r="W575" s="213">
        <f t="shared" si="209"/>
        <v>3.6</v>
      </c>
      <c r="X575" s="214">
        <f t="shared" si="209"/>
        <v>0</v>
      </c>
      <c r="Y575" s="282"/>
    </row>
    <row r="576" spans="1:25" s="3" customFormat="1" ht="26.25" customHeight="1" x14ac:dyDescent="0.2">
      <c r="A576" s="578" t="s">
        <v>420</v>
      </c>
      <c r="B576" s="535"/>
      <c r="C576" s="535"/>
      <c r="D576" s="535"/>
      <c r="E576" s="535"/>
      <c r="F576" s="535"/>
      <c r="G576" s="535"/>
      <c r="H576" s="579"/>
      <c r="I576" s="517">
        <f t="shared" si="205"/>
        <v>5.2</v>
      </c>
      <c r="J576" s="213">
        <f t="shared" si="206"/>
        <v>5.2</v>
      </c>
      <c r="K576" s="213">
        <f t="shared" si="206"/>
        <v>2.9</v>
      </c>
      <c r="L576" s="489">
        <f t="shared" si="206"/>
        <v>0</v>
      </c>
      <c r="M576" s="517">
        <f t="shared" si="202"/>
        <v>5.4</v>
      </c>
      <c r="N576" s="493">
        <f t="shared" si="207"/>
        <v>5.4</v>
      </c>
      <c r="O576" s="213">
        <f t="shared" si="207"/>
        <v>4.8</v>
      </c>
      <c r="P576" s="214">
        <f t="shared" si="207"/>
        <v>0</v>
      </c>
      <c r="Q576" s="517">
        <f t="shared" si="203"/>
        <v>5.4</v>
      </c>
      <c r="R576" s="493">
        <f t="shared" si="208"/>
        <v>5.4</v>
      </c>
      <c r="S576" s="213">
        <f t="shared" si="208"/>
        <v>4.8</v>
      </c>
      <c r="T576" s="214">
        <f t="shared" si="208"/>
        <v>0</v>
      </c>
      <c r="U576" s="517">
        <f t="shared" si="204"/>
        <v>5.4</v>
      </c>
      <c r="V576" s="493">
        <f t="shared" si="209"/>
        <v>5.4</v>
      </c>
      <c r="W576" s="213">
        <f t="shared" si="209"/>
        <v>4.8</v>
      </c>
      <c r="X576" s="214">
        <f t="shared" si="209"/>
        <v>0</v>
      </c>
      <c r="Y576" s="282"/>
    </row>
    <row r="577" spans="1:25" s="3" customFormat="1" ht="26.25" customHeight="1" x14ac:dyDescent="0.2">
      <c r="A577" s="575" t="s">
        <v>499</v>
      </c>
      <c r="B577" s="576"/>
      <c r="C577" s="576"/>
      <c r="D577" s="576"/>
      <c r="E577" s="576"/>
      <c r="F577" s="576"/>
      <c r="G577" s="576"/>
      <c r="H577" s="577"/>
      <c r="I577" s="517"/>
      <c r="J577" s="213"/>
      <c r="K577" s="213"/>
      <c r="L577" s="489"/>
      <c r="M577" s="517">
        <f t="shared" si="202"/>
        <v>197</v>
      </c>
      <c r="N577" s="493">
        <f>SUM(N266+N349+N354+N540+N144)</f>
        <v>197</v>
      </c>
      <c r="O577" s="493">
        <f>SUM(O266+O349+O354+O540+O144)</f>
        <v>0</v>
      </c>
      <c r="P577" s="521">
        <f>SUM(P266+P349+P354+P540+P144)</f>
        <v>0</v>
      </c>
      <c r="Q577" s="517">
        <f t="shared" si="203"/>
        <v>182</v>
      </c>
      <c r="R577" s="493">
        <f>SUM(R266+R349+R354+R540+R144)</f>
        <v>182</v>
      </c>
      <c r="S577" s="493">
        <f>SUM(S266+S349+S354+S540+S144)</f>
        <v>0</v>
      </c>
      <c r="T577" s="521">
        <f>SUM(T266+T349+T354+T540+T144)</f>
        <v>0</v>
      </c>
      <c r="U577" s="517">
        <f t="shared" si="204"/>
        <v>122</v>
      </c>
      <c r="V577" s="493">
        <f>SUM(V266+V349+V354+V540+V144)</f>
        <v>122</v>
      </c>
      <c r="W577" s="493">
        <f>SUM(W266+W349+W354+W540+W144)</f>
        <v>0</v>
      </c>
      <c r="X577" s="521">
        <f>SUM(X266+X349+X354+X540+X144)</f>
        <v>0</v>
      </c>
      <c r="Y577" s="282"/>
    </row>
    <row r="578" spans="1:25" s="3" customFormat="1" ht="26.25" customHeight="1" x14ac:dyDescent="0.2">
      <c r="A578" s="575" t="s">
        <v>502</v>
      </c>
      <c r="B578" s="576"/>
      <c r="C578" s="576"/>
      <c r="D578" s="576"/>
      <c r="E578" s="576"/>
      <c r="F578" s="576"/>
      <c r="G578" s="576"/>
      <c r="H578" s="577"/>
      <c r="I578" s="517"/>
      <c r="J578" s="213"/>
      <c r="K578" s="213"/>
      <c r="L578" s="489"/>
      <c r="M578" s="517">
        <f t="shared" si="202"/>
        <v>32</v>
      </c>
      <c r="N578" s="493">
        <f>SUM(N514)</f>
        <v>0</v>
      </c>
      <c r="O578" s="493">
        <f t="shared" ref="O578:X578" si="210">SUM(O514)</f>
        <v>0</v>
      </c>
      <c r="P578" s="521">
        <f t="shared" si="210"/>
        <v>32</v>
      </c>
      <c r="Q578" s="517">
        <f t="shared" si="203"/>
        <v>0</v>
      </c>
      <c r="R578" s="493">
        <f t="shared" si="210"/>
        <v>0</v>
      </c>
      <c r="S578" s="493">
        <f t="shared" si="210"/>
        <v>0</v>
      </c>
      <c r="T578" s="521">
        <f t="shared" si="210"/>
        <v>0</v>
      </c>
      <c r="U578" s="517">
        <f t="shared" si="204"/>
        <v>0</v>
      </c>
      <c r="V578" s="493">
        <f t="shared" si="210"/>
        <v>0</v>
      </c>
      <c r="W578" s="493">
        <f t="shared" si="210"/>
        <v>0</v>
      </c>
      <c r="X578" s="521">
        <f t="shared" si="210"/>
        <v>0</v>
      </c>
      <c r="Y578" s="282"/>
    </row>
    <row r="579" spans="1:25" s="3" customFormat="1" ht="14.45" customHeight="1" x14ac:dyDescent="0.2">
      <c r="A579" s="575" t="s">
        <v>457</v>
      </c>
      <c r="B579" s="576"/>
      <c r="C579" s="576"/>
      <c r="D579" s="576"/>
      <c r="E579" s="576"/>
      <c r="F579" s="576"/>
      <c r="G579" s="576"/>
      <c r="H579" s="577"/>
      <c r="I579" s="517">
        <f>SUM(J579)</f>
        <v>55</v>
      </c>
      <c r="J579" s="213">
        <f>SUM(J472+J483)</f>
        <v>55</v>
      </c>
      <c r="K579" s="213">
        <f t="shared" ref="K579:L579" si="211">SUM(K472+K483)</f>
        <v>0</v>
      </c>
      <c r="L579" s="489">
        <f t="shared" si="211"/>
        <v>0</v>
      </c>
      <c r="M579" s="517">
        <f t="shared" si="202"/>
        <v>0</v>
      </c>
      <c r="N579" s="493">
        <f>SUM(N472,N483)</f>
        <v>0</v>
      </c>
      <c r="O579" s="213">
        <f t="shared" ref="O579:X579" si="212">SUM(O472)</f>
        <v>0</v>
      </c>
      <c r="P579" s="214">
        <f t="shared" si="212"/>
        <v>0</v>
      </c>
      <c r="Q579" s="517">
        <f t="shared" si="203"/>
        <v>0</v>
      </c>
      <c r="R579" s="493">
        <f t="shared" si="212"/>
        <v>0</v>
      </c>
      <c r="S579" s="213">
        <f t="shared" si="212"/>
        <v>0</v>
      </c>
      <c r="T579" s="214">
        <f t="shared" si="212"/>
        <v>0</v>
      </c>
      <c r="U579" s="517">
        <f t="shared" si="204"/>
        <v>0</v>
      </c>
      <c r="V579" s="493">
        <f t="shared" si="212"/>
        <v>0</v>
      </c>
      <c r="W579" s="213">
        <f t="shared" si="212"/>
        <v>0</v>
      </c>
      <c r="X579" s="214">
        <f t="shared" si="212"/>
        <v>0</v>
      </c>
      <c r="Y579" s="282"/>
    </row>
    <row r="580" spans="1:25" s="3" customFormat="1" x14ac:dyDescent="0.2">
      <c r="A580" s="575" t="s">
        <v>479</v>
      </c>
      <c r="B580" s="576"/>
      <c r="C580" s="576"/>
      <c r="D580" s="576"/>
      <c r="E580" s="576"/>
      <c r="F580" s="576"/>
      <c r="G580" s="576"/>
      <c r="H580" s="577"/>
      <c r="I580" s="518">
        <f>SUM(J580)</f>
        <v>8.4</v>
      </c>
      <c r="J580" s="462">
        <f>SUM(J33)</f>
        <v>8.4</v>
      </c>
      <c r="K580" s="462">
        <f>SUM(K33)</f>
        <v>6.4</v>
      </c>
      <c r="L580" s="490"/>
      <c r="M580" s="517">
        <f t="shared" si="202"/>
        <v>0</v>
      </c>
      <c r="N580" s="494">
        <f>N33</f>
        <v>0</v>
      </c>
      <c r="O580" s="462">
        <f>O33</f>
        <v>0</v>
      </c>
      <c r="P580" s="463">
        <f>P33</f>
        <v>0</v>
      </c>
      <c r="Q580" s="517">
        <f t="shared" si="203"/>
        <v>0</v>
      </c>
      <c r="R580" s="494">
        <f>R33</f>
        <v>0</v>
      </c>
      <c r="S580" s="462">
        <f>S33</f>
        <v>0</v>
      </c>
      <c r="T580" s="463">
        <f>T33</f>
        <v>0</v>
      </c>
      <c r="U580" s="517">
        <f t="shared" si="204"/>
        <v>0</v>
      </c>
      <c r="V580" s="494">
        <f>V33</f>
        <v>0</v>
      </c>
      <c r="W580" s="462">
        <f>W33</f>
        <v>0</v>
      </c>
      <c r="X580" s="463">
        <f>X33</f>
        <v>0</v>
      </c>
      <c r="Y580" s="282"/>
    </row>
    <row r="581" spans="1:25" s="3" customFormat="1" ht="13.5" customHeight="1" thickBot="1" x14ac:dyDescent="0.25">
      <c r="A581" s="572" t="s">
        <v>440</v>
      </c>
      <c r="B581" s="573"/>
      <c r="C581" s="573"/>
      <c r="D581" s="573"/>
      <c r="E581" s="573"/>
      <c r="F581" s="573"/>
      <c r="G581" s="573"/>
      <c r="H581" s="574"/>
      <c r="I581" s="519">
        <f t="shared" si="205"/>
        <v>35.200000000000003</v>
      </c>
      <c r="J581" s="401">
        <f>SUM(J500)</f>
        <v>35.200000000000003</v>
      </c>
      <c r="K581" s="401">
        <f>SUM(K500)</f>
        <v>0</v>
      </c>
      <c r="L581" s="491">
        <f>SUM(L500)</f>
        <v>0</v>
      </c>
      <c r="M581" s="519">
        <f t="shared" si="202"/>
        <v>30</v>
      </c>
      <c r="N581" s="495">
        <f>SUM(N500)</f>
        <v>30</v>
      </c>
      <c r="O581" s="401">
        <f>SUM(O500)</f>
        <v>0</v>
      </c>
      <c r="P581" s="402">
        <f>SUM(P500)</f>
        <v>0</v>
      </c>
      <c r="Q581" s="519">
        <f t="shared" ref="Q581:Q582" si="213">SUM(R581+T581)</f>
        <v>30</v>
      </c>
      <c r="R581" s="495">
        <f>SUM(R500)</f>
        <v>30</v>
      </c>
      <c r="S581" s="401">
        <f>SUM(S500)</f>
        <v>0</v>
      </c>
      <c r="T581" s="402">
        <f>SUM(T500)</f>
        <v>0</v>
      </c>
      <c r="U581" s="519">
        <f t="shared" ref="U581:U582" si="214">SUM(V581+X581)</f>
        <v>30</v>
      </c>
      <c r="V581" s="495">
        <f>SUM(V500)</f>
        <v>30</v>
      </c>
      <c r="W581" s="401">
        <f>SUM(W500)</f>
        <v>0</v>
      </c>
      <c r="X581" s="402">
        <f>SUM(X500)</f>
        <v>0</v>
      </c>
      <c r="Y581" s="282"/>
    </row>
    <row r="582" spans="1:25" ht="18" customHeight="1" thickBot="1" x14ac:dyDescent="0.25">
      <c r="A582" s="635" t="s">
        <v>265</v>
      </c>
      <c r="B582" s="636"/>
      <c r="C582" s="636"/>
      <c r="D582" s="636"/>
      <c r="E582" s="636"/>
      <c r="F582" s="636"/>
      <c r="G582" s="636"/>
      <c r="H582" s="637"/>
      <c r="I582" s="470">
        <f>SUM(J582+L582)</f>
        <v>7988.3000000000011</v>
      </c>
      <c r="J582" s="471">
        <f>SUM(J567:J581)</f>
        <v>6109.7000000000007</v>
      </c>
      <c r="K582" s="471">
        <f t="shared" ref="K582:L582" si="215">SUM(K567:K581)</f>
        <v>3363.2000000000003</v>
      </c>
      <c r="L582" s="471">
        <f t="shared" si="215"/>
        <v>1878.6</v>
      </c>
      <c r="M582" s="470">
        <f t="shared" si="202"/>
        <v>8132.1999999999989</v>
      </c>
      <c r="N582" s="471">
        <f t="shared" ref="N582" si="216">SUM(N567:N581)</f>
        <v>6607.5999999999985</v>
      </c>
      <c r="O582" s="471">
        <f t="shared" ref="O582" si="217">SUM(O567:O581)</f>
        <v>4469.3000000000011</v>
      </c>
      <c r="P582" s="471">
        <f t="shared" ref="P582" si="218">SUM(P567:P581)</f>
        <v>1524.6</v>
      </c>
      <c r="Q582" s="470">
        <f t="shared" si="213"/>
        <v>8547.9</v>
      </c>
      <c r="R582" s="471">
        <f t="shared" ref="R582" si="219">SUM(R567:R581)</f>
        <v>6850.4</v>
      </c>
      <c r="S582" s="471">
        <f t="shared" ref="S582" si="220">SUM(S567:S581)</f>
        <v>4433</v>
      </c>
      <c r="T582" s="471">
        <f t="shared" ref="T582" si="221">SUM(T567:T581)</f>
        <v>1697.5</v>
      </c>
      <c r="U582" s="470">
        <f t="shared" si="214"/>
        <v>8545.8999999999978</v>
      </c>
      <c r="V582" s="471">
        <f t="shared" ref="V582" si="222">SUM(V567:V581)</f>
        <v>6661.5999999999985</v>
      </c>
      <c r="W582" s="471">
        <f t="shared" ref="W582" si="223">SUM(W567:W581)</f>
        <v>4433</v>
      </c>
      <c r="X582" s="471">
        <f t="shared" ref="X582" si="224">SUM(X567:X581)</f>
        <v>1884.3</v>
      </c>
      <c r="Y582" s="282"/>
    </row>
    <row r="583" spans="1:25" ht="12.75" hidden="1" customHeight="1" x14ac:dyDescent="0.2">
      <c r="A583" s="603"/>
      <c r="B583" s="603"/>
      <c r="C583" s="603"/>
      <c r="D583" s="603"/>
      <c r="E583" s="603"/>
      <c r="F583" s="603"/>
      <c r="G583" s="603"/>
      <c r="H583" s="603"/>
      <c r="I583" s="603"/>
      <c r="J583" s="603"/>
      <c r="K583" s="603"/>
      <c r="L583" s="603"/>
      <c r="M583" s="603"/>
      <c r="N583" s="603"/>
      <c r="O583" s="603"/>
      <c r="P583" s="603"/>
      <c r="Q583" s="603"/>
      <c r="R583" s="603"/>
      <c r="S583" s="603"/>
      <c r="T583" s="603"/>
      <c r="U583" s="603"/>
      <c r="V583" s="603"/>
      <c r="W583" s="603"/>
      <c r="X583" s="603"/>
    </row>
    <row r="584" spans="1:25" ht="13.5" hidden="1" customHeight="1" x14ac:dyDescent="0.2">
      <c r="A584" s="568" t="s">
        <v>266</v>
      </c>
      <c r="B584" s="568"/>
      <c r="C584" s="568"/>
      <c r="D584" s="568"/>
      <c r="E584" s="568"/>
      <c r="F584" s="568"/>
      <c r="G584" s="568"/>
      <c r="H584" s="568"/>
      <c r="I584" s="215">
        <f t="shared" ref="I584:I616" si="225">SUM(J584+L584)</f>
        <v>3130</v>
      </c>
      <c r="J584" s="45">
        <f t="shared" ref="J584:X584" si="226">SUM(J12+J14+J15+J16+J17+J22+J24+J41+J46+J51+J55+J59+J62+J66+J70+J73+J76+J80+J83+J87+J91+J113+J116+J268+J304+J306+J308+J360+J513+J518+J523+J531+J533)</f>
        <v>2925.2</v>
      </c>
      <c r="K584" s="45">
        <f t="shared" si="226"/>
        <v>1604.8</v>
      </c>
      <c r="L584" s="45">
        <f t="shared" si="226"/>
        <v>204.79999999999998</v>
      </c>
      <c r="M584" s="45">
        <f t="shared" si="226"/>
        <v>3684.2000000000003</v>
      </c>
      <c r="N584" s="45">
        <f t="shared" si="226"/>
        <v>3396</v>
      </c>
      <c r="O584" s="45">
        <f t="shared" si="226"/>
        <v>2134.9</v>
      </c>
      <c r="P584" s="45">
        <f t="shared" si="226"/>
        <v>288.2</v>
      </c>
      <c r="Q584" s="45">
        <f t="shared" si="226"/>
        <v>3800.0000000000005</v>
      </c>
      <c r="R584" s="45">
        <f t="shared" si="226"/>
        <v>3479.7000000000003</v>
      </c>
      <c r="S584" s="45">
        <f t="shared" si="226"/>
        <v>2125.1999999999998</v>
      </c>
      <c r="T584" s="45">
        <f t="shared" si="226"/>
        <v>320.3</v>
      </c>
      <c r="U584" s="45">
        <f t="shared" si="226"/>
        <v>4364.0000000000009</v>
      </c>
      <c r="V584" s="45">
        <f t="shared" si="226"/>
        <v>3479.7000000000003</v>
      </c>
      <c r="W584" s="45">
        <f t="shared" si="226"/>
        <v>2125.1999999999998</v>
      </c>
      <c r="X584" s="45">
        <f t="shared" si="226"/>
        <v>884.3</v>
      </c>
    </row>
    <row r="585" spans="1:25" ht="13.5" hidden="1" customHeight="1" x14ac:dyDescent="0.2">
      <c r="A585" s="568" t="s">
        <v>267</v>
      </c>
      <c r="B585" s="568"/>
      <c r="C585" s="568"/>
      <c r="D585" s="568"/>
      <c r="E585" s="568"/>
      <c r="F585" s="568"/>
      <c r="G585" s="568"/>
      <c r="H585" s="568"/>
      <c r="I585" s="215">
        <f t="shared" si="225"/>
        <v>145.19999999999999</v>
      </c>
      <c r="J585" s="45">
        <f t="shared" ref="J585:X585" si="227">SUM(J140+J265+J274)</f>
        <v>23.9</v>
      </c>
      <c r="K585" s="45">
        <f t="shared" si="227"/>
        <v>5.0999999999999996</v>
      </c>
      <c r="L585" s="45">
        <f t="shared" si="227"/>
        <v>121.3</v>
      </c>
      <c r="M585" s="45">
        <f t="shared" si="227"/>
        <v>89.699999999999989</v>
      </c>
      <c r="N585" s="45">
        <f t="shared" si="227"/>
        <v>11.1</v>
      </c>
      <c r="O585" s="45">
        <f t="shared" si="227"/>
        <v>6.8</v>
      </c>
      <c r="P585" s="45">
        <f t="shared" si="227"/>
        <v>78.599999999999994</v>
      </c>
      <c r="Q585" s="45">
        <f t="shared" si="227"/>
        <v>41.3</v>
      </c>
      <c r="R585" s="45">
        <f t="shared" si="227"/>
        <v>41.3</v>
      </c>
      <c r="S585" s="45">
        <f t="shared" si="227"/>
        <v>7</v>
      </c>
      <c r="T585" s="45">
        <f t="shared" si="227"/>
        <v>0</v>
      </c>
      <c r="U585" s="45">
        <f t="shared" si="227"/>
        <v>41.3</v>
      </c>
      <c r="V585" s="45">
        <f t="shared" si="227"/>
        <v>41.3</v>
      </c>
      <c r="W585" s="45">
        <f t="shared" si="227"/>
        <v>7</v>
      </c>
      <c r="X585" s="45">
        <f t="shared" si="227"/>
        <v>0</v>
      </c>
    </row>
    <row r="586" spans="1:25" ht="12.75" hidden="1" customHeight="1" x14ac:dyDescent="0.2">
      <c r="A586" s="568" t="s">
        <v>268</v>
      </c>
      <c r="B586" s="568"/>
      <c r="C586" s="568"/>
      <c r="D586" s="568"/>
      <c r="E586" s="568"/>
      <c r="F586" s="568"/>
      <c r="G586" s="568"/>
      <c r="H586" s="568"/>
      <c r="I586" s="215">
        <f t="shared" si="225"/>
        <v>665.6</v>
      </c>
      <c r="J586" s="45">
        <f>SUM(J26+J28+J286+J328+J337+J353+J497+J503+J509)</f>
        <v>665.6</v>
      </c>
      <c r="K586" s="45">
        <f>SUM(K26+K28+K286+K328+K337+K353+K497+K503+K509)</f>
        <v>475</v>
      </c>
      <c r="L586" s="45">
        <f>SUM(L26+L28+L286+L328+L337+L353+L497+L503+L509)</f>
        <v>0</v>
      </c>
      <c r="M586" s="45">
        <f>SUM(M26+M28+M286+M328+M337+M353+M497+M503+M509)</f>
        <v>723.3</v>
      </c>
      <c r="N586" s="45">
        <f t="shared" ref="N586:X586" si="228">SUM(N26+N28+N129+N286+N328+N337+N353+N497+N503+N509)</f>
        <v>743.59999999999991</v>
      </c>
      <c r="O586" s="45">
        <f t="shared" si="228"/>
        <v>611.4</v>
      </c>
      <c r="P586" s="45">
        <f t="shared" si="228"/>
        <v>0</v>
      </c>
      <c r="Q586" s="45">
        <f t="shared" si="228"/>
        <v>743.59999999999991</v>
      </c>
      <c r="R586" s="45">
        <f t="shared" si="228"/>
        <v>743.59999999999991</v>
      </c>
      <c r="S586" s="45">
        <f t="shared" si="228"/>
        <v>611.4</v>
      </c>
      <c r="T586" s="45">
        <f t="shared" si="228"/>
        <v>0</v>
      </c>
      <c r="U586" s="45">
        <f t="shared" si="228"/>
        <v>743.59999999999991</v>
      </c>
      <c r="V586" s="45">
        <f t="shared" si="228"/>
        <v>743.59999999999991</v>
      </c>
      <c r="W586" s="45">
        <f t="shared" si="228"/>
        <v>611.4</v>
      </c>
      <c r="X586" s="45">
        <f t="shared" si="228"/>
        <v>0</v>
      </c>
    </row>
    <row r="587" spans="1:25" ht="12.75" hidden="1" customHeight="1" x14ac:dyDescent="0.2">
      <c r="A587" s="568" t="s">
        <v>269</v>
      </c>
      <c r="B587" s="568"/>
      <c r="C587" s="568"/>
      <c r="D587" s="568"/>
      <c r="E587" s="568"/>
      <c r="F587" s="568"/>
      <c r="G587" s="568"/>
      <c r="H587" s="568"/>
      <c r="I587" s="215">
        <f t="shared" si="225"/>
        <v>13.1</v>
      </c>
      <c r="J587" s="45">
        <f>SUM(J29)</f>
        <v>13.1</v>
      </c>
      <c r="K587" s="45">
        <f>SUM(K29)</f>
        <v>10</v>
      </c>
      <c r="L587" s="45">
        <f>SUM(L29)</f>
        <v>0</v>
      </c>
      <c r="M587" s="215">
        <f t="shared" ref="M587:M597" si="229">SUM(N587+P587)</f>
        <v>15.6</v>
      </c>
      <c r="N587" s="45">
        <f>SUM(N29)</f>
        <v>15.6</v>
      </c>
      <c r="O587" s="45">
        <f>SUM(O29)</f>
        <v>15.2</v>
      </c>
      <c r="P587" s="45">
        <f>SUM(P29)</f>
        <v>0</v>
      </c>
      <c r="Q587" s="215">
        <f t="shared" ref="Q587:Q615" si="230">SUM(R587+T587)</f>
        <v>15.6</v>
      </c>
      <c r="R587" s="45">
        <f>SUM(R29)</f>
        <v>15.6</v>
      </c>
      <c r="S587" s="45">
        <f>SUM(S29)</f>
        <v>15.2</v>
      </c>
      <c r="T587" s="45">
        <f>SUM(T29)</f>
        <v>0</v>
      </c>
      <c r="U587" s="215">
        <f t="shared" ref="U587:U615" si="231">SUM(V587+X587)</f>
        <v>15.6</v>
      </c>
      <c r="V587" s="45">
        <f>SUM(V29)</f>
        <v>15.6</v>
      </c>
      <c r="W587" s="45">
        <f>SUM(W29)</f>
        <v>15.2</v>
      </c>
      <c r="X587" s="45">
        <f>SUM(X29)</f>
        <v>0</v>
      </c>
    </row>
    <row r="588" spans="1:25" ht="13.5" hidden="1" customHeight="1" x14ac:dyDescent="0.2">
      <c r="A588" s="568" t="s">
        <v>270</v>
      </c>
      <c r="B588" s="568"/>
      <c r="C588" s="568"/>
      <c r="D588" s="568"/>
      <c r="E588" s="568"/>
      <c r="F588" s="568"/>
      <c r="G588" s="568"/>
      <c r="H588" s="568"/>
      <c r="I588" s="215">
        <f t="shared" si="225"/>
        <v>10</v>
      </c>
      <c r="J588" s="45">
        <f>SUM(J539)</f>
        <v>10</v>
      </c>
      <c r="K588" s="45">
        <f>SUM(K539)</f>
        <v>0</v>
      </c>
      <c r="L588" s="45">
        <f>SUM(L539)</f>
        <v>0</v>
      </c>
      <c r="M588" s="215">
        <f t="shared" si="229"/>
        <v>0</v>
      </c>
      <c r="N588" s="45">
        <f>SUM(N539)</f>
        <v>0</v>
      </c>
      <c r="O588" s="45">
        <f>SUM(O539)</f>
        <v>0</v>
      </c>
      <c r="P588" s="45">
        <f>SUM(P539)</f>
        <v>0</v>
      </c>
      <c r="Q588" s="215">
        <f t="shared" si="230"/>
        <v>0</v>
      </c>
      <c r="R588" s="45">
        <f>SUM(R539)</f>
        <v>0</v>
      </c>
      <c r="S588" s="45">
        <f>SUM(S539)</f>
        <v>0</v>
      </c>
      <c r="T588" s="45">
        <f>SUM(T539)</f>
        <v>0</v>
      </c>
      <c r="U588" s="215">
        <f t="shared" si="231"/>
        <v>0</v>
      </c>
      <c r="V588" s="45">
        <f>SUM(V539)</f>
        <v>0</v>
      </c>
      <c r="W588" s="45">
        <f>SUM(W539)</f>
        <v>0</v>
      </c>
      <c r="X588" s="45">
        <f>SUM(X539)</f>
        <v>0</v>
      </c>
    </row>
    <row r="589" spans="1:25" ht="13.5" hidden="1" customHeight="1" x14ac:dyDescent="0.2">
      <c r="A589" s="568" t="s">
        <v>271</v>
      </c>
      <c r="B589" s="568"/>
      <c r="C589" s="568"/>
      <c r="D589" s="568"/>
      <c r="E589" s="568"/>
      <c r="F589" s="568"/>
      <c r="G589" s="568"/>
      <c r="H589" s="568"/>
      <c r="I589" s="215">
        <f t="shared" si="225"/>
        <v>60.3</v>
      </c>
      <c r="J589" s="45">
        <f>SUM(J30)</f>
        <v>60.3</v>
      </c>
      <c r="K589" s="45">
        <f>SUM(K30)</f>
        <v>46.2</v>
      </c>
      <c r="L589" s="45">
        <f>SUM(L30)</f>
        <v>0</v>
      </c>
      <c r="M589" s="215">
        <f t="shared" si="229"/>
        <v>67</v>
      </c>
      <c r="N589" s="45">
        <f>SUM(N30)</f>
        <v>67</v>
      </c>
      <c r="O589" s="45">
        <f>SUM(O30)</f>
        <v>65</v>
      </c>
      <c r="P589" s="45">
        <f>SUM(P30)</f>
        <v>0</v>
      </c>
      <c r="Q589" s="215">
        <f t="shared" si="230"/>
        <v>67</v>
      </c>
      <c r="R589" s="45">
        <f>SUM(R30)</f>
        <v>67</v>
      </c>
      <c r="S589" s="45">
        <f>SUM(S30)</f>
        <v>65</v>
      </c>
      <c r="T589" s="45">
        <f>SUM(T30)</f>
        <v>0</v>
      </c>
      <c r="U589" s="215">
        <f t="shared" si="231"/>
        <v>67</v>
      </c>
      <c r="V589" s="45">
        <f>SUM(V30)</f>
        <v>67</v>
      </c>
      <c r="W589" s="45">
        <f>SUM(W30)</f>
        <v>65</v>
      </c>
      <c r="X589" s="45">
        <f>SUM(X30)</f>
        <v>0</v>
      </c>
    </row>
    <row r="590" spans="1:25" ht="13.5" hidden="1" customHeight="1" x14ac:dyDescent="0.2">
      <c r="A590" s="568" t="s">
        <v>272</v>
      </c>
      <c r="B590" s="568"/>
      <c r="C590" s="568"/>
      <c r="D590" s="568"/>
      <c r="E590" s="568"/>
      <c r="F590" s="568"/>
      <c r="G590" s="568"/>
      <c r="H590" s="568"/>
      <c r="I590" s="215">
        <f t="shared" si="225"/>
        <v>206.6</v>
      </c>
      <c r="J590" s="45">
        <f t="shared" ref="J590:X590" si="232">SUM(J31+J93+J348+J356+J449+J451+J453+J455+J457+J459+J461+J463+J465+J467+J469)</f>
        <v>206.6</v>
      </c>
      <c r="K590" s="45">
        <f t="shared" si="232"/>
        <v>51.1</v>
      </c>
      <c r="L590" s="45">
        <f t="shared" si="232"/>
        <v>0</v>
      </c>
      <c r="M590" s="45">
        <f t="shared" si="232"/>
        <v>132.60000000000002</v>
      </c>
      <c r="N590" s="45">
        <f t="shared" si="232"/>
        <v>132.60000000000002</v>
      </c>
      <c r="O590" s="45">
        <f t="shared" si="232"/>
        <v>80.3</v>
      </c>
      <c r="P590" s="45">
        <f t="shared" si="232"/>
        <v>0</v>
      </c>
      <c r="Q590" s="45">
        <f t="shared" si="232"/>
        <v>149.80000000000001</v>
      </c>
      <c r="R590" s="45">
        <f t="shared" si="232"/>
        <v>149.80000000000001</v>
      </c>
      <c r="S590" s="45">
        <f t="shared" si="232"/>
        <v>75</v>
      </c>
      <c r="T590" s="45">
        <f t="shared" si="232"/>
        <v>0</v>
      </c>
      <c r="U590" s="45">
        <f t="shared" si="232"/>
        <v>127.2</v>
      </c>
      <c r="V590" s="45">
        <f t="shared" si="232"/>
        <v>127.2</v>
      </c>
      <c r="W590" s="45">
        <f t="shared" si="232"/>
        <v>75</v>
      </c>
      <c r="X590" s="45">
        <f t="shared" si="232"/>
        <v>0</v>
      </c>
    </row>
    <row r="591" spans="1:25" ht="13.5" hidden="1" customHeight="1" x14ac:dyDescent="0.2">
      <c r="A591" s="568" t="s">
        <v>273</v>
      </c>
      <c r="B591" s="568"/>
      <c r="C591" s="568"/>
      <c r="D591" s="568"/>
      <c r="E591" s="568"/>
      <c r="F591" s="568"/>
      <c r="G591" s="568"/>
      <c r="H591" s="568"/>
      <c r="I591" s="215">
        <f t="shared" si="225"/>
        <v>176</v>
      </c>
      <c r="J591" s="45">
        <f t="shared" ref="J591:X591" si="233">SUM(J32+J270+J272+J326)</f>
        <v>176</v>
      </c>
      <c r="K591" s="45">
        <f t="shared" si="233"/>
        <v>127.3</v>
      </c>
      <c r="L591" s="45">
        <f t="shared" si="233"/>
        <v>0</v>
      </c>
      <c r="M591" s="45">
        <f t="shared" si="233"/>
        <v>164.89999999999998</v>
      </c>
      <c r="N591" s="45">
        <f t="shared" si="233"/>
        <v>164.89999999999998</v>
      </c>
      <c r="O591" s="45">
        <f t="shared" si="233"/>
        <v>150</v>
      </c>
      <c r="P591" s="45">
        <f t="shared" si="233"/>
        <v>0</v>
      </c>
      <c r="Q591" s="45">
        <f t="shared" si="233"/>
        <v>164.89999999999998</v>
      </c>
      <c r="R591" s="45">
        <f t="shared" si="233"/>
        <v>164.89999999999998</v>
      </c>
      <c r="S591" s="45">
        <f t="shared" si="233"/>
        <v>150</v>
      </c>
      <c r="T591" s="45">
        <f t="shared" si="233"/>
        <v>0</v>
      </c>
      <c r="U591" s="45">
        <f t="shared" si="233"/>
        <v>164.89999999999998</v>
      </c>
      <c r="V591" s="45">
        <f t="shared" si="233"/>
        <v>164.89999999999998</v>
      </c>
      <c r="W591" s="45">
        <f t="shared" si="233"/>
        <v>150</v>
      </c>
      <c r="X591" s="45">
        <f t="shared" si="233"/>
        <v>0</v>
      </c>
    </row>
    <row r="592" spans="1:25" ht="13.5" hidden="1" customHeight="1" x14ac:dyDescent="0.2">
      <c r="A592" s="568" t="s">
        <v>274</v>
      </c>
      <c r="B592" s="568"/>
      <c r="C592" s="568"/>
      <c r="D592" s="568"/>
      <c r="E592" s="568"/>
      <c r="F592" s="568"/>
      <c r="G592" s="568"/>
      <c r="H592" s="568"/>
      <c r="I592" s="215">
        <f t="shared" si="225"/>
        <v>276.29999999999995</v>
      </c>
      <c r="J592" s="45">
        <f t="shared" ref="J592:X592" si="234">SUM(J107+J110+J147+J213+J237)</f>
        <v>276.29999999999995</v>
      </c>
      <c r="K592" s="45">
        <f t="shared" si="234"/>
        <v>200.79999999999998</v>
      </c>
      <c r="L592" s="45">
        <f t="shared" si="234"/>
        <v>0</v>
      </c>
      <c r="M592" s="45">
        <f t="shared" si="234"/>
        <v>344.6</v>
      </c>
      <c r="N592" s="45">
        <f t="shared" si="234"/>
        <v>344.6</v>
      </c>
      <c r="O592" s="45">
        <f t="shared" si="234"/>
        <v>310</v>
      </c>
      <c r="P592" s="45">
        <f t="shared" si="234"/>
        <v>0</v>
      </c>
      <c r="Q592" s="45">
        <f t="shared" si="234"/>
        <v>342</v>
      </c>
      <c r="R592" s="45">
        <f t="shared" si="234"/>
        <v>342</v>
      </c>
      <c r="S592" s="45">
        <f t="shared" si="234"/>
        <v>310</v>
      </c>
      <c r="T592" s="45">
        <f t="shared" si="234"/>
        <v>0</v>
      </c>
      <c r="U592" s="45">
        <f t="shared" si="234"/>
        <v>342</v>
      </c>
      <c r="V592" s="45">
        <f t="shared" si="234"/>
        <v>342</v>
      </c>
      <c r="W592" s="45">
        <f t="shared" si="234"/>
        <v>310</v>
      </c>
      <c r="X592" s="45">
        <f t="shared" si="234"/>
        <v>0</v>
      </c>
    </row>
    <row r="593" spans="1:24" ht="13.5" hidden="1" customHeight="1" x14ac:dyDescent="0.2">
      <c r="A593" s="568" t="s">
        <v>275</v>
      </c>
      <c r="B593" s="568"/>
      <c r="C593" s="568"/>
      <c r="D593" s="568"/>
      <c r="E593" s="568"/>
      <c r="F593" s="568"/>
      <c r="G593" s="568"/>
      <c r="H593" s="568"/>
      <c r="I593" s="215">
        <f t="shared" si="225"/>
        <v>94.600000000000009</v>
      </c>
      <c r="J593" s="45">
        <f>SUM(J37+J38)</f>
        <v>94.600000000000009</v>
      </c>
      <c r="K593" s="45">
        <f>SUM(K37+K38)</f>
        <v>68.599999999999994</v>
      </c>
      <c r="L593" s="45">
        <f>SUM(L37+L38)</f>
        <v>0</v>
      </c>
      <c r="M593" s="215">
        <f t="shared" si="229"/>
        <v>106</v>
      </c>
      <c r="N593" s="45">
        <f>SUM(N37+N38)</f>
        <v>106</v>
      </c>
      <c r="O593" s="45">
        <f>SUM(O37+O38)</f>
        <v>94.7</v>
      </c>
      <c r="P593" s="45">
        <f>SUM(P37)</f>
        <v>0</v>
      </c>
      <c r="Q593" s="215">
        <f t="shared" si="230"/>
        <v>106</v>
      </c>
      <c r="R593" s="45">
        <f>SUM(R37+R38)</f>
        <v>106</v>
      </c>
      <c r="S593" s="45">
        <f>SUM(S37+S38)</f>
        <v>94.7</v>
      </c>
      <c r="T593" s="45">
        <f>SUM(T37)</f>
        <v>0</v>
      </c>
      <c r="U593" s="215">
        <f t="shared" si="231"/>
        <v>106</v>
      </c>
      <c r="V593" s="45">
        <f>SUM(V37+V38)</f>
        <v>106</v>
      </c>
      <c r="W593" s="45">
        <f>SUM(W37+W38)</f>
        <v>94.7</v>
      </c>
      <c r="X593" s="45">
        <f>SUM(X37+X38)</f>
        <v>0</v>
      </c>
    </row>
    <row r="594" spans="1:24" ht="14.25" hidden="1" customHeight="1" x14ac:dyDescent="0.2">
      <c r="A594" s="568" t="s">
        <v>338</v>
      </c>
      <c r="B594" s="568"/>
      <c r="C594" s="568"/>
      <c r="D594" s="568"/>
      <c r="E594" s="568"/>
      <c r="F594" s="568"/>
      <c r="G594" s="568"/>
      <c r="H594" s="568"/>
      <c r="I594" s="215">
        <f t="shared" si="225"/>
        <v>0</v>
      </c>
      <c r="J594" s="45">
        <f>SUM(J25)</f>
        <v>0</v>
      </c>
      <c r="K594" s="45">
        <f>SUM(K25)</f>
        <v>0</v>
      </c>
      <c r="L594" s="45">
        <f>SUM(L25)</f>
        <v>0</v>
      </c>
      <c r="M594" s="215">
        <f t="shared" si="229"/>
        <v>0</v>
      </c>
      <c r="N594" s="45">
        <f>SUM(N25)</f>
        <v>0</v>
      </c>
      <c r="O594" s="45">
        <f>SUM(O25)</f>
        <v>0</v>
      </c>
      <c r="P594" s="45">
        <f>SUM(P25)</f>
        <v>0</v>
      </c>
      <c r="Q594" s="215">
        <f t="shared" si="230"/>
        <v>0</v>
      </c>
      <c r="R594" s="45">
        <f>SUM(R25)</f>
        <v>0</v>
      </c>
      <c r="S594" s="45">
        <f>SUM(S25)</f>
        <v>0</v>
      </c>
      <c r="T594" s="45">
        <f>SUM(T25)</f>
        <v>0</v>
      </c>
      <c r="U594" s="215">
        <f t="shared" si="231"/>
        <v>0</v>
      </c>
      <c r="V594" s="45">
        <f>SUM(V25)</f>
        <v>0</v>
      </c>
      <c r="W594" s="45">
        <f>SUM(W25)</f>
        <v>0</v>
      </c>
      <c r="X594" s="45">
        <f>SUM(X25)</f>
        <v>0</v>
      </c>
    </row>
    <row r="595" spans="1:24" ht="13.5" hidden="1" customHeight="1" x14ac:dyDescent="0.2">
      <c r="A595" s="568" t="s">
        <v>339</v>
      </c>
      <c r="B595" s="568"/>
      <c r="C595" s="568"/>
      <c r="D595" s="568"/>
      <c r="E595" s="568"/>
      <c r="F595" s="568"/>
      <c r="G595" s="568"/>
      <c r="H595" s="568"/>
      <c r="I595" s="215">
        <f t="shared" si="225"/>
        <v>91.5</v>
      </c>
      <c r="J595" s="45">
        <f>SUM(J293)</f>
        <v>91.5</v>
      </c>
      <c r="K595" s="45">
        <f>SUM(K293)</f>
        <v>0</v>
      </c>
      <c r="L595" s="45">
        <f>SUM(L293)</f>
        <v>0</v>
      </c>
      <c r="M595" s="215">
        <f t="shared" si="229"/>
        <v>95</v>
      </c>
      <c r="N595" s="45">
        <f>SUM(N293)</f>
        <v>95</v>
      </c>
      <c r="O595" s="45">
        <f>SUM(O293)</f>
        <v>0</v>
      </c>
      <c r="P595" s="45">
        <f>SUM(P293)</f>
        <v>0</v>
      </c>
      <c r="Q595" s="215">
        <f t="shared" si="230"/>
        <v>100</v>
      </c>
      <c r="R595" s="45">
        <f>SUM(R293)</f>
        <v>100</v>
      </c>
      <c r="S595" s="45">
        <f>SUM(S293)</f>
        <v>0</v>
      </c>
      <c r="T595" s="45">
        <f>SUM(T293)</f>
        <v>0</v>
      </c>
      <c r="U595" s="215">
        <f t="shared" si="231"/>
        <v>100</v>
      </c>
      <c r="V595" s="45">
        <f>SUM(V293)</f>
        <v>100</v>
      </c>
      <c r="W595" s="45">
        <f>SUM(W293)</f>
        <v>0</v>
      </c>
      <c r="X595" s="45">
        <f>SUM(X293)</f>
        <v>0</v>
      </c>
    </row>
    <row r="596" spans="1:24" ht="13.5" hidden="1" customHeight="1" x14ac:dyDescent="0.2">
      <c r="A596" s="568" t="s">
        <v>340</v>
      </c>
      <c r="B596" s="568"/>
      <c r="C596" s="568"/>
      <c r="D596" s="568"/>
      <c r="E596" s="568"/>
      <c r="F596" s="568"/>
      <c r="G596" s="568"/>
      <c r="H596" s="568"/>
      <c r="I596" s="215">
        <f>SUM(J596+L596)</f>
        <v>164.1</v>
      </c>
      <c r="J596" s="45">
        <f>SUM(J296)</f>
        <v>0</v>
      </c>
      <c r="K596" s="45">
        <f>SUM(K296)</f>
        <v>0</v>
      </c>
      <c r="L596" s="45">
        <f>SUM(L296)</f>
        <v>164.1</v>
      </c>
      <c r="M596" s="215">
        <f t="shared" si="229"/>
        <v>0</v>
      </c>
      <c r="N596" s="45">
        <f>SUM(N296)</f>
        <v>0</v>
      </c>
      <c r="O596" s="45">
        <f>SUM(O296)</f>
        <v>0</v>
      </c>
      <c r="P596" s="45">
        <f>SUM(P296)</f>
        <v>0</v>
      </c>
      <c r="Q596" s="215">
        <f t="shared" si="230"/>
        <v>0</v>
      </c>
      <c r="R596" s="45">
        <f>SUM(R296)</f>
        <v>0</v>
      </c>
      <c r="S596" s="45">
        <f>SUM(S296)</f>
        <v>0</v>
      </c>
      <c r="T596" s="45">
        <f>SUM(T296)</f>
        <v>0</v>
      </c>
      <c r="U596" s="215">
        <f t="shared" si="231"/>
        <v>0</v>
      </c>
      <c r="V596" s="45">
        <f>SUM(V296)</f>
        <v>0</v>
      </c>
      <c r="W596" s="45">
        <f>SUM(W296)</f>
        <v>0</v>
      </c>
      <c r="X596" s="45">
        <f>SUM(X296)</f>
        <v>0</v>
      </c>
    </row>
    <row r="597" spans="1:24" ht="13.5" hidden="1" customHeight="1" x14ac:dyDescent="0.2">
      <c r="A597" s="605" t="s">
        <v>214</v>
      </c>
      <c r="B597" s="605"/>
      <c r="C597" s="605"/>
      <c r="D597" s="605"/>
      <c r="E597" s="605"/>
      <c r="F597" s="605"/>
      <c r="G597" s="605"/>
      <c r="H597" s="605"/>
      <c r="I597" s="216">
        <f t="shared" si="225"/>
        <v>5033.3</v>
      </c>
      <c r="J597" s="216">
        <f>SUM(J584+J585+J586+J587+J588+J589+J590+J591+J592+J593+J594+J595+J596)</f>
        <v>4543.1000000000004</v>
      </c>
      <c r="K597" s="216">
        <f>SUM(K584+K585+K586+K587+K588+K589+K590+K591+K592+K593+K594+K595+K596)</f>
        <v>2588.8999999999996</v>
      </c>
      <c r="L597" s="216">
        <f>SUM(L584+L585+L586+L587+L588+L589+L590+L591+L592+L593+L594+L595+L596)</f>
        <v>490.19999999999993</v>
      </c>
      <c r="M597" s="217">
        <f t="shared" si="229"/>
        <v>5443.2000000000007</v>
      </c>
      <c r="N597" s="216">
        <f>SUM(N584:N596)</f>
        <v>5076.4000000000005</v>
      </c>
      <c r="O597" s="216">
        <f>SUM(O584:O596)</f>
        <v>3468.3</v>
      </c>
      <c r="P597" s="216">
        <f>SUM(P584:P596)</f>
        <v>366.79999999999995</v>
      </c>
      <c r="Q597" s="216">
        <f t="shared" si="230"/>
        <v>5530.2000000000007</v>
      </c>
      <c r="R597" s="216">
        <f>SUM(R584+R585+R586+R587+R588+R589+R590+R591+R592+R593+R594+R595+R596)</f>
        <v>5209.9000000000005</v>
      </c>
      <c r="S597" s="216">
        <f>SUM(S584+S585+S586+S587+S588+S589+S590+S591+S592+S593+S594+S595+S596)</f>
        <v>3453.4999999999995</v>
      </c>
      <c r="T597" s="216">
        <f>SUM(T584+T585+T586+T587+T588+T589+T590+T591+T592+T593+T594+T595+T596)</f>
        <v>320.3</v>
      </c>
      <c r="U597" s="216">
        <f t="shared" si="231"/>
        <v>6071.6</v>
      </c>
      <c r="V597" s="216">
        <f>SUM(V584+V585+V586+V587+V588+V589+V590+V591+V592+V593+V594+V595+V596)</f>
        <v>5187.3</v>
      </c>
      <c r="W597" s="216">
        <f>SUM(W584+W585+W586+W587+W588+W589+W590+W591+W592+W593+W594+W595+W596)</f>
        <v>3453.4999999999995</v>
      </c>
      <c r="X597" s="216">
        <f>SUM(X584+X585+X586+X587+X588+X589+X590+X591+X592+X593+X594+X595+X596)</f>
        <v>884.3</v>
      </c>
    </row>
    <row r="598" spans="1:24" ht="13.5" hidden="1" customHeight="1" x14ac:dyDescent="0.2">
      <c r="A598" s="568" t="s">
        <v>276</v>
      </c>
      <c r="B598" s="568"/>
      <c r="C598" s="568"/>
      <c r="D598" s="568"/>
      <c r="E598" s="568"/>
      <c r="F598" s="568"/>
      <c r="G598" s="568"/>
      <c r="H598" s="568"/>
      <c r="I598" s="215">
        <f t="shared" si="225"/>
        <v>73.900000000000006</v>
      </c>
      <c r="J598" s="45">
        <f>SUM(J102+J104+J112+J115+J118+J120+J240+J255)</f>
        <v>73.900000000000006</v>
      </c>
      <c r="K598" s="45">
        <f>SUM(K102+K104+K112+K115+K118+K120+K240+K255)</f>
        <v>48.4</v>
      </c>
      <c r="L598" s="45">
        <f>SUM(L102+L104+L112+L115+L118+L120+L240+L255)</f>
        <v>0</v>
      </c>
      <c r="M598" s="215">
        <f t="shared" ref="M598:M615" si="235">SUM(N598+P598)</f>
        <v>74.600000000000009</v>
      </c>
      <c r="N598" s="45">
        <f>SUM(N102+N104+N112+N115+N118+N120+N240+N255)</f>
        <v>74.600000000000009</v>
      </c>
      <c r="O598" s="45">
        <f>SUM(O102+O104+O112+O115+O118+O120+O240+O255)</f>
        <v>62.2</v>
      </c>
      <c r="P598" s="45">
        <f>SUM(P102+P104+P112+P115+P118+P120+P240+P255)</f>
        <v>0</v>
      </c>
      <c r="Q598" s="215">
        <f t="shared" si="230"/>
        <v>74.600000000000009</v>
      </c>
      <c r="R598" s="45">
        <f>SUM(R102+R104+R112+R115+R118+R120+R240+R255)</f>
        <v>74.600000000000009</v>
      </c>
      <c r="S598" s="45">
        <f>SUM(S102+S104+S112+S115+S118+S120+S240+S255)</f>
        <v>61.900000000000006</v>
      </c>
      <c r="T598" s="45">
        <f>SUM(T102+T104+T112+T115+T118+T120+T240+T255)</f>
        <v>0</v>
      </c>
      <c r="U598" s="215">
        <f t="shared" si="231"/>
        <v>74.600000000000009</v>
      </c>
      <c r="V598" s="45">
        <f>SUM(V102+V104+V112+V115+V118+V120+V240+V255)</f>
        <v>74.600000000000009</v>
      </c>
      <c r="W598" s="45">
        <f>SUM(W102+W104+W112+W115+W118+W120+W240+W255)</f>
        <v>61.900000000000006</v>
      </c>
      <c r="X598" s="45">
        <f>SUM(X102+X104+X112+X115+X118+X120+X240+X255)</f>
        <v>0</v>
      </c>
    </row>
    <row r="599" spans="1:24" ht="13.5" hidden="1" customHeight="1" x14ac:dyDescent="0.2">
      <c r="A599" s="568" t="s">
        <v>277</v>
      </c>
      <c r="B599" s="568"/>
      <c r="C599" s="568"/>
      <c r="D599" s="568"/>
      <c r="E599" s="568"/>
      <c r="F599" s="568"/>
      <c r="G599" s="568"/>
      <c r="H599" s="568"/>
      <c r="I599" s="215">
        <f t="shared" si="225"/>
        <v>41.4</v>
      </c>
      <c r="J599" s="45">
        <f>SUM(J122+J124)</f>
        <v>41.4</v>
      </c>
      <c r="K599" s="45">
        <f>SUM(K122+K124)</f>
        <v>26.400000000000002</v>
      </c>
      <c r="L599" s="45">
        <f>SUM(L122+L124)</f>
        <v>0</v>
      </c>
      <c r="M599" s="215">
        <f t="shared" si="235"/>
        <v>42</v>
      </c>
      <c r="N599" s="45">
        <f>SUM(N122+N124)</f>
        <v>42</v>
      </c>
      <c r="O599" s="45">
        <f>SUM(O122+O124)</f>
        <v>35.9</v>
      </c>
      <c r="P599" s="45">
        <f>SUM(P122+P124)</f>
        <v>0</v>
      </c>
      <c r="Q599" s="215">
        <f t="shared" si="230"/>
        <v>42</v>
      </c>
      <c r="R599" s="45">
        <f>SUM(R122+R124)</f>
        <v>42</v>
      </c>
      <c r="S599" s="45">
        <f>SUM(S122+S124)</f>
        <v>35.9</v>
      </c>
      <c r="T599" s="45">
        <f>SUM(T122+T124)</f>
        <v>0</v>
      </c>
      <c r="U599" s="215">
        <f t="shared" si="231"/>
        <v>42</v>
      </c>
      <c r="V599" s="45">
        <f>SUM(V122+V124)</f>
        <v>42</v>
      </c>
      <c r="W599" s="45">
        <f>SUM(W122+W124)</f>
        <v>35.9</v>
      </c>
      <c r="X599" s="45">
        <f>SUM(X122+X124)</f>
        <v>0</v>
      </c>
    </row>
    <row r="600" spans="1:24" ht="13.5" hidden="1" customHeight="1" x14ac:dyDescent="0.2">
      <c r="A600" s="568" t="s">
        <v>278</v>
      </c>
      <c r="B600" s="568"/>
      <c r="C600" s="568"/>
      <c r="D600" s="568"/>
      <c r="E600" s="568"/>
      <c r="F600" s="568"/>
      <c r="G600" s="568"/>
      <c r="H600" s="568"/>
      <c r="I600" s="215">
        <f t="shared" si="225"/>
        <v>509</v>
      </c>
      <c r="J600" s="45">
        <f>SUM(J141)</f>
        <v>509</v>
      </c>
      <c r="K600" s="45">
        <f>SUM(K141)</f>
        <v>362.1</v>
      </c>
      <c r="L600" s="45">
        <f>SUM(L141)</f>
        <v>0</v>
      </c>
      <c r="M600" s="215">
        <f t="shared" si="235"/>
        <v>529.70000000000005</v>
      </c>
      <c r="N600" s="45">
        <f>SUM(N141)</f>
        <v>529.70000000000005</v>
      </c>
      <c r="O600" s="45">
        <f>SUM(O141)</f>
        <v>486.1</v>
      </c>
      <c r="P600" s="45">
        <f>SUM(P141)</f>
        <v>0</v>
      </c>
      <c r="Q600" s="215">
        <f t="shared" si="230"/>
        <v>529.70000000000005</v>
      </c>
      <c r="R600" s="45">
        <f>SUM(R141)</f>
        <v>529.70000000000005</v>
      </c>
      <c r="S600" s="45">
        <f>SUM(S141)</f>
        <v>486.1</v>
      </c>
      <c r="T600" s="45">
        <f>SUM(T141)</f>
        <v>0</v>
      </c>
      <c r="U600" s="215">
        <f t="shared" si="231"/>
        <v>529.70000000000005</v>
      </c>
      <c r="V600" s="45">
        <f>SUM(V141)</f>
        <v>529.70000000000005</v>
      </c>
      <c r="W600" s="45">
        <f>SUM(W141)</f>
        <v>486.1</v>
      </c>
      <c r="X600" s="45">
        <f>SUM(X141)</f>
        <v>0</v>
      </c>
    </row>
    <row r="601" spans="1:24" ht="13.5" hidden="1" customHeight="1" x14ac:dyDescent="0.2">
      <c r="A601" s="568" t="s">
        <v>279</v>
      </c>
      <c r="B601" s="568"/>
      <c r="C601" s="568"/>
      <c r="D601" s="568"/>
      <c r="E601" s="568"/>
      <c r="F601" s="568"/>
      <c r="G601" s="568"/>
      <c r="H601" s="568"/>
      <c r="I601" s="215">
        <f t="shared" si="225"/>
        <v>168.00000000000003</v>
      </c>
      <c r="J601" s="45">
        <f>SUM(J139-J126-J127)</f>
        <v>168.00000000000003</v>
      </c>
      <c r="K601" s="45">
        <f>SUM(K139-K126-K127)</f>
        <v>117.99999999999997</v>
      </c>
      <c r="L601" s="45">
        <f>SUM(L139-L126-L127)</f>
        <v>0</v>
      </c>
      <c r="M601" s="215">
        <f t="shared" si="235"/>
        <v>195.29999999999998</v>
      </c>
      <c r="N601" s="45">
        <f>SUM(N139-N126-N127)</f>
        <v>195.29999999999998</v>
      </c>
      <c r="O601" s="45">
        <f>SUM(O139-O126-O127)</f>
        <v>181.49999999999997</v>
      </c>
      <c r="P601" s="45">
        <f>SUM(P139-P126-P127)</f>
        <v>0</v>
      </c>
      <c r="Q601" s="215">
        <f t="shared" si="230"/>
        <v>195.29999999999998</v>
      </c>
      <c r="R601" s="45">
        <f>SUM(R139-R126-R127)</f>
        <v>195.29999999999998</v>
      </c>
      <c r="S601" s="45">
        <f>SUM(S139-S126-S127)</f>
        <v>169.29999999999998</v>
      </c>
      <c r="T601" s="45">
        <f>SUM(T139-T126-T127)</f>
        <v>0</v>
      </c>
      <c r="U601" s="215">
        <f t="shared" si="231"/>
        <v>195.29999999999998</v>
      </c>
      <c r="V601" s="45">
        <f>SUM(V139-V126-V127)</f>
        <v>195.29999999999998</v>
      </c>
      <c r="W601" s="45">
        <f>SUM(W139-W126-W127)</f>
        <v>169.29999999999998</v>
      </c>
      <c r="X601" s="45">
        <f>SUM(X139-X126-X127)</f>
        <v>0</v>
      </c>
    </row>
    <row r="602" spans="1:24" hidden="1" x14ac:dyDescent="0.2">
      <c r="A602" s="568" t="s">
        <v>280</v>
      </c>
      <c r="B602" s="568"/>
      <c r="C602" s="568"/>
      <c r="D602" s="568"/>
      <c r="E602" s="568"/>
      <c r="F602" s="568"/>
      <c r="G602" s="568"/>
      <c r="H602" s="568"/>
      <c r="I602" s="215">
        <f t="shared" si="225"/>
        <v>117.70000000000002</v>
      </c>
      <c r="J602" s="45">
        <f>SUM(J106+J109+J150+J151+J152+J211+J210+J238)</f>
        <v>117.70000000000002</v>
      </c>
      <c r="K602" s="45">
        <f>SUM(K106+K109+K150+K151+K152+K211+K210+K238)</f>
        <v>89.8</v>
      </c>
      <c r="L602" s="45">
        <f>SUM(L106+L109+L150+L151+L152+L211+L210+L238)</f>
        <v>0</v>
      </c>
      <c r="M602" s="215">
        <f t="shared" si="235"/>
        <v>46.4</v>
      </c>
      <c r="N602" s="45">
        <f>SUM(N106+N109+N150+N151+N152+N211+N210+N238)</f>
        <v>46.4</v>
      </c>
      <c r="O602" s="45">
        <f>SUM(O106+O109+O150+O151+O152+O211+O210+O238)</f>
        <v>45.7</v>
      </c>
      <c r="P602" s="45">
        <f>SUM(P106+P109+P150+P151+P152+P211+P210+P238)</f>
        <v>0</v>
      </c>
      <c r="Q602" s="215">
        <f t="shared" si="230"/>
        <v>44.699999999999996</v>
      </c>
      <c r="R602" s="45">
        <f>SUM(R106+R109+R150+R151+R152+R211+R210+R238)</f>
        <v>44.699999999999996</v>
      </c>
      <c r="S602" s="45">
        <f>SUM(S106+S109+S150+S151+S152+S211+S210+S238)</f>
        <v>44</v>
      </c>
      <c r="T602" s="45">
        <f>SUM(T106+T109+T150+T151+T152+T211+T210+T238)</f>
        <v>0</v>
      </c>
      <c r="U602" s="215">
        <f t="shared" si="231"/>
        <v>44.699999999999996</v>
      </c>
      <c r="V602" s="45">
        <f>SUM(V106+V109+V150+V151+V152+V211+V210+V238)</f>
        <v>44.699999999999996</v>
      </c>
      <c r="W602" s="45">
        <f>SUM(W106+W109+W150+W151+W152+W211+W210+W238)</f>
        <v>44</v>
      </c>
      <c r="X602" s="45">
        <f>SUM(X106+X109+X150+X151+X152+X211+X210+X238)</f>
        <v>0</v>
      </c>
    </row>
    <row r="603" spans="1:24" ht="13.5" hidden="1" customHeight="1" x14ac:dyDescent="0.2">
      <c r="A603" s="609" t="s">
        <v>264</v>
      </c>
      <c r="B603" s="609"/>
      <c r="C603" s="609"/>
      <c r="D603" s="609"/>
      <c r="E603" s="609"/>
      <c r="F603" s="609"/>
      <c r="G603" s="609"/>
      <c r="H603" s="609"/>
      <c r="I603" s="218">
        <f t="shared" si="225"/>
        <v>910</v>
      </c>
      <c r="J603" s="218">
        <f>SUM(J598+J599+J600+J601+J602)</f>
        <v>910</v>
      </c>
      <c r="K603" s="218">
        <f>SUM(K598+K599+K600+K601+K602)</f>
        <v>644.69999999999993</v>
      </c>
      <c r="L603" s="218">
        <f>SUM(L598+L599+L600+L601+L602)</f>
        <v>0</v>
      </c>
      <c r="M603" s="215">
        <f t="shared" si="235"/>
        <v>888</v>
      </c>
      <c r="N603" s="218">
        <f>SUM(N598+N599+N600+N601+N602)</f>
        <v>888</v>
      </c>
      <c r="O603" s="218">
        <f>SUM(O598+O599+O600+O601+O602)</f>
        <v>811.40000000000009</v>
      </c>
      <c r="P603" s="218">
        <f>SUM(P598+P599+P600+P601+P602)</f>
        <v>0</v>
      </c>
      <c r="Q603" s="215">
        <f t="shared" si="230"/>
        <v>886.30000000000007</v>
      </c>
      <c r="R603" s="218">
        <f>SUM(R598+R599+R600+R601+R602)</f>
        <v>886.30000000000007</v>
      </c>
      <c r="S603" s="218">
        <f>SUM(S598+S599+S600+S601+S602)</f>
        <v>797.2</v>
      </c>
      <c r="T603" s="218">
        <f>SUM(T598+T599+T600+T601+T602)</f>
        <v>0</v>
      </c>
      <c r="U603" s="218">
        <f t="shared" si="231"/>
        <v>886.30000000000007</v>
      </c>
      <c r="V603" s="218">
        <f>SUM(V598+V599+V600+V601+V602)</f>
        <v>886.30000000000007</v>
      </c>
      <c r="W603" s="218">
        <f>SUM(W598+W599+W600+W601+W602)</f>
        <v>797.2</v>
      </c>
      <c r="X603" s="218">
        <f>SUM(X598+X599+X600+X601+X602)</f>
        <v>0</v>
      </c>
    </row>
    <row r="604" spans="1:24" ht="13.5" hidden="1" customHeight="1" x14ac:dyDescent="0.2">
      <c r="A604" s="610" t="s">
        <v>281</v>
      </c>
      <c r="B604" s="610"/>
      <c r="C604" s="610"/>
      <c r="D604" s="610"/>
      <c r="E604" s="610"/>
      <c r="F604" s="610"/>
      <c r="G604" s="610"/>
      <c r="H604" s="610"/>
      <c r="I604" s="215">
        <f t="shared" si="225"/>
        <v>0</v>
      </c>
      <c r="J604" s="219">
        <f>SUM(J545+J559)</f>
        <v>0</v>
      </c>
      <c r="K604" s="219">
        <f>SUM(K545+K559)</f>
        <v>0</v>
      </c>
      <c r="L604" s="219">
        <f>SUM(L545+L559)</f>
        <v>0</v>
      </c>
      <c r="M604" s="215">
        <f t="shared" si="235"/>
        <v>0</v>
      </c>
      <c r="N604" s="219">
        <f>SUM(N545+N559)</f>
        <v>0</v>
      </c>
      <c r="O604" s="219">
        <f>SUM(O545+O559)</f>
        <v>0</v>
      </c>
      <c r="P604" s="219">
        <f>SUM(P545+P559)</f>
        <v>0</v>
      </c>
      <c r="Q604" s="215">
        <f t="shared" si="230"/>
        <v>0</v>
      </c>
      <c r="R604" s="219">
        <f>SUM(R545+R559)</f>
        <v>0</v>
      </c>
      <c r="S604" s="219">
        <f>SUM(S545+S559)</f>
        <v>0</v>
      </c>
      <c r="T604" s="219">
        <f>SUM(T545+T559)</f>
        <v>0</v>
      </c>
      <c r="U604" s="215">
        <f t="shared" si="231"/>
        <v>0</v>
      </c>
      <c r="V604" s="219">
        <f>SUM(V545+V559)</f>
        <v>0</v>
      </c>
      <c r="W604" s="219">
        <f>SUM(W545+W559)</f>
        <v>0</v>
      </c>
      <c r="X604" s="219">
        <f>SUM(X545+X559)</f>
        <v>0</v>
      </c>
    </row>
    <row r="605" spans="1:24" ht="13.5" hidden="1" customHeight="1" x14ac:dyDescent="0.2">
      <c r="A605" s="604" t="s">
        <v>282</v>
      </c>
      <c r="B605" s="604"/>
      <c r="C605" s="604"/>
      <c r="D605" s="604"/>
      <c r="E605" s="604"/>
      <c r="F605" s="604"/>
      <c r="G605" s="604"/>
      <c r="H605" s="604"/>
      <c r="I605" s="215">
        <f t="shared" si="225"/>
        <v>0</v>
      </c>
      <c r="J605" s="45">
        <f>SUM(J499+J502+J506)</f>
        <v>0</v>
      </c>
      <c r="K605" s="45">
        <f>SUM(K499+K502+K506)</f>
        <v>0</v>
      </c>
      <c r="L605" s="45">
        <f>SUM(L499+L502+L506)</f>
        <v>0</v>
      </c>
      <c r="M605" s="215">
        <f t="shared" si="235"/>
        <v>0</v>
      </c>
      <c r="N605" s="45">
        <f>SUM(N499+N502+N506)</f>
        <v>0</v>
      </c>
      <c r="O605" s="45">
        <f>SUM(O499+O502+O506)</f>
        <v>0</v>
      </c>
      <c r="P605" s="45">
        <f>SUM(P499+P502+P506)</f>
        <v>0</v>
      </c>
      <c r="Q605" s="215">
        <f t="shared" si="230"/>
        <v>0</v>
      </c>
      <c r="R605" s="45">
        <f>SUM(R499+R502+R506)</f>
        <v>0</v>
      </c>
      <c r="S605" s="45">
        <f>SUM(S499+S502+S506)</f>
        <v>0</v>
      </c>
      <c r="T605" s="45">
        <f>SUM(T499+T502+T506)</f>
        <v>0</v>
      </c>
      <c r="U605" s="215">
        <f t="shared" si="231"/>
        <v>0</v>
      </c>
      <c r="V605" s="45">
        <f>SUM(V499+V502+V506)</f>
        <v>0</v>
      </c>
      <c r="W605" s="45">
        <f>SUM(W499+W502+W506)</f>
        <v>0</v>
      </c>
      <c r="X605" s="45">
        <f>SUM(X499+X502+X506)</f>
        <v>0</v>
      </c>
    </row>
    <row r="606" spans="1:24" ht="13.5" hidden="1" customHeight="1" x14ac:dyDescent="0.2">
      <c r="A606" s="604" t="s">
        <v>283</v>
      </c>
      <c r="B606" s="604"/>
      <c r="C606" s="604"/>
      <c r="D606" s="604"/>
      <c r="E606" s="604"/>
      <c r="F606" s="604"/>
      <c r="G606" s="604"/>
      <c r="H606" s="604"/>
      <c r="I606" s="215">
        <f t="shared" si="225"/>
        <v>0</v>
      </c>
      <c r="J606" s="45">
        <f>SUM(J551)</f>
        <v>0</v>
      </c>
      <c r="K606" s="45">
        <f>SUM(K551)</f>
        <v>0</v>
      </c>
      <c r="L606" s="45">
        <f>SUM(L551)</f>
        <v>0</v>
      </c>
      <c r="M606" s="215">
        <f t="shared" si="235"/>
        <v>0</v>
      </c>
      <c r="N606" s="45">
        <f>SUM(N551)</f>
        <v>0</v>
      </c>
      <c r="O606" s="45">
        <f>SUM(O551)</f>
        <v>0</v>
      </c>
      <c r="P606" s="45">
        <f>SUM(P551)</f>
        <v>0</v>
      </c>
      <c r="Q606" s="215">
        <f t="shared" si="230"/>
        <v>0</v>
      </c>
      <c r="R606" s="45">
        <f>SUM(R551)</f>
        <v>0</v>
      </c>
      <c r="S606" s="45">
        <f>SUM(S551)</f>
        <v>0</v>
      </c>
      <c r="T606" s="45">
        <f>SUM(T551)</f>
        <v>0</v>
      </c>
      <c r="U606" s="215">
        <f t="shared" si="231"/>
        <v>0</v>
      </c>
      <c r="V606" s="45">
        <f>SUM(V551)</f>
        <v>0</v>
      </c>
      <c r="W606" s="45">
        <f>SUM(W551)</f>
        <v>0</v>
      </c>
      <c r="X606" s="45">
        <f>SUM(X551)</f>
        <v>0</v>
      </c>
    </row>
    <row r="607" spans="1:24" ht="13.5" hidden="1" customHeight="1" x14ac:dyDescent="0.2">
      <c r="A607" s="604" t="s">
        <v>215</v>
      </c>
      <c r="B607" s="604"/>
      <c r="C607" s="604"/>
      <c r="D607" s="604"/>
      <c r="E607" s="604"/>
      <c r="F607" s="604"/>
      <c r="G607" s="604"/>
      <c r="H607" s="604"/>
      <c r="I607" s="220">
        <f t="shared" si="225"/>
        <v>0</v>
      </c>
      <c r="J607" s="220">
        <f>SUM(J604+J605+J606)</f>
        <v>0</v>
      </c>
      <c r="K607" s="220">
        <f>SUM(K604+K605+K606)</f>
        <v>0</v>
      </c>
      <c r="L607" s="220">
        <f>SUM(L604+L605+L606)</f>
        <v>0</v>
      </c>
      <c r="M607" s="215">
        <f t="shared" si="235"/>
        <v>0</v>
      </c>
      <c r="N607" s="220">
        <f>SUM(N604+N605+N606)</f>
        <v>0</v>
      </c>
      <c r="O607" s="220">
        <f>SUM(O604+O605+O606)</f>
        <v>0</v>
      </c>
      <c r="P607" s="220">
        <f>SUM(P604+P605+P606)</f>
        <v>0</v>
      </c>
      <c r="Q607" s="215">
        <f t="shared" si="230"/>
        <v>0</v>
      </c>
      <c r="R607" s="220">
        <f>SUM(R604+R605+R606)</f>
        <v>0</v>
      </c>
      <c r="S607" s="220">
        <f>SUM(S604+S605+S606)</f>
        <v>0</v>
      </c>
      <c r="T607" s="220">
        <f>SUM(T604+T605+T606)</f>
        <v>0</v>
      </c>
      <c r="U607" s="220">
        <f t="shared" si="231"/>
        <v>0</v>
      </c>
      <c r="V607" s="220">
        <f>SUM(V604+V605+V606)</f>
        <v>0</v>
      </c>
      <c r="W607" s="220">
        <f>SUM(W604+W605+W606)</f>
        <v>0</v>
      </c>
      <c r="X607" s="220">
        <f>SUM(X604+X605+X606)</f>
        <v>0</v>
      </c>
    </row>
    <row r="608" spans="1:24" ht="13.5" hidden="1" customHeight="1" x14ac:dyDescent="0.2">
      <c r="A608" s="609" t="s">
        <v>216</v>
      </c>
      <c r="B608" s="609"/>
      <c r="C608" s="609"/>
      <c r="D608" s="609"/>
      <c r="E608" s="609"/>
      <c r="F608" s="609"/>
      <c r="G608" s="609"/>
      <c r="H608" s="609"/>
      <c r="I608" s="215">
        <f t="shared" si="225"/>
        <v>0</v>
      </c>
      <c r="J608" s="45">
        <f>SUM(J519)</f>
        <v>0</v>
      </c>
      <c r="K608" s="45">
        <f>SUM(K519)</f>
        <v>0</v>
      </c>
      <c r="L608" s="45">
        <f>SUM(L519)</f>
        <v>0</v>
      </c>
      <c r="M608" s="215">
        <f t="shared" si="235"/>
        <v>0</v>
      </c>
      <c r="N608" s="45">
        <f>SUM(N519)</f>
        <v>0</v>
      </c>
      <c r="O608" s="45">
        <f>SUM(O519)</f>
        <v>0</v>
      </c>
      <c r="P608" s="45">
        <f>SUM(P519)</f>
        <v>0</v>
      </c>
      <c r="Q608" s="215">
        <f t="shared" si="230"/>
        <v>0</v>
      </c>
      <c r="R608" s="45">
        <f>SUM(R519)</f>
        <v>0</v>
      </c>
      <c r="S608" s="45">
        <f>SUM(S519)</f>
        <v>0</v>
      </c>
      <c r="T608" s="45">
        <f>SUM(T519)</f>
        <v>0</v>
      </c>
      <c r="U608" s="215">
        <f t="shared" si="231"/>
        <v>0</v>
      </c>
      <c r="V608" s="45">
        <f>SUM(V519)</f>
        <v>0</v>
      </c>
      <c r="W608" s="45">
        <f>SUM(W519)</f>
        <v>0</v>
      </c>
      <c r="X608" s="45">
        <f>SUM(X519)</f>
        <v>0</v>
      </c>
    </row>
    <row r="609" spans="1:24" ht="13.5" hidden="1" customHeight="1" x14ac:dyDescent="0.2">
      <c r="A609" s="609" t="s">
        <v>217</v>
      </c>
      <c r="B609" s="609"/>
      <c r="C609" s="609"/>
      <c r="D609" s="609"/>
      <c r="E609" s="609"/>
      <c r="F609" s="609"/>
      <c r="G609" s="609"/>
      <c r="H609" s="609"/>
      <c r="I609" s="215">
        <f t="shared" si="225"/>
        <v>0</v>
      </c>
      <c r="J609" s="45"/>
      <c r="K609" s="219"/>
      <c r="L609" s="27"/>
      <c r="M609" s="215">
        <f t="shared" si="235"/>
        <v>0</v>
      </c>
      <c r="N609" s="27"/>
      <c r="O609" s="219"/>
      <c r="P609" s="27"/>
      <c r="Q609" s="215">
        <f t="shared" si="230"/>
        <v>0</v>
      </c>
      <c r="R609" s="27"/>
      <c r="S609" s="219"/>
      <c r="T609" s="27"/>
      <c r="U609" s="215">
        <f t="shared" si="231"/>
        <v>0</v>
      </c>
      <c r="V609" s="27"/>
      <c r="W609" s="219"/>
      <c r="X609" s="27"/>
    </row>
    <row r="610" spans="1:24" ht="13.5" hidden="1" customHeight="1" x14ac:dyDescent="0.2">
      <c r="A610" s="609" t="s">
        <v>218</v>
      </c>
      <c r="B610" s="609"/>
      <c r="C610" s="609"/>
      <c r="D610" s="609"/>
      <c r="E610" s="609"/>
      <c r="F610" s="609"/>
      <c r="G610" s="609"/>
      <c r="H610" s="609"/>
      <c r="I610" s="218">
        <f t="shared" si="225"/>
        <v>0</v>
      </c>
      <c r="J610" s="218">
        <f>SUM(J608+J609)</f>
        <v>0</v>
      </c>
      <c r="K610" s="218">
        <f>SUM(K608+K609)</f>
        <v>0</v>
      </c>
      <c r="L610" s="218">
        <f>SUM(L608+L609)</f>
        <v>0</v>
      </c>
      <c r="M610" s="215">
        <f t="shared" si="235"/>
        <v>0</v>
      </c>
      <c r="N610" s="218">
        <f>SUM(N608+N609)</f>
        <v>0</v>
      </c>
      <c r="O610" s="218">
        <f>SUM(O608+O609)</f>
        <v>0</v>
      </c>
      <c r="P610" s="218">
        <f>SUM(P608+P609)</f>
        <v>0</v>
      </c>
      <c r="Q610" s="215">
        <f t="shared" si="230"/>
        <v>0</v>
      </c>
      <c r="R610" s="218">
        <f>SUM(R608+R609)</f>
        <v>0</v>
      </c>
      <c r="S610" s="218">
        <f>SUM(S608+S609)</f>
        <v>0</v>
      </c>
      <c r="T610" s="218">
        <f>SUM(T608+T609)</f>
        <v>0</v>
      </c>
      <c r="U610" s="218">
        <f t="shared" si="231"/>
        <v>0</v>
      </c>
      <c r="V610" s="218">
        <f>SUM(V608+V609)</f>
        <v>0</v>
      </c>
      <c r="W610" s="218">
        <f>SUM(W608+W609)</f>
        <v>0</v>
      </c>
      <c r="X610" s="218">
        <f>SUM(X608+X609)</f>
        <v>0</v>
      </c>
    </row>
    <row r="611" spans="1:24" ht="13.5" hidden="1" customHeight="1" x14ac:dyDescent="0.2">
      <c r="A611" s="614" t="s">
        <v>219</v>
      </c>
      <c r="B611" s="614"/>
      <c r="C611" s="614"/>
      <c r="D611" s="614"/>
      <c r="E611" s="614"/>
      <c r="F611" s="614"/>
      <c r="G611" s="614"/>
      <c r="H611" s="614"/>
      <c r="I611" s="215">
        <f t="shared" si="225"/>
        <v>0</v>
      </c>
      <c r="J611" s="45"/>
      <c r="K611" s="219"/>
      <c r="L611" s="27"/>
      <c r="M611" s="215">
        <f t="shared" si="235"/>
        <v>0</v>
      </c>
      <c r="N611" s="27"/>
      <c r="O611" s="219"/>
      <c r="P611" s="27"/>
      <c r="Q611" s="215">
        <f t="shared" si="230"/>
        <v>0</v>
      </c>
      <c r="R611" s="27"/>
      <c r="S611" s="219"/>
      <c r="T611" s="27"/>
      <c r="U611" s="215">
        <f t="shared" si="231"/>
        <v>0</v>
      </c>
      <c r="V611" s="27"/>
      <c r="W611" s="219"/>
      <c r="X611" s="27"/>
    </row>
    <row r="612" spans="1:24" ht="13.5" hidden="1" customHeight="1" x14ac:dyDescent="0.2">
      <c r="A612" s="614" t="s">
        <v>220</v>
      </c>
      <c r="B612" s="614"/>
      <c r="C612" s="614"/>
      <c r="D612" s="614"/>
      <c r="E612" s="614"/>
      <c r="F612" s="614"/>
      <c r="G612" s="614"/>
      <c r="H612" s="614"/>
      <c r="I612" s="215" t="e">
        <f t="shared" si="225"/>
        <v>#REF!</v>
      </c>
      <c r="J612" s="45" t="e">
        <f>SUM(#REF!)</f>
        <v>#REF!</v>
      </c>
      <c r="K612" s="45" t="e">
        <f>SUM(#REF!)</f>
        <v>#REF!</v>
      </c>
      <c r="L612" s="45" t="e">
        <f>SUM(#REF!)</f>
        <v>#REF!</v>
      </c>
      <c r="M612" s="215" t="e">
        <f t="shared" si="235"/>
        <v>#REF!</v>
      </c>
      <c r="N612" s="45" t="e">
        <f>SUM(#REF!)</f>
        <v>#REF!</v>
      </c>
      <c r="O612" s="45" t="e">
        <f>SUM(#REF!)</f>
        <v>#REF!</v>
      </c>
      <c r="P612" s="45" t="e">
        <f>SUM(#REF!)</f>
        <v>#REF!</v>
      </c>
      <c r="Q612" s="215" t="e">
        <f t="shared" si="230"/>
        <v>#REF!</v>
      </c>
      <c r="R612" s="45" t="e">
        <f>SUM(#REF!)</f>
        <v>#REF!</v>
      </c>
      <c r="S612" s="45" t="e">
        <f>SUM(#REF!)</f>
        <v>#REF!</v>
      </c>
      <c r="T612" s="45" t="e">
        <f>SUM(#REF!)</f>
        <v>#REF!</v>
      </c>
      <c r="U612" s="215" t="e">
        <f t="shared" si="231"/>
        <v>#REF!</v>
      </c>
      <c r="V612" s="45" t="e">
        <f>SUM(#REF!)</f>
        <v>#REF!</v>
      </c>
      <c r="W612" s="45" t="e">
        <f>SUM(#REF!)</f>
        <v>#REF!</v>
      </c>
      <c r="X612" s="45" t="e">
        <f>SUM(#REF!)</f>
        <v>#REF!</v>
      </c>
    </row>
    <row r="613" spans="1:24" ht="13.5" hidden="1" customHeight="1" x14ac:dyDescent="0.2">
      <c r="A613" s="614" t="s">
        <v>221</v>
      </c>
      <c r="B613" s="614"/>
      <c r="C613" s="614"/>
      <c r="D613" s="614"/>
      <c r="E613" s="614"/>
      <c r="F613" s="614"/>
      <c r="G613" s="614"/>
      <c r="H613" s="614"/>
      <c r="I613" s="221" t="e">
        <f t="shared" si="225"/>
        <v>#REF!</v>
      </c>
      <c r="J613" s="221" t="e">
        <f>SUM(J611+J612)</f>
        <v>#REF!</v>
      </c>
      <c r="K613" s="221" t="e">
        <f>SUM(K611+K612)</f>
        <v>#REF!</v>
      </c>
      <c r="L613" s="221" t="e">
        <f>SUM(L611+L612)</f>
        <v>#REF!</v>
      </c>
      <c r="M613" s="215" t="e">
        <f t="shared" si="235"/>
        <v>#REF!</v>
      </c>
      <c r="N613" s="221" t="e">
        <f>SUM(N611+N612)</f>
        <v>#REF!</v>
      </c>
      <c r="O613" s="221" t="e">
        <f>SUM(O611+O612)</f>
        <v>#REF!</v>
      </c>
      <c r="P613" s="221" t="e">
        <f>SUM(P611+P612)</f>
        <v>#REF!</v>
      </c>
      <c r="Q613" s="215" t="e">
        <f t="shared" si="230"/>
        <v>#REF!</v>
      </c>
      <c r="R613" s="221" t="e">
        <f>SUM(R611+R612)</f>
        <v>#REF!</v>
      </c>
      <c r="S613" s="221" t="e">
        <f>SUM(S611+S612)</f>
        <v>#REF!</v>
      </c>
      <c r="T613" s="221" t="e">
        <f>SUM(T611+T612)</f>
        <v>#REF!</v>
      </c>
      <c r="U613" s="221" t="e">
        <f t="shared" si="231"/>
        <v>#REF!</v>
      </c>
      <c r="V613" s="221" t="e">
        <f>SUM(V611+V612)</f>
        <v>#REF!</v>
      </c>
      <c r="W613" s="221" t="e">
        <f>SUM(W611+W612)</f>
        <v>#REF!</v>
      </c>
      <c r="X613" s="221" t="e">
        <f>SUM(X611+X612)</f>
        <v>#REF!</v>
      </c>
    </row>
    <row r="614" spans="1:24" ht="13.5" hidden="1" customHeight="1" x14ac:dyDescent="0.2">
      <c r="A614" s="608" t="s">
        <v>222</v>
      </c>
      <c r="B614" s="608"/>
      <c r="C614" s="608"/>
      <c r="D614" s="608"/>
      <c r="E614" s="608"/>
      <c r="F614" s="608"/>
      <c r="G614" s="608"/>
      <c r="H614" s="608"/>
      <c r="I614" s="215" t="e">
        <f t="shared" si="225"/>
        <v>#REF!</v>
      </c>
      <c r="J614" s="27" t="e">
        <f>SUM(J521+#REF!)</f>
        <v>#REF!</v>
      </c>
      <c r="K614" s="27" t="e">
        <f>SUM(K521+#REF!)</f>
        <v>#REF!</v>
      </c>
      <c r="L614" s="27" t="e">
        <f>SUM(L521+#REF!)</f>
        <v>#REF!</v>
      </c>
      <c r="M614" s="215" t="e">
        <f t="shared" si="235"/>
        <v>#REF!</v>
      </c>
      <c r="N614" s="27" t="e">
        <f>SUM(N521+#REF!)</f>
        <v>#REF!</v>
      </c>
      <c r="O614" s="27" t="e">
        <f>SUM(O521+#REF!)</f>
        <v>#REF!</v>
      </c>
      <c r="P614" s="27" t="e">
        <f>SUM(P521+#REF!)</f>
        <v>#REF!</v>
      </c>
      <c r="Q614" s="215" t="e">
        <f t="shared" si="230"/>
        <v>#REF!</v>
      </c>
      <c r="R614" s="27" t="e">
        <f>SUM(R521+#REF!)</f>
        <v>#REF!</v>
      </c>
      <c r="S614" s="27" t="e">
        <f>SUM(S521+#REF!)</f>
        <v>#REF!</v>
      </c>
      <c r="T614" s="27" t="e">
        <f>SUM(T521+#REF!)</f>
        <v>#REF!</v>
      </c>
      <c r="U614" s="215" t="e">
        <f t="shared" si="231"/>
        <v>#REF!</v>
      </c>
      <c r="V614" s="27" t="e">
        <f>SUM(V521+#REF!)</f>
        <v>#REF!</v>
      </c>
      <c r="W614" s="27" t="e">
        <f>SUM(W521+#REF!)</f>
        <v>#REF!</v>
      </c>
      <c r="X614" s="27" t="e">
        <f>SUM(X521+#REF!)</f>
        <v>#REF!</v>
      </c>
    </row>
    <row r="615" spans="1:24" ht="13.5" hidden="1" customHeight="1" x14ac:dyDescent="0.2">
      <c r="A615" s="608" t="s">
        <v>223</v>
      </c>
      <c r="B615" s="608"/>
      <c r="C615" s="608"/>
      <c r="D615" s="608"/>
      <c r="E615" s="608"/>
      <c r="F615" s="608"/>
      <c r="G615" s="608"/>
      <c r="H615" s="608"/>
      <c r="I615" s="215">
        <f t="shared" si="225"/>
        <v>0</v>
      </c>
      <c r="J615" s="219">
        <f>SUM(J333+J317)</f>
        <v>0</v>
      </c>
      <c r="K615" s="219">
        <f>SUM(K333+K317)</f>
        <v>0</v>
      </c>
      <c r="L615" s="219">
        <f>SUM(L333+L317)</f>
        <v>0</v>
      </c>
      <c r="M615" s="215">
        <f t="shared" si="235"/>
        <v>0</v>
      </c>
      <c r="N615" s="219">
        <f>SUM(N333+N317)</f>
        <v>0</v>
      </c>
      <c r="O615" s="219">
        <f>SUM(O333+O317)</f>
        <v>0</v>
      </c>
      <c r="P615" s="219">
        <f>SUM(P333+P317)</f>
        <v>0</v>
      </c>
      <c r="Q615" s="215">
        <f t="shared" si="230"/>
        <v>0</v>
      </c>
      <c r="R615" s="219">
        <f>SUM(R333+R317)</f>
        <v>0</v>
      </c>
      <c r="S615" s="219">
        <f>SUM(S333+S317)</f>
        <v>0</v>
      </c>
      <c r="T615" s="219">
        <f>SUM(T333+T317)</f>
        <v>0</v>
      </c>
      <c r="U615" s="215">
        <f t="shared" si="231"/>
        <v>0</v>
      </c>
      <c r="V615" s="219">
        <f>SUM(V333+V317)</f>
        <v>0</v>
      </c>
      <c r="W615" s="219">
        <f>SUM(W333+W317)</f>
        <v>0</v>
      </c>
      <c r="X615" s="219">
        <f>SUM(X333+X317)</f>
        <v>0</v>
      </c>
    </row>
    <row r="616" spans="1:24" ht="14.25" hidden="1" customHeight="1" x14ac:dyDescent="0.2">
      <c r="A616" s="608" t="s">
        <v>224</v>
      </c>
      <c r="B616" s="608"/>
      <c r="C616" s="608"/>
      <c r="D616" s="608"/>
      <c r="E616" s="608"/>
      <c r="F616" s="608"/>
      <c r="G616" s="608"/>
      <c r="H616" s="608"/>
      <c r="I616" s="215" t="e">
        <f t="shared" si="225"/>
        <v>#REF!</v>
      </c>
      <c r="J616" s="219" t="e">
        <f>SUM(#REF!)</f>
        <v>#REF!</v>
      </c>
      <c r="K616" s="219" t="e">
        <f>SUM(#REF!)</f>
        <v>#REF!</v>
      </c>
      <c r="L616" s="219" t="e">
        <f>SUM(#REF!)</f>
        <v>#REF!</v>
      </c>
      <c r="M616" s="215" t="e">
        <f t="shared" ref="M616:M635" si="236">SUM(N616+P616)</f>
        <v>#REF!</v>
      </c>
      <c r="N616" s="219" t="e">
        <f>SUM(#REF!)</f>
        <v>#REF!</v>
      </c>
      <c r="O616" s="219" t="e">
        <f>SUM(#REF!)</f>
        <v>#REF!</v>
      </c>
      <c r="P616" s="219" t="e">
        <f>SUM(#REF!)</f>
        <v>#REF!</v>
      </c>
      <c r="Q616" s="215" t="e">
        <f t="shared" ref="Q616:Q635" si="237">SUM(R616+T616)</f>
        <v>#REF!</v>
      </c>
      <c r="R616" s="219" t="e">
        <f>SUM(#REF!)</f>
        <v>#REF!</v>
      </c>
      <c r="S616" s="219" t="e">
        <f>SUM(#REF!)</f>
        <v>#REF!</v>
      </c>
      <c r="T616" s="219" t="e">
        <f>SUM(#REF!)</f>
        <v>#REF!</v>
      </c>
      <c r="U616" s="215" t="e">
        <f t="shared" ref="U616:U635" si="238">SUM(V616+X616)</f>
        <v>#REF!</v>
      </c>
      <c r="V616" s="219" t="e">
        <f>SUM(#REF!)</f>
        <v>#REF!</v>
      </c>
      <c r="W616" s="219" t="e">
        <f>SUM(#REF!)</f>
        <v>#REF!</v>
      </c>
      <c r="X616" s="219" t="e">
        <f>SUM(#REF!)</f>
        <v>#REF!</v>
      </c>
    </row>
    <row r="617" spans="1:24" ht="14.25" hidden="1" customHeight="1" x14ac:dyDescent="0.2">
      <c r="A617" s="608" t="s">
        <v>225</v>
      </c>
      <c r="B617" s="608"/>
      <c r="C617" s="608"/>
      <c r="D617" s="608"/>
      <c r="E617" s="608"/>
      <c r="F617" s="608"/>
      <c r="G617" s="608"/>
      <c r="H617" s="608"/>
      <c r="I617" s="215" t="e">
        <f t="shared" ref="I617:I635" si="239">SUM(J617+L617)</f>
        <v>#REF!</v>
      </c>
      <c r="J617" s="222" t="e">
        <f>SUM(J614+J615+J616)</f>
        <v>#REF!</v>
      </c>
      <c r="K617" s="222" t="e">
        <f>SUM(K614+K615+K616)</f>
        <v>#REF!</v>
      </c>
      <c r="L617" s="222" t="e">
        <f>SUM(L614+L615+L616)</f>
        <v>#REF!</v>
      </c>
      <c r="M617" s="215" t="e">
        <f t="shared" si="236"/>
        <v>#REF!</v>
      </c>
      <c r="N617" s="222" t="e">
        <f>SUM(N614+N615+N616)</f>
        <v>#REF!</v>
      </c>
      <c r="O617" s="222" t="e">
        <f>SUM(O614+O615+O616)</f>
        <v>#REF!</v>
      </c>
      <c r="P617" s="222" t="e">
        <f>SUM(P614+P615+P616)</f>
        <v>#REF!</v>
      </c>
      <c r="Q617" s="215" t="e">
        <f t="shared" si="237"/>
        <v>#REF!</v>
      </c>
      <c r="R617" s="222" t="e">
        <f>SUM(R614+R615+R616)</f>
        <v>#REF!</v>
      </c>
      <c r="S617" s="222" t="e">
        <f>SUM(S614+S615+S616)</f>
        <v>#REF!</v>
      </c>
      <c r="T617" s="222" t="e">
        <f>SUM(T614+T615+T616)</f>
        <v>#REF!</v>
      </c>
      <c r="U617" s="222" t="e">
        <f t="shared" si="238"/>
        <v>#REF!</v>
      </c>
      <c r="V617" s="222" t="e">
        <f>SUM(V614+V615+V616)</f>
        <v>#REF!</v>
      </c>
      <c r="W617" s="222" t="e">
        <f>SUM(W614+W615+W616)</f>
        <v>#REF!</v>
      </c>
      <c r="X617" s="222" t="e">
        <f>SUM(X614+X615+X616)</f>
        <v>#REF!</v>
      </c>
    </row>
    <row r="618" spans="1:24" ht="13.5" hidden="1" customHeight="1" x14ac:dyDescent="0.2">
      <c r="A618" s="605" t="s">
        <v>226</v>
      </c>
      <c r="B618" s="605"/>
      <c r="C618" s="605"/>
      <c r="D618" s="605"/>
      <c r="E618" s="605"/>
      <c r="F618" s="605"/>
      <c r="G618" s="605"/>
      <c r="H618" s="605"/>
      <c r="I618" s="215" t="e">
        <f t="shared" si="239"/>
        <v>#REF!</v>
      </c>
      <c r="J618" s="219" t="e">
        <f>SUM(#REF!)</f>
        <v>#REF!</v>
      </c>
      <c r="K618" s="219" t="e">
        <f>SUM(#REF!)</f>
        <v>#REF!</v>
      </c>
      <c r="L618" s="219" t="e">
        <f>SUM(#REF!)</f>
        <v>#REF!</v>
      </c>
      <c r="M618" s="215" t="e">
        <f t="shared" si="236"/>
        <v>#REF!</v>
      </c>
      <c r="N618" s="219" t="e">
        <f>SUM(#REF!)</f>
        <v>#REF!</v>
      </c>
      <c r="O618" s="219" t="e">
        <f>SUM(#REF!)</f>
        <v>#REF!</v>
      </c>
      <c r="P618" s="219" t="e">
        <f>SUM(#REF!)</f>
        <v>#REF!</v>
      </c>
      <c r="Q618" s="215" t="e">
        <f t="shared" si="237"/>
        <v>#REF!</v>
      </c>
      <c r="R618" s="219" t="e">
        <f>SUM(#REF!)</f>
        <v>#REF!</v>
      </c>
      <c r="S618" s="219" t="e">
        <f>SUM(#REF!)</f>
        <v>#REF!</v>
      </c>
      <c r="T618" s="219" t="e">
        <f>SUM(#REF!)</f>
        <v>#REF!</v>
      </c>
      <c r="U618" s="215" t="e">
        <f t="shared" si="238"/>
        <v>#REF!</v>
      </c>
      <c r="V618" s="219" t="e">
        <f>SUM(#REF!)</f>
        <v>#REF!</v>
      </c>
      <c r="W618" s="219" t="e">
        <f>SUM(#REF!)</f>
        <v>#REF!</v>
      </c>
      <c r="X618" s="219" t="e">
        <f>SUM(#REF!)</f>
        <v>#REF!</v>
      </c>
    </row>
    <row r="619" spans="1:24" ht="13.5" hidden="1" customHeight="1" x14ac:dyDescent="0.2">
      <c r="A619" s="605" t="s">
        <v>284</v>
      </c>
      <c r="B619" s="605"/>
      <c r="C619" s="605"/>
      <c r="D619" s="605"/>
      <c r="E619" s="605"/>
      <c r="F619" s="605"/>
      <c r="G619" s="605"/>
      <c r="H619" s="605"/>
      <c r="I619" s="215" t="e">
        <f t="shared" si="239"/>
        <v>#REF!</v>
      </c>
      <c r="J619" s="216" t="e">
        <f>SUM(J618)</f>
        <v>#REF!</v>
      </c>
      <c r="K619" s="216" t="e">
        <f t="shared" ref="K619:X619" si="240">SUM(K618)</f>
        <v>#REF!</v>
      </c>
      <c r="L619" s="216" t="e">
        <f t="shared" si="240"/>
        <v>#REF!</v>
      </c>
      <c r="M619" s="215" t="e">
        <f t="shared" si="236"/>
        <v>#REF!</v>
      </c>
      <c r="N619" s="216" t="e">
        <f t="shared" si="240"/>
        <v>#REF!</v>
      </c>
      <c r="O619" s="216" t="e">
        <f t="shared" si="240"/>
        <v>#REF!</v>
      </c>
      <c r="P619" s="216" t="e">
        <f t="shared" si="240"/>
        <v>#REF!</v>
      </c>
      <c r="Q619" s="215" t="e">
        <f t="shared" si="237"/>
        <v>#REF!</v>
      </c>
      <c r="R619" s="216" t="e">
        <f t="shared" si="240"/>
        <v>#REF!</v>
      </c>
      <c r="S619" s="216" t="e">
        <f t="shared" si="240"/>
        <v>#REF!</v>
      </c>
      <c r="T619" s="216" t="e">
        <f t="shared" si="240"/>
        <v>#REF!</v>
      </c>
      <c r="U619" s="216" t="e">
        <f t="shared" si="238"/>
        <v>#REF!</v>
      </c>
      <c r="V619" s="216" t="e">
        <f t="shared" si="240"/>
        <v>#REF!</v>
      </c>
      <c r="W619" s="216" t="e">
        <f t="shared" si="240"/>
        <v>#REF!</v>
      </c>
      <c r="X619" s="216" t="e">
        <f t="shared" si="240"/>
        <v>#REF!</v>
      </c>
    </row>
    <row r="620" spans="1:24" ht="13.5" hidden="1" customHeight="1" x14ac:dyDescent="0.2">
      <c r="A620" s="608" t="s">
        <v>285</v>
      </c>
      <c r="B620" s="608"/>
      <c r="C620" s="608"/>
      <c r="D620" s="608"/>
      <c r="E620" s="608"/>
      <c r="F620" s="608"/>
      <c r="G620" s="608"/>
      <c r="H620" s="608"/>
      <c r="I620" s="215">
        <f t="shared" si="239"/>
        <v>134.30000000000001</v>
      </c>
      <c r="J620" s="219">
        <f>SUM(J148+J149+J212)</f>
        <v>134.30000000000001</v>
      </c>
      <c r="K620" s="219">
        <f>SUM(K148+K149+K212)</f>
        <v>75.300000000000011</v>
      </c>
      <c r="L620" s="219">
        <f>SUM(L148+L149+L212)</f>
        <v>0</v>
      </c>
      <c r="M620" s="215">
        <f t="shared" si="236"/>
        <v>146.20000000000002</v>
      </c>
      <c r="N620" s="27">
        <f>SUM(N148+N149+N212)</f>
        <v>146.20000000000002</v>
      </c>
      <c r="O620" s="27">
        <f>SUM(O148+O149+O212)</f>
        <v>95.1</v>
      </c>
      <c r="P620" s="27">
        <f>SUM(P148+P149+P212)</f>
        <v>0</v>
      </c>
      <c r="Q620" s="215">
        <f t="shared" si="237"/>
        <v>146.20000000000002</v>
      </c>
      <c r="R620" s="27">
        <f>SUM(R148+R149+R212)</f>
        <v>146.20000000000002</v>
      </c>
      <c r="S620" s="27">
        <f>SUM(S148+S149+S212)</f>
        <v>95.1</v>
      </c>
      <c r="T620" s="27">
        <f>SUM(T148+T149+T212)</f>
        <v>0</v>
      </c>
      <c r="U620" s="215">
        <f t="shared" si="238"/>
        <v>146.20000000000002</v>
      </c>
      <c r="V620" s="27">
        <f>SUM(V148+V149+V212)</f>
        <v>146.20000000000002</v>
      </c>
      <c r="W620" s="27">
        <f>SUM(W148+W149+W212)</f>
        <v>95.1</v>
      </c>
      <c r="X620" s="27">
        <f>SUM(X148+X149+X212)</f>
        <v>0</v>
      </c>
    </row>
    <row r="621" spans="1:24" ht="13.5" hidden="1" customHeight="1" x14ac:dyDescent="0.2">
      <c r="A621" s="608" t="s">
        <v>286</v>
      </c>
      <c r="B621" s="608"/>
      <c r="C621" s="608"/>
      <c r="D621" s="608"/>
      <c r="E621" s="608"/>
      <c r="F621" s="608"/>
      <c r="G621" s="608"/>
      <c r="H621" s="608"/>
      <c r="I621" s="215">
        <f t="shared" si="239"/>
        <v>134.30000000000001</v>
      </c>
      <c r="J621" s="222">
        <f>SUM(J620)</f>
        <v>134.30000000000001</v>
      </c>
      <c r="K621" s="222">
        <f t="shared" ref="K621:X621" si="241">SUM(K620)</f>
        <v>75.300000000000011</v>
      </c>
      <c r="L621" s="222">
        <f t="shared" si="241"/>
        <v>0</v>
      </c>
      <c r="M621" s="215">
        <f t="shared" si="236"/>
        <v>146.20000000000002</v>
      </c>
      <c r="N621" s="222">
        <f t="shared" si="241"/>
        <v>146.20000000000002</v>
      </c>
      <c r="O621" s="222">
        <f t="shared" si="241"/>
        <v>95.1</v>
      </c>
      <c r="P621" s="222">
        <f t="shared" si="241"/>
        <v>0</v>
      </c>
      <c r="Q621" s="215">
        <f t="shared" si="237"/>
        <v>146.20000000000002</v>
      </c>
      <c r="R621" s="222">
        <f t="shared" si="241"/>
        <v>146.20000000000002</v>
      </c>
      <c r="S621" s="222">
        <f t="shared" si="241"/>
        <v>95.1</v>
      </c>
      <c r="T621" s="222">
        <f t="shared" si="241"/>
        <v>0</v>
      </c>
      <c r="U621" s="215">
        <f t="shared" si="238"/>
        <v>146.20000000000002</v>
      </c>
      <c r="V621" s="222">
        <f t="shared" si="241"/>
        <v>146.20000000000002</v>
      </c>
      <c r="W621" s="222">
        <f t="shared" si="241"/>
        <v>95.1</v>
      </c>
      <c r="X621" s="222">
        <f t="shared" si="241"/>
        <v>0</v>
      </c>
    </row>
    <row r="622" spans="1:24" ht="14.25" hidden="1" customHeight="1" x14ac:dyDescent="0.2">
      <c r="A622" s="607" t="s">
        <v>227</v>
      </c>
      <c r="B622" s="607"/>
      <c r="C622" s="607"/>
      <c r="D622" s="607"/>
      <c r="E622" s="607"/>
      <c r="F622" s="607"/>
      <c r="G622" s="607"/>
      <c r="H622" s="607"/>
      <c r="I622" s="215">
        <f t="shared" si="239"/>
        <v>4.9999999999999991</v>
      </c>
      <c r="J622" s="219">
        <f t="shared" ref="J622:X622" si="242">SUM(J23+J42+J47+J56+J63+J67+J77)</f>
        <v>4.9999999999999991</v>
      </c>
      <c r="K622" s="219">
        <f t="shared" si="242"/>
        <v>0</v>
      </c>
      <c r="L622" s="219">
        <f t="shared" si="242"/>
        <v>0</v>
      </c>
      <c r="M622" s="215">
        <f t="shared" si="242"/>
        <v>7.1</v>
      </c>
      <c r="N622" s="27">
        <f t="shared" si="242"/>
        <v>7.1</v>
      </c>
      <c r="O622" s="219">
        <f t="shared" si="242"/>
        <v>0</v>
      </c>
      <c r="P622" s="219">
        <f t="shared" si="242"/>
        <v>0</v>
      </c>
      <c r="Q622" s="215">
        <f t="shared" si="242"/>
        <v>7.1</v>
      </c>
      <c r="R622" s="219">
        <f t="shared" si="242"/>
        <v>7.1</v>
      </c>
      <c r="S622" s="219">
        <f t="shared" si="242"/>
        <v>0</v>
      </c>
      <c r="T622" s="219">
        <f t="shared" si="242"/>
        <v>0</v>
      </c>
      <c r="U622" s="215">
        <f t="shared" si="242"/>
        <v>7.1</v>
      </c>
      <c r="V622" s="219">
        <f t="shared" si="242"/>
        <v>7.1</v>
      </c>
      <c r="W622" s="219">
        <f t="shared" si="242"/>
        <v>0</v>
      </c>
      <c r="X622" s="219">
        <f t="shared" si="242"/>
        <v>0</v>
      </c>
    </row>
    <row r="623" spans="1:24" ht="13.5" hidden="1" customHeight="1" x14ac:dyDescent="0.2">
      <c r="A623" s="607" t="s">
        <v>228</v>
      </c>
      <c r="B623" s="607"/>
      <c r="C623" s="607"/>
      <c r="D623" s="607"/>
      <c r="E623" s="607"/>
      <c r="F623" s="607"/>
      <c r="G623" s="607"/>
      <c r="H623" s="607"/>
      <c r="I623" s="215">
        <f t="shared" si="239"/>
        <v>0</v>
      </c>
      <c r="J623" s="219">
        <f>SUM(J27)</f>
        <v>0</v>
      </c>
      <c r="K623" s="219">
        <f>SUM(O27)</f>
        <v>0</v>
      </c>
      <c r="L623" s="219">
        <f>SUM(P27)</f>
        <v>0</v>
      </c>
      <c r="M623" s="215">
        <f t="shared" si="236"/>
        <v>0.2</v>
      </c>
      <c r="N623" s="27">
        <f>SUM(N27)</f>
        <v>0.2</v>
      </c>
      <c r="O623" s="27">
        <f>SUM(S27)</f>
        <v>0</v>
      </c>
      <c r="P623" s="27">
        <f>SUM(T27)</f>
        <v>0</v>
      </c>
      <c r="Q623" s="215">
        <f t="shared" si="237"/>
        <v>0.2</v>
      </c>
      <c r="R623" s="27">
        <f>SUM(R27)</f>
        <v>0.2</v>
      </c>
      <c r="S623" s="27">
        <f>SUM(S27)</f>
        <v>0</v>
      </c>
      <c r="T623" s="27">
        <f>SUM(T27)</f>
        <v>0</v>
      </c>
      <c r="U623" s="215">
        <f t="shared" si="238"/>
        <v>0.2</v>
      </c>
      <c r="V623" s="27">
        <f>SUM(V27)</f>
        <v>0.2</v>
      </c>
      <c r="W623" s="27">
        <f>SUM(W27)</f>
        <v>0</v>
      </c>
      <c r="X623" s="27">
        <f>SUM(X27)</f>
        <v>0</v>
      </c>
    </row>
    <row r="624" spans="1:24" ht="14.25" hidden="1" customHeight="1" x14ac:dyDescent="0.2">
      <c r="A624" s="607" t="s">
        <v>229</v>
      </c>
      <c r="B624" s="607"/>
      <c r="C624" s="607"/>
      <c r="D624" s="607"/>
      <c r="E624" s="607"/>
      <c r="F624" s="607"/>
      <c r="G624" s="607"/>
      <c r="H624" s="607"/>
      <c r="I624" s="215">
        <f t="shared" si="239"/>
        <v>4.9999999999999991</v>
      </c>
      <c r="J624" s="223">
        <f>SUM(J622+J623)</f>
        <v>4.9999999999999991</v>
      </c>
      <c r="K624" s="223">
        <f>SUM(K622+K623)</f>
        <v>0</v>
      </c>
      <c r="L624" s="223">
        <f>SUM(L622+L623)</f>
        <v>0</v>
      </c>
      <c r="M624" s="215">
        <f t="shared" si="236"/>
        <v>7.3</v>
      </c>
      <c r="N624" s="223">
        <f>SUM(N622+N623)</f>
        <v>7.3</v>
      </c>
      <c r="O624" s="223">
        <f>SUM(O622+O623)</f>
        <v>0</v>
      </c>
      <c r="P624" s="223">
        <f>SUM(P622+P623)</f>
        <v>0</v>
      </c>
      <c r="Q624" s="215">
        <f t="shared" si="237"/>
        <v>7.3</v>
      </c>
      <c r="R624" s="223">
        <f>SUM(R622+R623)</f>
        <v>7.3</v>
      </c>
      <c r="S624" s="223">
        <f>SUM(S622+S623)</f>
        <v>0</v>
      </c>
      <c r="T624" s="223">
        <f>SUM(T622+T623)</f>
        <v>0</v>
      </c>
      <c r="U624" s="215">
        <f t="shared" si="238"/>
        <v>7.3</v>
      </c>
      <c r="V624" s="223">
        <f>SUM(V622+V623)</f>
        <v>7.3</v>
      </c>
      <c r="W624" s="223">
        <f>SUM(W622+W623)</f>
        <v>0</v>
      </c>
      <c r="X624" s="223">
        <f>SUM(X622+X623)</f>
        <v>0</v>
      </c>
    </row>
    <row r="625" spans="1:24" ht="14.25" hidden="1" customHeight="1" x14ac:dyDescent="0.2">
      <c r="A625" s="610" t="s">
        <v>230</v>
      </c>
      <c r="B625" s="610"/>
      <c r="C625" s="610"/>
      <c r="D625" s="610"/>
      <c r="E625" s="610"/>
      <c r="F625" s="610"/>
      <c r="G625" s="610"/>
      <c r="H625" s="610"/>
      <c r="I625" s="215">
        <f t="shared" si="239"/>
        <v>0</v>
      </c>
      <c r="J625" s="219">
        <f>SUM(J332)</f>
        <v>0</v>
      </c>
      <c r="K625" s="219">
        <f>SUM(K332)</f>
        <v>0</v>
      </c>
      <c r="L625" s="219">
        <f>SUM(L332)</f>
        <v>0</v>
      </c>
      <c r="M625" s="215">
        <f t="shared" si="236"/>
        <v>0</v>
      </c>
      <c r="N625" s="219">
        <f>SUM(N332)</f>
        <v>0</v>
      </c>
      <c r="O625" s="219">
        <f>SUM(O332)</f>
        <v>0</v>
      </c>
      <c r="P625" s="219">
        <f>SUM(P332)</f>
        <v>0</v>
      </c>
      <c r="Q625" s="215">
        <f t="shared" si="237"/>
        <v>0</v>
      </c>
      <c r="R625" s="219">
        <f>SUM(R332)</f>
        <v>0</v>
      </c>
      <c r="S625" s="219">
        <f>SUM(S332)</f>
        <v>0</v>
      </c>
      <c r="T625" s="219">
        <f>SUM(T332)</f>
        <v>0</v>
      </c>
      <c r="U625" s="215">
        <f t="shared" si="238"/>
        <v>0</v>
      </c>
      <c r="V625" s="219">
        <f>SUM(V332)</f>
        <v>0</v>
      </c>
      <c r="W625" s="219">
        <f>SUM(W332)</f>
        <v>0</v>
      </c>
      <c r="X625" s="219">
        <f>SUM(X332)</f>
        <v>0</v>
      </c>
    </row>
    <row r="626" spans="1:24" ht="13.5" hidden="1" customHeight="1" x14ac:dyDescent="0.2">
      <c r="A626" s="610" t="s">
        <v>231</v>
      </c>
      <c r="B626" s="610"/>
      <c r="C626" s="610"/>
      <c r="D626" s="610"/>
      <c r="E626" s="610"/>
      <c r="F626" s="610"/>
      <c r="G626" s="610"/>
      <c r="H626" s="610"/>
      <c r="I626" s="215" t="e">
        <f t="shared" si="239"/>
        <v>#REF!</v>
      </c>
      <c r="J626" s="219" t="e">
        <f>SUM(#REF!)</f>
        <v>#REF!</v>
      </c>
      <c r="K626" s="219" t="e">
        <f>SUM(#REF!)</f>
        <v>#REF!</v>
      </c>
      <c r="L626" s="219" t="e">
        <f>SUM(#REF!)</f>
        <v>#REF!</v>
      </c>
      <c r="M626" s="215" t="e">
        <f t="shared" si="236"/>
        <v>#REF!</v>
      </c>
      <c r="N626" s="219" t="e">
        <f>SUM(#REF!)</f>
        <v>#REF!</v>
      </c>
      <c r="O626" s="219" t="e">
        <f>SUM(#REF!)</f>
        <v>#REF!</v>
      </c>
      <c r="P626" s="219" t="e">
        <f>SUM(#REF!)</f>
        <v>#REF!</v>
      </c>
      <c r="Q626" s="215" t="e">
        <f t="shared" si="237"/>
        <v>#REF!</v>
      </c>
      <c r="R626" s="219" t="e">
        <f>SUM(#REF!)</f>
        <v>#REF!</v>
      </c>
      <c r="S626" s="219" t="e">
        <f>SUM(#REF!)</f>
        <v>#REF!</v>
      </c>
      <c r="T626" s="219" t="e">
        <f>SUM(#REF!)</f>
        <v>#REF!</v>
      </c>
      <c r="U626" s="215" t="e">
        <f t="shared" si="238"/>
        <v>#REF!</v>
      </c>
      <c r="V626" s="219" t="e">
        <f>SUM(#REF!)</f>
        <v>#REF!</v>
      </c>
      <c r="W626" s="219" t="e">
        <f>SUM(#REF!)</f>
        <v>#REF!</v>
      </c>
      <c r="X626" s="219" t="e">
        <f>SUM(#REF!)</f>
        <v>#REF!</v>
      </c>
    </row>
    <row r="627" spans="1:24" ht="13.5" hidden="1" customHeight="1" x14ac:dyDescent="0.2">
      <c r="A627" s="610" t="s">
        <v>232</v>
      </c>
      <c r="B627" s="610"/>
      <c r="C627" s="610"/>
      <c r="D627" s="610"/>
      <c r="E627" s="610"/>
      <c r="F627" s="610"/>
      <c r="G627" s="610"/>
      <c r="H627" s="610"/>
      <c r="I627" s="215" t="e">
        <f t="shared" si="239"/>
        <v>#REF!</v>
      </c>
      <c r="J627" s="86" t="e">
        <f>SUM(J625+J626)</f>
        <v>#REF!</v>
      </c>
      <c r="K627" s="86" t="e">
        <f>SUM(K625+K626)</f>
        <v>#REF!</v>
      </c>
      <c r="L627" s="86" t="e">
        <f>SUM(L625+L626)</f>
        <v>#REF!</v>
      </c>
      <c r="M627" s="215" t="e">
        <f t="shared" si="236"/>
        <v>#REF!</v>
      </c>
      <c r="N627" s="86" t="e">
        <f>SUM(N625+N626)</f>
        <v>#REF!</v>
      </c>
      <c r="O627" s="86" t="e">
        <f>SUM(O625+O626)</f>
        <v>#REF!</v>
      </c>
      <c r="P627" s="86" t="e">
        <f>SUM(P625+P626)</f>
        <v>#REF!</v>
      </c>
      <c r="Q627" s="215" t="e">
        <f t="shared" si="237"/>
        <v>#REF!</v>
      </c>
      <c r="R627" s="86" t="e">
        <f>SUM(R625+R626)</f>
        <v>#REF!</v>
      </c>
      <c r="S627" s="86" t="e">
        <f>SUM(S625+S626)</f>
        <v>#REF!</v>
      </c>
      <c r="T627" s="86" t="e">
        <f>SUM(T625+T626)</f>
        <v>#REF!</v>
      </c>
      <c r="U627" s="215" t="e">
        <f t="shared" si="238"/>
        <v>#REF!</v>
      </c>
      <c r="V627" s="86" t="e">
        <f>SUM(V625+V626)</f>
        <v>#REF!</v>
      </c>
      <c r="W627" s="86" t="e">
        <f>SUM(W625+W626)</f>
        <v>#REF!</v>
      </c>
      <c r="X627" s="86" t="e">
        <f>SUM(X625+X626)</f>
        <v>#REF!</v>
      </c>
    </row>
    <row r="628" spans="1:24" ht="13.5" hidden="1" customHeight="1" x14ac:dyDescent="0.2">
      <c r="A628" s="607" t="s">
        <v>324</v>
      </c>
      <c r="B628" s="607"/>
      <c r="C628" s="607"/>
      <c r="D628" s="607"/>
      <c r="E628" s="607"/>
      <c r="F628" s="607"/>
      <c r="G628" s="607"/>
      <c r="H628" s="607"/>
      <c r="I628" s="215">
        <f t="shared" si="239"/>
        <v>0</v>
      </c>
      <c r="J628" s="223">
        <f>SUM(J20)</f>
        <v>0</v>
      </c>
      <c r="K628" s="223">
        <f>SUM(K20)</f>
        <v>0</v>
      </c>
      <c r="L628" s="223"/>
      <c r="M628" s="215">
        <f t="shared" si="236"/>
        <v>0</v>
      </c>
      <c r="N628" s="224"/>
      <c r="O628" s="224"/>
      <c r="P628" s="224"/>
      <c r="Q628" s="215">
        <f t="shared" si="237"/>
        <v>0</v>
      </c>
      <c r="R628" s="224"/>
      <c r="S628" s="224"/>
      <c r="T628" s="224"/>
      <c r="U628" s="215">
        <f t="shared" si="238"/>
        <v>0</v>
      </c>
      <c r="V628" s="224"/>
      <c r="W628" s="224"/>
      <c r="X628" s="224"/>
    </row>
    <row r="629" spans="1:24" ht="13.5" hidden="1" customHeight="1" x14ac:dyDescent="0.2">
      <c r="A629" s="626" t="s">
        <v>325</v>
      </c>
      <c r="B629" s="627"/>
      <c r="C629" s="627"/>
      <c r="D629" s="627"/>
      <c r="E629" s="627"/>
      <c r="F629" s="627"/>
      <c r="G629" s="627"/>
      <c r="H629" s="628"/>
      <c r="I629" s="215">
        <f t="shared" si="239"/>
        <v>0</v>
      </c>
      <c r="J629" s="223">
        <f>SUM(J21+J43+J48+J53+J57+J64+J68+J71+J74+J78+J81+J144)</f>
        <v>0</v>
      </c>
      <c r="K629" s="223">
        <f>SUM(K21+K43+K48+K53+K57+K64+K68+K71+K74+K78+K81+K144)</f>
        <v>0</v>
      </c>
      <c r="L629" s="223">
        <f>SUM(L21+L43+L48+L53+L57+L64+L68+L71+L74+L78+L81+L144)</f>
        <v>0</v>
      </c>
      <c r="M629" s="215">
        <f t="shared" si="236"/>
        <v>16.2</v>
      </c>
      <c r="N629" s="224">
        <f>SUM(N21+N43+N48+N53+N57+N64+N68+N71+N74+N78+N81+N144)</f>
        <v>16.2</v>
      </c>
      <c r="O629" s="224">
        <f>SUM(O21+O43+O48+O53+O57+O64+O68+O71+O74+O78+O81+O144)</f>
        <v>0</v>
      </c>
      <c r="P629" s="224">
        <f>SUM(P21+P43+P48+P53+P57+P64+P68+P71+P74+P78+P81+P144)</f>
        <v>0</v>
      </c>
      <c r="Q629" s="215">
        <f t="shared" si="237"/>
        <v>1.2</v>
      </c>
      <c r="R629" s="224">
        <f>SUM(R21+R43+R48+R53+R57+R64+R68+R71+R74+R78+R81+R144)</f>
        <v>1.2</v>
      </c>
      <c r="S629" s="224">
        <f>SUM(S21+S43+S48+S53+S57+S64+S68+S71+S74+S78+S81+S144)</f>
        <v>0</v>
      </c>
      <c r="T629" s="224">
        <f>SUM(T21+T43+T48+T53+T57+T64+T68+T71+T74+T78+T81+T144)</f>
        <v>0</v>
      </c>
      <c r="U629" s="215">
        <f t="shared" si="238"/>
        <v>1.2</v>
      </c>
      <c r="V629" s="224">
        <f>SUM(V21+V43+V48+V53+V57+V64+V68+V71+V74+V78+V81+V144)</f>
        <v>1.2</v>
      </c>
      <c r="W629" s="224">
        <f>SUM(W21+W43+W48+W53+W57+W64+W68+W71+W74+W78+W81+W144)</f>
        <v>0</v>
      </c>
      <c r="X629" s="224">
        <f>SUM(X21+X43+X48+X53+X57+X64+X68+X71+X74+X78+X81+X144)</f>
        <v>0</v>
      </c>
    </row>
    <row r="630" spans="1:24" ht="13.5" hidden="1" customHeight="1" x14ac:dyDescent="0.2">
      <c r="A630" s="615" t="s">
        <v>287</v>
      </c>
      <c r="B630" s="615"/>
      <c r="C630" s="615"/>
      <c r="D630" s="615"/>
      <c r="E630" s="615"/>
      <c r="F630" s="615"/>
      <c r="G630" s="615"/>
      <c r="H630" s="615"/>
      <c r="I630" s="215">
        <f t="shared" si="239"/>
        <v>0</v>
      </c>
      <c r="J630" s="225">
        <f>SUM(J298)</f>
        <v>0</v>
      </c>
      <c r="K630" s="225">
        <f>SUM(K298)</f>
        <v>0</v>
      </c>
      <c r="L630" s="225">
        <f>SUM(L298)</f>
        <v>0</v>
      </c>
      <c r="M630" s="215">
        <f t="shared" si="236"/>
        <v>154.80000000000001</v>
      </c>
      <c r="N630" s="225">
        <f>SUM(N294)</f>
        <v>0</v>
      </c>
      <c r="O630" s="225">
        <f>SUM(O298)</f>
        <v>0</v>
      </c>
      <c r="P630" s="225">
        <f>SUM(P298)</f>
        <v>154.80000000000001</v>
      </c>
      <c r="Q630" s="215">
        <f t="shared" si="237"/>
        <v>0</v>
      </c>
      <c r="R630" s="225">
        <f>SUM(R298)</f>
        <v>0</v>
      </c>
      <c r="S630" s="225">
        <f>SUM(S298)</f>
        <v>0</v>
      </c>
      <c r="T630" s="225">
        <f>SUM(T298)</f>
        <v>0</v>
      </c>
      <c r="U630" s="215">
        <f t="shared" si="238"/>
        <v>0</v>
      </c>
      <c r="V630" s="225">
        <f>SUM(V298)</f>
        <v>0</v>
      </c>
      <c r="W630" s="225">
        <f>SUM(W298)</f>
        <v>0</v>
      </c>
      <c r="X630" s="225">
        <f>SUM(X298)</f>
        <v>0</v>
      </c>
    </row>
    <row r="631" spans="1:24" ht="13.5" hidden="1" customHeight="1" x14ac:dyDescent="0.2">
      <c r="A631" s="611" t="s">
        <v>341</v>
      </c>
      <c r="B631" s="612"/>
      <c r="C631" s="612"/>
      <c r="D631" s="612"/>
      <c r="E631" s="612"/>
      <c r="F631" s="612"/>
      <c r="G631" s="612"/>
      <c r="H631" s="613"/>
      <c r="I631" s="215"/>
      <c r="J631" s="225"/>
      <c r="K631" s="225"/>
      <c r="L631" s="225"/>
      <c r="M631" s="215">
        <f t="shared" si="236"/>
        <v>0</v>
      </c>
      <c r="N631" s="225">
        <f>SUM(N145)</f>
        <v>0</v>
      </c>
      <c r="O631" s="225">
        <f>SUM(O145)</f>
        <v>0</v>
      </c>
      <c r="P631" s="225">
        <f>SUM(P145)</f>
        <v>0</v>
      </c>
      <c r="Q631" s="215"/>
      <c r="R631" s="225"/>
      <c r="S631" s="225"/>
      <c r="T631" s="225"/>
      <c r="U631" s="215"/>
      <c r="V631" s="225"/>
      <c r="W631" s="225"/>
      <c r="X631" s="225"/>
    </row>
    <row r="632" spans="1:24" ht="13.5" hidden="1" customHeight="1" x14ac:dyDescent="0.2">
      <c r="A632" s="606" t="s">
        <v>288</v>
      </c>
      <c r="B632" s="606"/>
      <c r="C632" s="606"/>
      <c r="D632" s="606"/>
      <c r="E632" s="606"/>
      <c r="F632" s="606"/>
      <c r="G632" s="606"/>
      <c r="H632" s="606"/>
      <c r="I632" s="215">
        <f t="shared" si="239"/>
        <v>5.2</v>
      </c>
      <c r="J632" s="226">
        <f>SUM(J127)</f>
        <v>5.2</v>
      </c>
      <c r="K632" s="226">
        <f>SUM(K127)</f>
        <v>2.9</v>
      </c>
      <c r="L632" s="226">
        <f>SUM(L127)</f>
        <v>0</v>
      </c>
      <c r="M632" s="215">
        <f t="shared" si="236"/>
        <v>5.4</v>
      </c>
      <c r="N632" s="226">
        <f>SUM(N127)</f>
        <v>5.4</v>
      </c>
      <c r="O632" s="226">
        <f>SUM(O127)</f>
        <v>4.8</v>
      </c>
      <c r="P632" s="227">
        <f>SUM(P127)</f>
        <v>0</v>
      </c>
      <c r="Q632" s="215">
        <f t="shared" si="237"/>
        <v>5.4</v>
      </c>
      <c r="R632" s="227">
        <f>SUM(R127)</f>
        <v>5.4</v>
      </c>
      <c r="S632" s="227">
        <f>SUM(S127)</f>
        <v>4.8</v>
      </c>
      <c r="T632" s="227">
        <f>SUM(T127)</f>
        <v>0</v>
      </c>
      <c r="U632" s="215">
        <f t="shared" si="238"/>
        <v>5.4</v>
      </c>
      <c r="V632" s="227">
        <f>SUM(V127)</f>
        <v>5.4</v>
      </c>
      <c r="W632" s="227">
        <f>SUM(W127)</f>
        <v>4.8</v>
      </c>
      <c r="X632" s="227">
        <f>SUM(X127)</f>
        <v>0</v>
      </c>
    </row>
    <row r="633" spans="1:24" ht="13.5" hidden="1" customHeight="1" x14ac:dyDescent="0.2">
      <c r="A633" s="606" t="s">
        <v>289</v>
      </c>
      <c r="B633" s="606"/>
      <c r="C633" s="606"/>
      <c r="D633" s="606"/>
      <c r="E633" s="606"/>
      <c r="F633" s="606"/>
      <c r="G633" s="606"/>
      <c r="H633" s="606"/>
      <c r="I633" s="215">
        <f t="shared" si="239"/>
        <v>5.2</v>
      </c>
      <c r="J633" s="226">
        <f>SUM(J126)</f>
        <v>5.2</v>
      </c>
      <c r="K633" s="226">
        <f>SUM(K126)</f>
        <v>2.7</v>
      </c>
      <c r="L633" s="226">
        <f>SUM(L126)</f>
        <v>0</v>
      </c>
      <c r="M633" s="215">
        <f t="shared" si="236"/>
        <v>5.4</v>
      </c>
      <c r="N633" s="226">
        <f>SUM(N126)</f>
        <v>5.4</v>
      </c>
      <c r="O633" s="226">
        <f>SUM(O126)</f>
        <v>3.6</v>
      </c>
      <c r="P633" s="227">
        <f>SUM(P126)</f>
        <v>0</v>
      </c>
      <c r="Q633" s="215">
        <f t="shared" si="237"/>
        <v>5.4</v>
      </c>
      <c r="R633" s="227">
        <f>SUM(R126)</f>
        <v>5.4</v>
      </c>
      <c r="S633" s="227">
        <f>SUM(S126)</f>
        <v>3.6</v>
      </c>
      <c r="T633" s="227">
        <f>SUM(T126)</f>
        <v>0</v>
      </c>
      <c r="U633" s="215">
        <f t="shared" si="238"/>
        <v>5.4</v>
      </c>
      <c r="V633" s="227">
        <f>SUM(V126)</f>
        <v>5.4</v>
      </c>
      <c r="W633" s="227">
        <f>SUM(W126)</f>
        <v>3.6</v>
      </c>
      <c r="X633" s="227">
        <f>SUM(X126)</f>
        <v>0</v>
      </c>
    </row>
    <row r="634" spans="1:24" ht="13.5" hidden="1" customHeight="1" x14ac:dyDescent="0.2">
      <c r="A634" s="604" t="s">
        <v>290</v>
      </c>
      <c r="B634" s="604"/>
      <c r="C634" s="604"/>
      <c r="D634" s="604"/>
      <c r="E634" s="604"/>
      <c r="F634" s="604"/>
      <c r="G634" s="604"/>
      <c r="H634" s="604"/>
      <c r="I634" s="215">
        <f t="shared" si="239"/>
        <v>0</v>
      </c>
      <c r="J634" s="228">
        <f>SUM(J358)</f>
        <v>0</v>
      </c>
      <c r="K634" s="228">
        <f>SUM(K358)</f>
        <v>0</v>
      </c>
      <c r="L634" s="228">
        <f>SUM(L358)</f>
        <v>0</v>
      </c>
      <c r="M634" s="215">
        <f t="shared" si="236"/>
        <v>0</v>
      </c>
      <c r="N634" s="228">
        <f>SUM(N358)</f>
        <v>0</v>
      </c>
      <c r="O634" s="228">
        <f>SUM(O358)</f>
        <v>0</v>
      </c>
      <c r="P634" s="228">
        <f>SUM(P358)</f>
        <v>0</v>
      </c>
      <c r="Q634" s="215">
        <f t="shared" si="237"/>
        <v>0</v>
      </c>
      <c r="R634" s="228">
        <f>SUM(R358)</f>
        <v>0</v>
      </c>
      <c r="S634" s="228">
        <f>SUM(S358)</f>
        <v>0</v>
      </c>
      <c r="T634" s="228">
        <f>SUM(T358)</f>
        <v>0</v>
      </c>
      <c r="U634" s="215">
        <f t="shared" si="238"/>
        <v>0</v>
      </c>
      <c r="V634" s="228">
        <f>SUM(V358)</f>
        <v>0</v>
      </c>
      <c r="W634" s="228">
        <f>SUM(W358)</f>
        <v>0</v>
      </c>
      <c r="X634" s="228">
        <f>SUM(X358)</f>
        <v>0</v>
      </c>
    </row>
    <row r="635" spans="1:24" ht="15.75" hidden="1" customHeight="1" x14ac:dyDescent="0.2">
      <c r="A635" s="602" t="s">
        <v>233</v>
      </c>
      <c r="B635" s="602"/>
      <c r="C635" s="602"/>
      <c r="D635" s="602"/>
      <c r="E635" s="602"/>
      <c r="F635" s="602"/>
      <c r="G635" s="602"/>
      <c r="H635" s="602"/>
      <c r="I635" s="215" t="e">
        <f t="shared" si="239"/>
        <v>#REF!</v>
      </c>
      <c r="J635" s="229" t="e">
        <f>SUM(J597+J603+J607+J610+J617+J619+J621+J624+J627+J628+J629+J630+J632+J633+J634)</f>
        <v>#REF!</v>
      </c>
      <c r="K635" s="229" t="e">
        <f>SUM(K597+K603+K607+K610+K617+K619+K621+K624+K627+K628+K629+K630+K632+K633+K634)</f>
        <v>#REF!</v>
      </c>
      <c r="L635" s="229" t="e">
        <f>SUM(L597+L603+L607+L610+L617+L619+L621+L624+L627+L628+L629+L630+L632+L633+L634)</f>
        <v>#REF!</v>
      </c>
      <c r="M635" s="215" t="e">
        <f t="shared" si="236"/>
        <v>#REF!</v>
      </c>
      <c r="N635" s="229" t="e">
        <f>SUM(N597+N603+N607+N610+N613+N617+N619+N621+N624+N627+N630+N631+N632+N633+N634)</f>
        <v>#REF!</v>
      </c>
      <c r="O635" s="229" t="e">
        <f>SUM(O597+O603+O607+O610+O613+O617+O619+O621+O624+O627+O630+O631+O632+O633+O634)</f>
        <v>#REF!</v>
      </c>
      <c r="P635" s="229" t="e">
        <f>SUM(P597+P603+P607+P610+P613+P617+P619+P621+P624+P627+P630+P631+P632+P633+P634)</f>
        <v>#REF!</v>
      </c>
      <c r="Q635" s="215" t="e">
        <f t="shared" si="237"/>
        <v>#REF!</v>
      </c>
      <c r="R635" s="229" t="e">
        <f>SUM(R597+R603+R607+R610+R613+R617+R619+R621+R624+R627+R630+R632+R633+R634)</f>
        <v>#REF!</v>
      </c>
      <c r="S635" s="229" t="e">
        <f>SUM(S597+S603+S607+S610+S613+S617+S619+S621+S624+S627+S630+S632+S633+S634)</f>
        <v>#REF!</v>
      </c>
      <c r="T635" s="229" t="e">
        <f>SUM(T597+T603+T607+T610+T613+T617+T619+T621+T624+T627+T630+T632+T633+T634)</f>
        <v>#REF!</v>
      </c>
      <c r="U635" s="215" t="e">
        <f t="shared" si="238"/>
        <v>#REF!</v>
      </c>
      <c r="V635" s="229" t="e">
        <f>SUM(V597+V603+V607+V610+V613+V617+V619+V621+V624+V627+V630+V632+V633+V634)</f>
        <v>#REF!</v>
      </c>
      <c r="W635" s="229" t="e">
        <f>SUM(W597+W603+W607+W610+W613+W617+W619+W621+W624+W627+W630+W632+W633+W634)</f>
        <v>#REF!</v>
      </c>
      <c r="X635" s="229" t="e">
        <f>SUM(X597+X603+X607+X610+X613+X617+X619+X621+X624+X627+X630+X632+X633+X634)</f>
        <v>#REF!</v>
      </c>
    </row>
    <row r="637" spans="1:24" s="277" customFormat="1" x14ac:dyDescent="0.2">
      <c r="A637" s="275"/>
      <c r="B637" s="275"/>
      <c r="C637" s="275"/>
      <c r="D637" s="276"/>
      <c r="F637" s="278"/>
      <c r="G637" s="278"/>
      <c r="H637" s="279"/>
      <c r="I637" s="280">
        <f t="shared" ref="I637:X637" si="243">I566-I582</f>
        <v>0</v>
      </c>
      <c r="J637" s="280">
        <f t="shared" si="243"/>
        <v>0</v>
      </c>
      <c r="K637" s="280">
        <f t="shared" si="243"/>
        <v>0</v>
      </c>
      <c r="L637" s="280">
        <f t="shared" si="243"/>
        <v>0</v>
      </c>
      <c r="M637" s="280">
        <f t="shared" si="243"/>
        <v>0</v>
      </c>
      <c r="N637" s="280">
        <f t="shared" si="243"/>
        <v>0</v>
      </c>
      <c r="O637" s="280">
        <f t="shared" si="243"/>
        <v>0</v>
      </c>
      <c r="P637" s="280">
        <f t="shared" si="243"/>
        <v>0</v>
      </c>
      <c r="Q637" s="280">
        <f t="shared" si="243"/>
        <v>0</v>
      </c>
      <c r="R637" s="280">
        <f t="shared" si="243"/>
        <v>0</v>
      </c>
      <c r="S637" s="280">
        <f t="shared" si="243"/>
        <v>0</v>
      </c>
      <c r="T637" s="280">
        <f t="shared" si="243"/>
        <v>0</v>
      </c>
      <c r="U637" s="280">
        <f t="shared" si="243"/>
        <v>0</v>
      </c>
      <c r="V637" s="280">
        <f t="shared" si="243"/>
        <v>0</v>
      </c>
      <c r="W637" s="280">
        <f t="shared" si="243"/>
        <v>0</v>
      </c>
      <c r="X637" s="280">
        <f t="shared" si="243"/>
        <v>0</v>
      </c>
    </row>
    <row r="641" spans="13:21" x14ac:dyDescent="0.2">
      <c r="M641" s="389"/>
      <c r="N641" s="389"/>
      <c r="O641" s="389">
        <f t="shared" ref="O641:U641" si="244">O566-O582</f>
        <v>0</v>
      </c>
      <c r="P641" s="230">
        <f t="shared" si="244"/>
        <v>0</v>
      </c>
      <c r="Q641" s="230">
        <f t="shared" si="244"/>
        <v>0</v>
      </c>
      <c r="R641" s="230">
        <f>R566-R582</f>
        <v>0</v>
      </c>
      <c r="S641" s="230">
        <f t="shared" si="244"/>
        <v>0</v>
      </c>
      <c r="T641" s="230">
        <f t="shared" si="244"/>
        <v>0</v>
      </c>
      <c r="U641" s="230">
        <f t="shared" si="244"/>
        <v>0</v>
      </c>
    </row>
  </sheetData>
  <mergeCells count="1221">
    <mergeCell ref="D343:D345"/>
    <mergeCell ref="E343:E345"/>
    <mergeCell ref="F345:H345"/>
    <mergeCell ref="G343:G344"/>
    <mergeCell ref="F343:F344"/>
    <mergeCell ref="C261:C262"/>
    <mergeCell ref="D261:D262"/>
    <mergeCell ref="E261:E262"/>
    <mergeCell ref="F262:H262"/>
    <mergeCell ref="B1:D1"/>
    <mergeCell ref="A535:A536"/>
    <mergeCell ref="B535:B536"/>
    <mergeCell ref="C535:C536"/>
    <mergeCell ref="D535:D536"/>
    <mergeCell ref="E535:E536"/>
    <mergeCell ref="F536:H536"/>
    <mergeCell ref="D14:D33"/>
    <mergeCell ref="E26:E33"/>
    <mergeCell ref="B288:B290"/>
    <mergeCell ref="B280:B283"/>
    <mergeCell ref="B302:X302"/>
    <mergeCell ref="B308:B309"/>
    <mergeCell ref="C308:C309"/>
    <mergeCell ref="F140:F145"/>
    <mergeCell ref="H148:H149"/>
    <mergeCell ref="F146:H146"/>
    <mergeCell ref="D147:D153"/>
    <mergeCell ref="C147:C153"/>
    <mergeCell ref="A304:A305"/>
    <mergeCell ref="A320:A321"/>
    <mergeCell ref="A439:A440"/>
    <mergeCell ref="F352:H352"/>
    <mergeCell ref="C328:C330"/>
    <mergeCell ref="A364:A365"/>
    <mergeCell ref="A343:A345"/>
    <mergeCell ref="A326:A327"/>
    <mergeCell ref="A351:A352"/>
    <mergeCell ref="C348:C350"/>
    <mergeCell ref="D353:D355"/>
    <mergeCell ref="B413:B414"/>
    <mergeCell ref="F331:F334"/>
    <mergeCell ref="E326:E327"/>
    <mergeCell ref="F412:H412"/>
    <mergeCell ref="D409:D410"/>
    <mergeCell ref="F410:H410"/>
    <mergeCell ref="D314:D319"/>
    <mergeCell ref="A360:A361"/>
    <mergeCell ref="A356:A357"/>
    <mergeCell ref="A353:A355"/>
    <mergeCell ref="A370:A371"/>
    <mergeCell ref="A362:A363"/>
    <mergeCell ref="A341:A342"/>
    <mergeCell ref="A322:A323"/>
    <mergeCell ref="A433:A434"/>
    <mergeCell ref="D433:D434"/>
    <mergeCell ref="A431:A432"/>
    <mergeCell ref="D380:D381"/>
    <mergeCell ref="F373:H373"/>
    <mergeCell ref="B376:B377"/>
    <mergeCell ref="C376:C377"/>
    <mergeCell ref="B343:B345"/>
    <mergeCell ref="C343:C345"/>
    <mergeCell ref="B505:B508"/>
    <mergeCell ref="F327:H327"/>
    <mergeCell ref="D326:D327"/>
    <mergeCell ref="C360:C361"/>
    <mergeCell ref="D360:D361"/>
    <mergeCell ref="F408:H408"/>
    <mergeCell ref="E364:E365"/>
    <mergeCell ref="E491:E492"/>
    <mergeCell ref="F492:H492"/>
    <mergeCell ref="B331:B336"/>
    <mergeCell ref="E351:E352"/>
    <mergeCell ref="E474:E475"/>
    <mergeCell ref="F475:H475"/>
    <mergeCell ref="D419:D420"/>
    <mergeCell ref="E419:E420"/>
    <mergeCell ref="F420:H420"/>
    <mergeCell ref="C421:C422"/>
    <mergeCell ref="D384:D385"/>
    <mergeCell ref="D421:D422"/>
    <mergeCell ref="E421:E422"/>
    <mergeCell ref="F424:H424"/>
    <mergeCell ref="C435:C436"/>
    <mergeCell ref="D435:D436"/>
    <mergeCell ref="C337:C338"/>
    <mergeCell ref="B337:B338"/>
    <mergeCell ref="C417:C418"/>
    <mergeCell ref="E360:E361"/>
    <mergeCell ref="F393:H393"/>
    <mergeCell ref="E390:E391"/>
    <mergeCell ref="F426:H426"/>
    <mergeCell ref="E427:E428"/>
    <mergeCell ref="D356:D357"/>
    <mergeCell ref="A215:A239"/>
    <mergeCell ref="D242:D256"/>
    <mergeCell ref="E229:E230"/>
    <mergeCell ref="A240:A241"/>
    <mergeCell ref="A242:A256"/>
    <mergeCell ref="A491:A492"/>
    <mergeCell ref="B491:B492"/>
    <mergeCell ref="C491:C492"/>
    <mergeCell ref="E237:E239"/>
    <mergeCell ref="E240:E241"/>
    <mergeCell ref="F241:H241"/>
    <mergeCell ref="F288:F289"/>
    <mergeCell ref="F255:H255"/>
    <mergeCell ref="D270:D271"/>
    <mergeCell ref="A270:A271"/>
    <mergeCell ref="A265:A267"/>
    <mergeCell ref="C291:H291"/>
    <mergeCell ref="A296:A299"/>
    <mergeCell ref="D296:D299"/>
    <mergeCell ref="G296:G298"/>
    <mergeCell ref="F296:F298"/>
    <mergeCell ref="C263:H263"/>
    <mergeCell ref="A457:A458"/>
    <mergeCell ref="B457:B458"/>
    <mergeCell ref="A435:A436"/>
    <mergeCell ref="D348:D350"/>
    <mergeCell ref="B360:B361"/>
    <mergeCell ref="D491:D492"/>
    <mergeCell ref="C353:C355"/>
    <mergeCell ref="B353:B355"/>
    <mergeCell ref="F458:H458"/>
    <mergeCell ref="D364:D365"/>
    <mergeCell ref="C115:C117"/>
    <mergeCell ref="D128:D139"/>
    <mergeCell ref="C126:C127"/>
    <mergeCell ref="F121:H121"/>
    <mergeCell ref="D306:D307"/>
    <mergeCell ref="B102:B103"/>
    <mergeCell ref="F119:H119"/>
    <mergeCell ref="C122:C123"/>
    <mergeCell ref="B296:B299"/>
    <mergeCell ref="E215:E216"/>
    <mergeCell ref="G215:G216"/>
    <mergeCell ref="G164:G168"/>
    <mergeCell ref="H181:H183"/>
    <mergeCell ref="H171:H173"/>
    <mergeCell ref="E231:E232"/>
    <mergeCell ref="E233:E234"/>
    <mergeCell ref="C276:C279"/>
    <mergeCell ref="F161:F162"/>
    <mergeCell ref="H150:H152"/>
    <mergeCell ref="E174:E178"/>
    <mergeCell ref="E204:E208"/>
    <mergeCell ref="G154:G158"/>
    <mergeCell ref="E164:E168"/>
    <mergeCell ref="G235:G236"/>
    <mergeCell ref="F239:H239"/>
    <mergeCell ref="D286:D287"/>
    <mergeCell ref="C280:C283"/>
    <mergeCell ref="B147:B153"/>
    <mergeCell ref="B265:B267"/>
    <mergeCell ref="B120:B121"/>
    <mergeCell ref="C104:C105"/>
    <mergeCell ref="D104:D105"/>
    <mergeCell ref="A104:A105"/>
    <mergeCell ref="A102:A103"/>
    <mergeCell ref="F106:F107"/>
    <mergeCell ref="F111:H111"/>
    <mergeCell ref="F105:H105"/>
    <mergeCell ref="F109:F110"/>
    <mergeCell ref="E109:E111"/>
    <mergeCell ref="F108:H108"/>
    <mergeCell ref="D109:D111"/>
    <mergeCell ref="A93:A95"/>
    <mergeCell ref="C98:C99"/>
    <mergeCell ref="D98:D99"/>
    <mergeCell ref="E98:E99"/>
    <mergeCell ref="F99:H99"/>
    <mergeCell ref="A89:A90"/>
    <mergeCell ref="C89:C90"/>
    <mergeCell ref="G109:G110"/>
    <mergeCell ref="E96:E97"/>
    <mergeCell ref="B89:B90"/>
    <mergeCell ref="E93:E95"/>
    <mergeCell ref="E102:E103"/>
    <mergeCell ref="B98:B99"/>
    <mergeCell ref="A98:A99"/>
    <mergeCell ref="A109:A111"/>
    <mergeCell ref="E104:E105"/>
    <mergeCell ref="B261:B262"/>
    <mergeCell ref="B83:B84"/>
    <mergeCell ref="E87:E88"/>
    <mergeCell ref="A115:A117"/>
    <mergeCell ref="F80:F81"/>
    <mergeCell ref="D106:D108"/>
    <mergeCell ref="B112:B114"/>
    <mergeCell ref="B109:B111"/>
    <mergeCell ref="A106:A108"/>
    <mergeCell ref="B106:B108"/>
    <mergeCell ref="C112:C114"/>
    <mergeCell ref="A85:A86"/>
    <mergeCell ref="A59:A61"/>
    <mergeCell ref="A87:A88"/>
    <mergeCell ref="A80:A82"/>
    <mergeCell ref="B104:B105"/>
    <mergeCell ref="C101:X101"/>
    <mergeCell ref="B76:B79"/>
    <mergeCell ref="C73:C75"/>
    <mergeCell ref="C76:C79"/>
    <mergeCell ref="C87:C88"/>
    <mergeCell ref="D83:D84"/>
    <mergeCell ref="C80:C82"/>
    <mergeCell ref="C102:C103"/>
    <mergeCell ref="D102:D103"/>
    <mergeCell ref="F92:H92"/>
    <mergeCell ref="C109:C111"/>
    <mergeCell ref="C91:C92"/>
    <mergeCell ref="F103:H103"/>
    <mergeCell ref="A112:A114"/>
    <mergeCell ref="F95:H95"/>
    <mergeCell ref="B115:B117"/>
    <mergeCell ref="B80:B82"/>
    <mergeCell ref="C85:C86"/>
    <mergeCell ref="E89:E90"/>
    <mergeCell ref="C93:C95"/>
    <mergeCell ref="D93:D95"/>
    <mergeCell ref="F97:H97"/>
    <mergeCell ref="A66:A69"/>
    <mergeCell ref="A62:A65"/>
    <mergeCell ref="A91:A92"/>
    <mergeCell ref="C59:C61"/>
    <mergeCell ref="F75:H75"/>
    <mergeCell ref="F90:H90"/>
    <mergeCell ref="G66:G68"/>
    <mergeCell ref="G73:G74"/>
    <mergeCell ref="F66:F68"/>
    <mergeCell ref="D62:D65"/>
    <mergeCell ref="F62:F64"/>
    <mergeCell ref="B93:B95"/>
    <mergeCell ref="D76:D79"/>
    <mergeCell ref="A76:A79"/>
    <mergeCell ref="G80:G81"/>
    <mergeCell ref="G76:G78"/>
    <mergeCell ref="C66:C69"/>
    <mergeCell ref="A73:A75"/>
    <mergeCell ref="D89:D90"/>
    <mergeCell ref="F69:H69"/>
    <mergeCell ref="F73:F74"/>
    <mergeCell ref="D73:D75"/>
    <mergeCell ref="D85:D86"/>
    <mergeCell ref="C83:C84"/>
    <mergeCell ref="B87:B88"/>
    <mergeCell ref="A83:A84"/>
    <mergeCell ref="N5:P5"/>
    <mergeCell ref="G41:G44"/>
    <mergeCell ref="A37:A40"/>
    <mergeCell ref="C14:C36"/>
    <mergeCell ref="E37:E40"/>
    <mergeCell ref="G62:G64"/>
    <mergeCell ref="E51:E54"/>
    <mergeCell ref="C12:C13"/>
    <mergeCell ref="F51:F53"/>
    <mergeCell ref="E70:E72"/>
    <mergeCell ref="D91:D92"/>
    <mergeCell ref="C55:C58"/>
    <mergeCell ref="D87:D88"/>
    <mergeCell ref="D66:D69"/>
    <mergeCell ref="B73:B75"/>
    <mergeCell ref="B59:B61"/>
    <mergeCell ref="F79:H79"/>
    <mergeCell ref="C70:C72"/>
    <mergeCell ref="D55:D58"/>
    <mergeCell ref="G55:G57"/>
    <mergeCell ref="F72:H72"/>
    <mergeCell ref="F58:H58"/>
    <mergeCell ref="B66:B69"/>
    <mergeCell ref="F86:H86"/>
    <mergeCell ref="F82:H82"/>
    <mergeCell ref="F84:H84"/>
    <mergeCell ref="F76:F78"/>
    <mergeCell ref="G59:G60"/>
    <mergeCell ref="E73:E75"/>
    <mergeCell ref="B91:B92"/>
    <mergeCell ref="B85:B86"/>
    <mergeCell ref="F55:F57"/>
    <mergeCell ref="G174:G178"/>
    <mergeCell ref="B10:X10"/>
    <mergeCell ref="C11:X11"/>
    <mergeCell ref="A14:A36"/>
    <mergeCell ref="B14:B36"/>
    <mergeCell ref="G70:G71"/>
    <mergeCell ref="C37:C40"/>
    <mergeCell ref="E62:E65"/>
    <mergeCell ref="C41:C45"/>
    <mergeCell ref="E55:E58"/>
    <mergeCell ref="F45:H45"/>
    <mergeCell ref="A41:A45"/>
    <mergeCell ref="C62:C65"/>
    <mergeCell ref="A55:A58"/>
    <mergeCell ref="B62:B65"/>
    <mergeCell ref="C46:C50"/>
    <mergeCell ref="B41:B45"/>
    <mergeCell ref="D41:D45"/>
    <mergeCell ref="E41:E45"/>
    <mergeCell ref="F37:F39"/>
    <mergeCell ref="G37:G39"/>
    <mergeCell ref="A46:A50"/>
    <mergeCell ref="F41:F44"/>
    <mergeCell ref="F59:F60"/>
    <mergeCell ref="G51:G53"/>
    <mergeCell ref="F61:H61"/>
    <mergeCell ref="F65:H65"/>
    <mergeCell ref="B70:B72"/>
    <mergeCell ref="D70:D72"/>
    <mergeCell ref="D12:D13"/>
    <mergeCell ref="B37:B40"/>
    <mergeCell ref="A70:A72"/>
    <mergeCell ref="A9:X9"/>
    <mergeCell ref="A124:A125"/>
    <mergeCell ref="B124:B125"/>
    <mergeCell ref="E254:E256"/>
    <mergeCell ref="E265:E267"/>
    <mergeCell ref="H176:H178"/>
    <mergeCell ref="E46:E50"/>
    <mergeCell ref="D46:D50"/>
    <mergeCell ref="B215:B239"/>
    <mergeCell ref="A122:A123"/>
    <mergeCell ref="B122:B123"/>
    <mergeCell ref="C265:C267"/>
    <mergeCell ref="C264:X264"/>
    <mergeCell ref="F166:F167"/>
    <mergeCell ref="E154:E158"/>
    <mergeCell ref="G204:G208"/>
    <mergeCell ref="E199:E203"/>
    <mergeCell ref="H201:H203"/>
    <mergeCell ref="G219:G220"/>
    <mergeCell ref="E128:E130"/>
    <mergeCell ref="H196:H198"/>
    <mergeCell ref="H156:H158"/>
    <mergeCell ref="A51:A54"/>
    <mergeCell ref="B118:B119"/>
    <mergeCell ref="A126:A127"/>
    <mergeCell ref="B126:B127"/>
    <mergeCell ref="F128:F138"/>
    <mergeCell ref="C215:C239"/>
    <mergeCell ref="B55:B58"/>
    <mergeCell ref="C51:C54"/>
    <mergeCell ref="D51:D54"/>
    <mergeCell ref="D215:D230"/>
    <mergeCell ref="P6:P7"/>
    <mergeCell ref="E4:E7"/>
    <mergeCell ref="I4:L4"/>
    <mergeCell ref="B51:B54"/>
    <mergeCell ref="D59:D61"/>
    <mergeCell ref="E59:E61"/>
    <mergeCell ref="F54:H54"/>
    <mergeCell ref="G4:G7"/>
    <mergeCell ref="D4:D7"/>
    <mergeCell ref="A8:X8"/>
    <mergeCell ref="L6:L7"/>
    <mergeCell ref="E112:E114"/>
    <mergeCell ref="D112:D114"/>
    <mergeCell ref="E91:E92"/>
    <mergeCell ref="C120:C121"/>
    <mergeCell ref="C118:C119"/>
    <mergeCell ref="E106:E108"/>
    <mergeCell ref="D118:D119"/>
    <mergeCell ref="C106:C108"/>
    <mergeCell ref="F117:H117"/>
    <mergeCell ref="F114:H114"/>
    <mergeCell ref="A96:A97"/>
    <mergeCell ref="B96:B97"/>
    <mergeCell ref="C96:C97"/>
    <mergeCell ref="D96:D97"/>
    <mergeCell ref="A118:A119"/>
    <mergeCell ref="G106:G107"/>
    <mergeCell ref="C100:H100"/>
    <mergeCell ref="D37:D40"/>
    <mergeCell ref="B12:B13"/>
    <mergeCell ref="E18:E23"/>
    <mergeCell ref="F4:F7"/>
    <mergeCell ref="F139:H139"/>
    <mergeCell ref="A2:X2"/>
    <mergeCell ref="A3:X3"/>
    <mergeCell ref="A4:A7"/>
    <mergeCell ref="B4:B7"/>
    <mergeCell ref="C4:C7"/>
    <mergeCell ref="V5:X5"/>
    <mergeCell ref="R6:S6"/>
    <mergeCell ref="T6:T7"/>
    <mergeCell ref="I5:I7"/>
    <mergeCell ref="H4:H7"/>
    <mergeCell ref="U4:X4"/>
    <mergeCell ref="Q4:T4"/>
    <mergeCell ref="Q5:Q7"/>
    <mergeCell ref="J6:K6"/>
    <mergeCell ref="M5:M7"/>
    <mergeCell ref="M4:P4"/>
    <mergeCell ref="F50:H50"/>
    <mergeCell ref="X6:X7"/>
    <mergeCell ref="U5:U7"/>
    <mergeCell ref="V6:W6"/>
    <mergeCell ref="R5:T5"/>
    <mergeCell ref="A12:A13"/>
    <mergeCell ref="J5:L5"/>
    <mergeCell ref="E12:E13"/>
    <mergeCell ref="F13:H13"/>
    <mergeCell ref="G46:G49"/>
    <mergeCell ref="F46:F49"/>
    <mergeCell ref="B46:B50"/>
    <mergeCell ref="F36:H36"/>
    <mergeCell ref="F40:H40"/>
    <mergeCell ref="N6:O6"/>
    <mergeCell ref="G233:G234"/>
    <mergeCell ref="G189:G193"/>
    <mergeCell ref="D124:D125"/>
    <mergeCell ref="D280:D283"/>
    <mergeCell ref="G276:G277"/>
    <mergeCell ref="G147:G152"/>
    <mergeCell ref="H166:H168"/>
    <mergeCell ref="E280:E283"/>
    <mergeCell ref="F273:H273"/>
    <mergeCell ref="E272:E273"/>
    <mergeCell ref="H276:H277"/>
    <mergeCell ref="F280:F281"/>
    <mergeCell ref="E184:E188"/>
    <mergeCell ref="F191:F192"/>
    <mergeCell ref="G280:G281"/>
    <mergeCell ref="E276:E279"/>
    <mergeCell ref="F278:H279"/>
    <mergeCell ref="F275:H275"/>
    <mergeCell ref="E227:E228"/>
    <mergeCell ref="E217:E218"/>
    <mergeCell ref="D231:D239"/>
    <mergeCell ref="F282:H283"/>
    <mergeCell ref="G229:G230"/>
    <mergeCell ref="E268:E269"/>
    <mergeCell ref="F181:F182"/>
    <mergeCell ref="G179:G183"/>
    <mergeCell ref="F196:F197"/>
    <mergeCell ref="G194:G198"/>
    <mergeCell ref="F209:H210"/>
    <mergeCell ref="G184:G188"/>
    <mergeCell ref="G140:G145"/>
    <mergeCell ref="H280:H281"/>
    <mergeCell ref="C356:C357"/>
    <mergeCell ref="C140:C146"/>
    <mergeCell ref="D140:D146"/>
    <mergeCell ref="E169:E173"/>
    <mergeCell ref="E194:E198"/>
    <mergeCell ref="E189:E193"/>
    <mergeCell ref="H186:H188"/>
    <mergeCell ref="F176:F177"/>
    <mergeCell ref="H191:H193"/>
    <mergeCell ref="D272:D273"/>
    <mergeCell ref="F271:H271"/>
    <mergeCell ref="F338:H338"/>
    <mergeCell ref="F335:H336"/>
    <mergeCell ref="D337:D338"/>
    <mergeCell ref="F126:F127"/>
    <mergeCell ref="D126:D127"/>
    <mergeCell ref="E126:E127"/>
    <mergeCell ref="G126:G127"/>
    <mergeCell ref="G128:G129"/>
    <mergeCell ref="D274:D275"/>
    <mergeCell ref="C285:X285"/>
    <mergeCell ref="E270:E271"/>
    <mergeCell ref="C268:C269"/>
    <mergeCell ref="E274:E275"/>
    <mergeCell ref="D265:D267"/>
    <mergeCell ref="F267:H267"/>
    <mergeCell ref="E286:E287"/>
    <mergeCell ref="C272:C273"/>
    <mergeCell ref="C240:C241"/>
    <mergeCell ref="C314:C319"/>
    <mergeCell ref="F265:F266"/>
    <mergeCell ref="E147:E153"/>
    <mergeCell ref="B240:B241"/>
    <mergeCell ref="B304:B305"/>
    <mergeCell ref="F367:H367"/>
    <mergeCell ref="B419:B420"/>
    <mergeCell ref="B449:B450"/>
    <mergeCell ref="C449:C450"/>
    <mergeCell ref="D449:D450"/>
    <mergeCell ref="E449:E450"/>
    <mergeCell ref="B364:B365"/>
    <mergeCell ref="B366:B367"/>
    <mergeCell ref="B326:B327"/>
    <mergeCell ref="B356:B357"/>
    <mergeCell ref="B348:B350"/>
    <mergeCell ref="B467:B468"/>
    <mergeCell ref="C467:C468"/>
    <mergeCell ref="B306:B307"/>
    <mergeCell ref="F305:H305"/>
    <mergeCell ref="H314:H315"/>
    <mergeCell ref="F318:H319"/>
    <mergeCell ref="D308:D309"/>
    <mergeCell ref="C346:H346"/>
    <mergeCell ref="D351:D352"/>
    <mergeCell ref="F395:H395"/>
    <mergeCell ref="F414:H414"/>
    <mergeCell ref="D368:D369"/>
    <mergeCell ref="F355:H355"/>
    <mergeCell ref="E368:E369"/>
    <mergeCell ref="H316:H317"/>
    <mergeCell ref="B322:H323"/>
    <mergeCell ref="C419:C420"/>
    <mergeCell ref="F359:H359"/>
    <mergeCell ref="C347:X347"/>
    <mergeCell ref="A147:A153"/>
    <mergeCell ref="E179:E183"/>
    <mergeCell ref="A120:A121"/>
    <mergeCell ref="A274:A275"/>
    <mergeCell ref="B274:B275"/>
    <mergeCell ref="B128:B139"/>
    <mergeCell ref="E356:E357"/>
    <mergeCell ref="F350:H350"/>
    <mergeCell ref="C128:C139"/>
    <mergeCell ref="F186:F187"/>
    <mergeCell ref="F123:H123"/>
    <mergeCell ref="D120:D121"/>
    <mergeCell ref="C286:C287"/>
    <mergeCell ref="C274:C275"/>
    <mergeCell ref="F276:F277"/>
    <mergeCell ref="F242:F253"/>
    <mergeCell ref="D122:D123"/>
    <mergeCell ref="F211:H211"/>
    <mergeCell ref="G227:G228"/>
    <mergeCell ref="G225:G226"/>
    <mergeCell ref="E225:E226"/>
    <mergeCell ref="F213:H213"/>
    <mergeCell ref="E304:E305"/>
    <mergeCell ref="B311:H311"/>
    <mergeCell ref="C320:H321"/>
    <mergeCell ref="A140:A146"/>
    <mergeCell ref="B140:B146"/>
    <mergeCell ref="A272:A273"/>
    <mergeCell ref="B268:B269"/>
    <mergeCell ref="D268:D269"/>
    <mergeCell ref="C270:C271"/>
    <mergeCell ref="B154:B214"/>
    <mergeCell ref="C284:H284"/>
    <mergeCell ref="A261:A262"/>
    <mergeCell ref="A306:A307"/>
    <mergeCell ref="F125:H125"/>
    <mergeCell ref="G159:G163"/>
    <mergeCell ref="A413:A414"/>
    <mergeCell ref="A403:A404"/>
    <mergeCell ref="E66:E69"/>
    <mergeCell ref="G115:G116"/>
    <mergeCell ref="F115:F116"/>
    <mergeCell ref="F112:F113"/>
    <mergeCell ref="G112:G113"/>
    <mergeCell ref="E219:E220"/>
    <mergeCell ref="G223:G224"/>
    <mergeCell ref="F88:H88"/>
    <mergeCell ref="D80:D82"/>
    <mergeCell ref="E80:E82"/>
    <mergeCell ref="E115:E117"/>
    <mergeCell ref="H130:H138"/>
    <mergeCell ref="H206:H208"/>
    <mergeCell ref="E223:E224"/>
    <mergeCell ref="F214:H214"/>
    <mergeCell ref="E85:E86"/>
    <mergeCell ref="E76:E79"/>
    <mergeCell ref="E83:E84"/>
    <mergeCell ref="F70:F71"/>
    <mergeCell ref="E120:E121"/>
    <mergeCell ref="G169:G173"/>
    <mergeCell ref="F156:F157"/>
    <mergeCell ref="D115:D117"/>
    <mergeCell ref="E118:E119"/>
    <mergeCell ref="A128:A139"/>
    <mergeCell ref="D288:D290"/>
    <mergeCell ref="C288:C290"/>
    <mergeCell ref="F287:H287"/>
    <mergeCell ref="F295:H295"/>
    <mergeCell ref="B286:B287"/>
    <mergeCell ref="A268:A269"/>
    <mergeCell ref="C292:X292"/>
    <mergeCell ref="F256:H256"/>
    <mergeCell ref="C242:C256"/>
    <mergeCell ref="F258:H258"/>
    <mergeCell ref="A257:A258"/>
    <mergeCell ref="B257:B258"/>
    <mergeCell ref="A293:A295"/>
    <mergeCell ref="A280:A283"/>
    <mergeCell ref="D293:D295"/>
    <mergeCell ref="B276:B279"/>
    <mergeCell ref="B272:B273"/>
    <mergeCell ref="B270:B271"/>
    <mergeCell ref="A276:A279"/>
    <mergeCell ref="A288:A290"/>
    <mergeCell ref="A286:A287"/>
    <mergeCell ref="E293:E295"/>
    <mergeCell ref="F269:H269"/>
    <mergeCell ref="D276:D279"/>
    <mergeCell ref="A259:A260"/>
    <mergeCell ref="B259:B260"/>
    <mergeCell ref="C259:C260"/>
    <mergeCell ref="D259:D260"/>
    <mergeCell ref="E259:E260"/>
    <mergeCell ref="F260:H260"/>
    <mergeCell ref="G265:G266"/>
    <mergeCell ref="B242:B256"/>
    <mergeCell ref="F299:H299"/>
    <mergeCell ref="B312:X312"/>
    <mergeCell ref="C306:C307"/>
    <mergeCell ref="B320:B321"/>
    <mergeCell ref="C313:X313"/>
    <mergeCell ref="C325:X325"/>
    <mergeCell ref="H331:H332"/>
    <mergeCell ref="E331:E336"/>
    <mergeCell ref="G328:G329"/>
    <mergeCell ref="F340:H340"/>
    <mergeCell ref="E328:E330"/>
    <mergeCell ref="B314:B319"/>
    <mergeCell ref="F314:F317"/>
    <mergeCell ref="G314:G317"/>
    <mergeCell ref="E314:E319"/>
    <mergeCell ref="A308:A309"/>
    <mergeCell ref="F309:H309"/>
    <mergeCell ref="E308:E309"/>
    <mergeCell ref="A314:A319"/>
    <mergeCell ref="C124:C125"/>
    <mergeCell ref="E140:E146"/>
    <mergeCell ref="F153:H153"/>
    <mergeCell ref="H161:H163"/>
    <mergeCell ref="E124:E125"/>
    <mergeCell ref="E159:E163"/>
    <mergeCell ref="B293:B295"/>
    <mergeCell ref="E296:E299"/>
    <mergeCell ref="C304:C305"/>
    <mergeCell ref="C303:X303"/>
    <mergeCell ref="D304:D305"/>
    <mergeCell ref="G331:G334"/>
    <mergeCell ref="G221:G222"/>
    <mergeCell ref="F212:H212"/>
    <mergeCell ref="G217:G218"/>
    <mergeCell ref="G231:G232"/>
    <mergeCell ref="B351:B352"/>
    <mergeCell ref="C257:C258"/>
    <mergeCell ref="D257:D258"/>
    <mergeCell ref="E257:E258"/>
    <mergeCell ref="C293:C295"/>
    <mergeCell ref="E288:E290"/>
    <mergeCell ref="F290:H290"/>
    <mergeCell ref="G288:G289"/>
    <mergeCell ref="E337:E338"/>
    <mergeCell ref="D328:D330"/>
    <mergeCell ref="C296:C299"/>
    <mergeCell ref="B341:B342"/>
    <mergeCell ref="C341:C342"/>
    <mergeCell ref="D341:D342"/>
    <mergeCell ref="E341:E342"/>
    <mergeCell ref="F342:H342"/>
    <mergeCell ref="A154:A214"/>
    <mergeCell ref="F171:F172"/>
    <mergeCell ref="F206:F207"/>
    <mergeCell ref="F201:F202"/>
    <mergeCell ref="E353:E355"/>
    <mergeCell ref="B370:B371"/>
    <mergeCell ref="C370:C371"/>
    <mergeCell ref="D370:D371"/>
    <mergeCell ref="A348:A350"/>
    <mergeCell ref="F363:H363"/>
    <mergeCell ref="F361:H361"/>
    <mergeCell ref="F357:H357"/>
    <mergeCell ref="A368:A369"/>
    <mergeCell ref="B368:B369"/>
    <mergeCell ref="C368:C369"/>
    <mergeCell ref="E348:E350"/>
    <mergeCell ref="C362:C363"/>
    <mergeCell ref="A366:A367"/>
    <mergeCell ref="E366:E367"/>
    <mergeCell ref="F365:H365"/>
    <mergeCell ref="A358:A359"/>
    <mergeCell ref="B324:X324"/>
    <mergeCell ref="E221:E222"/>
    <mergeCell ref="C154:C214"/>
    <mergeCell ref="D240:D241"/>
    <mergeCell ref="F237:H237"/>
    <mergeCell ref="F254:H254"/>
    <mergeCell ref="D154:D214"/>
    <mergeCell ref="A331:A336"/>
    <mergeCell ref="A339:A340"/>
    <mergeCell ref="B339:B340"/>
    <mergeCell ref="C339:C340"/>
    <mergeCell ref="E211:E214"/>
    <mergeCell ref="G199:G203"/>
    <mergeCell ref="D358:D359"/>
    <mergeCell ref="C366:C367"/>
    <mergeCell ref="D366:D367"/>
    <mergeCell ref="B362:B363"/>
    <mergeCell ref="E358:E359"/>
    <mergeCell ref="C351:C352"/>
    <mergeCell ref="F238:H238"/>
    <mergeCell ref="E235:E236"/>
    <mergeCell ref="F307:H307"/>
    <mergeCell ref="C310:H310"/>
    <mergeCell ref="C331:C336"/>
    <mergeCell ref="F330:H330"/>
    <mergeCell ref="B328:B330"/>
    <mergeCell ref="F406:H406"/>
    <mergeCell ref="B301:H301"/>
    <mergeCell ref="C300:H300"/>
    <mergeCell ref="E306:E307"/>
    <mergeCell ref="F328:F329"/>
    <mergeCell ref="C326:C327"/>
    <mergeCell ref="D378:D379"/>
    <mergeCell ref="C390:C391"/>
    <mergeCell ref="E384:E385"/>
    <mergeCell ref="C378:C379"/>
    <mergeCell ref="B382:B383"/>
    <mergeCell ref="C382:C383"/>
    <mergeCell ref="D382:D383"/>
    <mergeCell ref="D339:D340"/>
    <mergeCell ref="E339:E340"/>
    <mergeCell ref="H333:H334"/>
    <mergeCell ref="D331:D336"/>
    <mergeCell ref="F550:F551"/>
    <mergeCell ref="B550:B553"/>
    <mergeCell ref="B459:B460"/>
    <mergeCell ref="C459:C460"/>
    <mergeCell ref="D459:D460"/>
    <mergeCell ref="E459:E460"/>
    <mergeCell ref="C405:C406"/>
    <mergeCell ref="B411:B412"/>
    <mergeCell ref="C411:C412"/>
    <mergeCell ref="B405:B406"/>
    <mergeCell ref="D405:D406"/>
    <mergeCell ref="E405:E406"/>
    <mergeCell ref="E467:E468"/>
    <mergeCell ref="F438:H438"/>
    <mergeCell ref="C433:C434"/>
    <mergeCell ref="D427:D428"/>
    <mergeCell ref="E451:E452"/>
    <mergeCell ref="F452:H452"/>
    <mergeCell ref="E457:E458"/>
    <mergeCell ref="B443:B444"/>
    <mergeCell ref="B439:B440"/>
    <mergeCell ref="B451:B452"/>
    <mergeCell ref="F422:H422"/>
    <mergeCell ref="B409:B410"/>
    <mergeCell ref="B431:B432"/>
    <mergeCell ref="C431:C432"/>
    <mergeCell ref="B461:B462"/>
    <mergeCell ref="C461:C462"/>
    <mergeCell ref="D461:D462"/>
    <mergeCell ref="C505:C508"/>
    <mergeCell ref="C469:C470"/>
    <mergeCell ref="D469:D470"/>
    <mergeCell ref="C457:C458"/>
    <mergeCell ref="C453:C454"/>
    <mergeCell ref="B447:B448"/>
    <mergeCell ref="F428:H428"/>
    <mergeCell ref="E429:E430"/>
    <mergeCell ref="F430:H430"/>
    <mergeCell ref="E433:E434"/>
    <mergeCell ref="B435:B436"/>
    <mergeCell ref="F432:H432"/>
    <mergeCell ref="B441:B442"/>
    <mergeCell ref="C441:C442"/>
    <mergeCell ref="D441:D442"/>
    <mergeCell ref="F440:H440"/>
    <mergeCell ref="D455:D456"/>
    <mergeCell ref="F446:H446"/>
    <mergeCell ref="E435:E436"/>
    <mergeCell ref="D431:D432"/>
    <mergeCell ref="F434:H434"/>
    <mergeCell ref="C437:C438"/>
    <mergeCell ref="B433:B434"/>
    <mergeCell ref="C439:C440"/>
    <mergeCell ref="D439:D440"/>
    <mergeCell ref="E439:E440"/>
    <mergeCell ref="B453:B454"/>
    <mergeCell ref="D445:D446"/>
    <mergeCell ref="D453:D454"/>
    <mergeCell ref="C451:C452"/>
    <mergeCell ref="F470:H470"/>
    <mergeCell ref="F468:H468"/>
    <mergeCell ref="C493:H493"/>
    <mergeCell ref="F471:F472"/>
    <mergeCell ref="G471:G472"/>
    <mergeCell ref="C445:C446"/>
    <mergeCell ref="B445:B446"/>
    <mergeCell ref="E447:E448"/>
    <mergeCell ref="A485:A486"/>
    <mergeCell ref="B485:B486"/>
    <mergeCell ref="F460:H460"/>
    <mergeCell ref="E461:E462"/>
    <mergeCell ref="F462:H462"/>
    <mergeCell ref="F450:H450"/>
    <mergeCell ref="A497:A501"/>
    <mergeCell ref="G497:G500"/>
    <mergeCell ref="D497:D501"/>
    <mergeCell ref="C447:C448"/>
    <mergeCell ref="E445:E446"/>
    <mergeCell ref="C485:C486"/>
    <mergeCell ref="D485:D486"/>
    <mergeCell ref="E485:E486"/>
    <mergeCell ref="F486:H486"/>
    <mergeCell ref="A487:A488"/>
    <mergeCell ref="B487:B488"/>
    <mergeCell ref="C487:C488"/>
    <mergeCell ref="D487:D488"/>
    <mergeCell ref="E487:E488"/>
    <mergeCell ref="F488:H488"/>
    <mergeCell ref="A489:A490"/>
    <mergeCell ref="A451:A452"/>
    <mergeCell ref="E469:E470"/>
    <mergeCell ref="F444:H444"/>
    <mergeCell ref="B509:B510"/>
    <mergeCell ref="B518:B522"/>
    <mergeCell ref="B494:H494"/>
    <mergeCell ref="F490:H490"/>
    <mergeCell ref="A463:A464"/>
    <mergeCell ref="A469:A470"/>
    <mergeCell ref="C443:C444"/>
    <mergeCell ref="D447:D448"/>
    <mergeCell ref="E455:E456"/>
    <mergeCell ref="A480:A481"/>
    <mergeCell ref="A453:A454"/>
    <mergeCell ref="A476:A477"/>
    <mergeCell ref="B476:B477"/>
    <mergeCell ref="C476:C477"/>
    <mergeCell ref="D476:D477"/>
    <mergeCell ref="E476:E477"/>
    <mergeCell ref="F477:H477"/>
    <mergeCell ref="C502:C504"/>
    <mergeCell ref="G505:G506"/>
    <mergeCell ref="F481:H481"/>
    <mergeCell ref="B495:X495"/>
    <mergeCell ref="H498:H499"/>
    <mergeCell ref="E465:E466"/>
    <mergeCell ref="F466:H466"/>
    <mergeCell ref="B463:B464"/>
    <mergeCell ref="E471:E473"/>
    <mergeCell ref="F473:H473"/>
    <mergeCell ref="E511:E515"/>
    <mergeCell ref="A518:A522"/>
    <mergeCell ref="A509:A510"/>
    <mergeCell ref="B471:B473"/>
    <mergeCell ref="D539:D541"/>
    <mergeCell ref="G529:G531"/>
    <mergeCell ref="D480:D481"/>
    <mergeCell ref="C455:C456"/>
    <mergeCell ref="C496:X496"/>
    <mergeCell ref="A471:A473"/>
    <mergeCell ref="C471:C473"/>
    <mergeCell ref="A505:A508"/>
    <mergeCell ref="B511:B515"/>
    <mergeCell ref="A459:A460"/>
    <mergeCell ref="F484:H484"/>
    <mergeCell ref="B482:B484"/>
    <mergeCell ref="C482:C484"/>
    <mergeCell ref="D482:D484"/>
    <mergeCell ref="E482:E484"/>
    <mergeCell ref="A461:A462"/>
    <mergeCell ref="E480:E481"/>
    <mergeCell ref="B469:B470"/>
    <mergeCell ref="C465:C466"/>
    <mergeCell ref="D465:D466"/>
    <mergeCell ref="G482:G483"/>
    <mergeCell ref="A525:A528"/>
    <mergeCell ref="A533:A534"/>
    <mergeCell ref="E529:E532"/>
    <mergeCell ref="C516:H516"/>
    <mergeCell ref="C497:C501"/>
    <mergeCell ref="E497:E501"/>
    <mergeCell ref="F504:H504"/>
    <mergeCell ref="F482:F483"/>
    <mergeCell ref="D471:D473"/>
    <mergeCell ref="B489:B490"/>
    <mergeCell ref="B474:B475"/>
    <mergeCell ref="A443:A444"/>
    <mergeCell ref="A550:A553"/>
    <mergeCell ref="E550:E553"/>
    <mergeCell ref="F548:H549"/>
    <mergeCell ref="C537:H537"/>
    <mergeCell ref="E544:E549"/>
    <mergeCell ref="A544:A549"/>
    <mergeCell ref="F541:H541"/>
    <mergeCell ref="F518:F521"/>
    <mergeCell ref="G558:G561"/>
    <mergeCell ref="G554:G555"/>
    <mergeCell ref="H550:H551"/>
    <mergeCell ref="G544:G547"/>
    <mergeCell ref="D558:D563"/>
    <mergeCell ref="H544:H545"/>
    <mergeCell ref="F544:F547"/>
    <mergeCell ref="F529:F531"/>
    <mergeCell ref="H525:H526"/>
    <mergeCell ref="B539:B541"/>
    <mergeCell ref="B502:B504"/>
    <mergeCell ref="A529:A532"/>
    <mergeCell ref="F515:H515"/>
    <mergeCell ref="E505:E508"/>
    <mergeCell ref="F505:F506"/>
    <mergeCell ref="A449:A450"/>
    <mergeCell ref="A455:A456"/>
    <mergeCell ref="A474:A475"/>
    <mergeCell ref="C474:C475"/>
    <mergeCell ref="D474:D475"/>
    <mergeCell ref="A478:A479"/>
    <mergeCell ref="B478:B479"/>
    <mergeCell ref="C478:C479"/>
    <mergeCell ref="D531:D532"/>
    <mergeCell ref="A511:A515"/>
    <mergeCell ref="F501:H501"/>
    <mergeCell ref="F497:F500"/>
    <mergeCell ref="E502:E504"/>
    <mergeCell ref="C517:X517"/>
    <mergeCell ref="D513:D515"/>
    <mergeCell ref="H520:H521"/>
    <mergeCell ref="D505:D508"/>
    <mergeCell ref="G502:G503"/>
    <mergeCell ref="D478:D479"/>
    <mergeCell ref="E478:E479"/>
    <mergeCell ref="F479:H479"/>
    <mergeCell ref="E525:E528"/>
    <mergeCell ref="B497:B501"/>
    <mergeCell ref="C533:C534"/>
    <mergeCell ref="H511:H512"/>
    <mergeCell ref="C511:C515"/>
    <mergeCell ref="B529:B532"/>
    <mergeCell ref="F510:H510"/>
    <mergeCell ref="E509:E510"/>
    <mergeCell ref="F502:F503"/>
    <mergeCell ref="F507:H508"/>
    <mergeCell ref="D502:D504"/>
    <mergeCell ref="C509:C510"/>
    <mergeCell ref="A502:A504"/>
    <mergeCell ref="B480:B481"/>
    <mergeCell ref="C480:C481"/>
    <mergeCell ref="H529:H530"/>
    <mergeCell ref="E523:E524"/>
    <mergeCell ref="C523:C524"/>
    <mergeCell ref="H505:H506"/>
    <mergeCell ref="H546:H547"/>
    <mergeCell ref="E539:E541"/>
    <mergeCell ref="C558:C563"/>
    <mergeCell ref="B554:B557"/>
    <mergeCell ref="C554:C557"/>
    <mergeCell ref="F552:H553"/>
    <mergeCell ref="F556:H557"/>
    <mergeCell ref="D550:D553"/>
    <mergeCell ref="F562:H563"/>
    <mergeCell ref="E554:E557"/>
    <mergeCell ref="A539:A541"/>
    <mergeCell ref="G525:G526"/>
    <mergeCell ref="E558:E563"/>
    <mergeCell ref="D544:D549"/>
    <mergeCell ref="F532:H532"/>
    <mergeCell ref="F554:F555"/>
    <mergeCell ref="F522:H522"/>
    <mergeCell ref="D518:D522"/>
    <mergeCell ref="C550:C553"/>
    <mergeCell ref="G518:G521"/>
    <mergeCell ref="G550:G551"/>
    <mergeCell ref="D554:D557"/>
    <mergeCell ref="C543:X543"/>
    <mergeCell ref="C539:C541"/>
    <mergeCell ref="D533:D534"/>
    <mergeCell ref="B544:B549"/>
    <mergeCell ref="F534:H534"/>
    <mergeCell ref="B525:B528"/>
    <mergeCell ref="F527:H528"/>
    <mergeCell ref="A558:A563"/>
    <mergeCell ref="B558:B563"/>
    <mergeCell ref="E533:E534"/>
    <mergeCell ref="A629:H629"/>
    <mergeCell ref="A617:H617"/>
    <mergeCell ref="A612:H612"/>
    <mergeCell ref="A608:H608"/>
    <mergeCell ref="A609:H609"/>
    <mergeCell ref="B565:H565"/>
    <mergeCell ref="A597:H597"/>
    <mergeCell ref="A595:H595"/>
    <mergeCell ref="A592:H592"/>
    <mergeCell ref="A594:H594"/>
    <mergeCell ref="A604:H604"/>
    <mergeCell ref="A572:H572"/>
    <mergeCell ref="A568:H568"/>
    <mergeCell ref="A569:H569"/>
    <mergeCell ref="A599:H599"/>
    <mergeCell ref="A585:H585"/>
    <mergeCell ref="A570:H570"/>
    <mergeCell ref="A582:H582"/>
    <mergeCell ref="A601:H601"/>
    <mergeCell ref="A586:H586"/>
    <mergeCell ref="A591:H591"/>
    <mergeCell ref="A596:H596"/>
    <mergeCell ref="A587:H587"/>
    <mergeCell ref="A567:H567"/>
    <mergeCell ref="A580:H580"/>
    <mergeCell ref="A602:H602"/>
    <mergeCell ref="A606:H606"/>
    <mergeCell ref="A607:H607"/>
    <mergeCell ref="A577:H577"/>
    <mergeCell ref="A611:H611"/>
    <mergeCell ref="A610:H610"/>
    <mergeCell ref="A578:H578"/>
    <mergeCell ref="E441:E442"/>
    <mergeCell ref="D525:D528"/>
    <mergeCell ref="C538:X538"/>
    <mergeCell ref="C529:C532"/>
    <mergeCell ref="A523:A524"/>
    <mergeCell ref="C525:C528"/>
    <mergeCell ref="B523:B524"/>
    <mergeCell ref="F525:F526"/>
    <mergeCell ref="F524:H524"/>
    <mergeCell ref="D523:D524"/>
    <mergeCell ref="A465:A466"/>
    <mergeCell ref="F442:H442"/>
    <mergeCell ref="A445:A446"/>
    <mergeCell ref="A467:A468"/>
    <mergeCell ref="F448:H448"/>
    <mergeCell ref="C463:C464"/>
    <mergeCell ref="D463:D464"/>
    <mergeCell ref="E463:E464"/>
    <mergeCell ref="F464:H464"/>
    <mergeCell ref="B465:B466"/>
    <mergeCell ref="E453:E454"/>
    <mergeCell ref="F454:H454"/>
    <mergeCell ref="E443:E444"/>
    <mergeCell ref="B455:B456"/>
    <mergeCell ref="A482:A484"/>
    <mergeCell ref="D451:D452"/>
    <mergeCell ref="D457:D458"/>
    <mergeCell ref="D443:D444"/>
    <mergeCell ref="D467:D468"/>
    <mergeCell ref="G511:G514"/>
    <mergeCell ref="D509:D510"/>
    <mergeCell ref="F456:H456"/>
    <mergeCell ref="F436:H436"/>
    <mergeCell ref="A635:H635"/>
    <mergeCell ref="A583:X583"/>
    <mergeCell ref="A634:H634"/>
    <mergeCell ref="A593:H593"/>
    <mergeCell ref="A618:H618"/>
    <mergeCell ref="A619:H619"/>
    <mergeCell ref="A598:H598"/>
    <mergeCell ref="A588:H588"/>
    <mergeCell ref="A589:H589"/>
    <mergeCell ref="A590:H590"/>
    <mergeCell ref="A633:H633"/>
    <mergeCell ref="A623:H623"/>
    <mergeCell ref="A622:H622"/>
    <mergeCell ref="A614:H614"/>
    <mergeCell ref="A615:H615"/>
    <mergeCell ref="A616:H616"/>
    <mergeCell ref="A605:H605"/>
    <mergeCell ref="A603:H603"/>
    <mergeCell ref="A632:H632"/>
    <mergeCell ref="A624:H624"/>
    <mergeCell ref="A625:H625"/>
    <mergeCell ref="A626:H626"/>
    <mergeCell ref="A627:H627"/>
    <mergeCell ref="A628:H628"/>
    <mergeCell ref="A631:H631"/>
    <mergeCell ref="A620:H620"/>
    <mergeCell ref="A621:H621"/>
    <mergeCell ref="A613:H613"/>
    <mergeCell ref="A630:H630"/>
    <mergeCell ref="A584:H584"/>
    <mergeCell ref="A441:A442"/>
    <mergeCell ref="C564:H564"/>
    <mergeCell ref="A576:H576"/>
    <mergeCell ref="A573:H573"/>
    <mergeCell ref="H560:H561"/>
    <mergeCell ref="H558:H559"/>
    <mergeCell ref="F558:F561"/>
    <mergeCell ref="E407:E408"/>
    <mergeCell ref="C415:C416"/>
    <mergeCell ref="C413:C414"/>
    <mergeCell ref="D413:D414"/>
    <mergeCell ref="E413:E414"/>
    <mergeCell ref="D417:D418"/>
    <mergeCell ref="E417:E418"/>
    <mergeCell ref="E411:E412"/>
    <mergeCell ref="A425:A426"/>
    <mergeCell ref="C427:C428"/>
    <mergeCell ref="B425:B426"/>
    <mergeCell ref="C489:C490"/>
    <mergeCell ref="D489:D490"/>
    <mergeCell ref="E489:E490"/>
    <mergeCell ref="C544:C549"/>
    <mergeCell ref="C542:H542"/>
    <mergeCell ref="B533:B534"/>
    <mergeCell ref="A554:A557"/>
    <mergeCell ref="E518:E522"/>
    <mergeCell ref="B427:B428"/>
    <mergeCell ref="C518:C522"/>
    <mergeCell ref="A437:A438"/>
    <mergeCell ref="B437:B438"/>
    <mergeCell ref="E437:E438"/>
    <mergeCell ref="D437:D438"/>
    <mergeCell ref="E431:E432"/>
    <mergeCell ref="A600:H600"/>
    <mergeCell ref="D390:D391"/>
    <mergeCell ref="D392:D393"/>
    <mergeCell ref="B392:B393"/>
    <mergeCell ref="B372:B373"/>
    <mergeCell ref="C372:C373"/>
    <mergeCell ref="B374:B375"/>
    <mergeCell ref="A378:A379"/>
    <mergeCell ref="A374:A375"/>
    <mergeCell ref="F371:H371"/>
    <mergeCell ref="A382:A383"/>
    <mergeCell ref="A376:A377"/>
    <mergeCell ref="F381:H381"/>
    <mergeCell ref="F377:H377"/>
    <mergeCell ref="C374:C375"/>
    <mergeCell ref="D376:D377"/>
    <mergeCell ref="E415:E416"/>
    <mergeCell ref="A394:A395"/>
    <mergeCell ref="H554:H555"/>
    <mergeCell ref="D403:D404"/>
    <mergeCell ref="D394:D395"/>
    <mergeCell ref="E403:E404"/>
    <mergeCell ref="E394:E395"/>
    <mergeCell ref="C407:C408"/>
    <mergeCell ref="F404:H404"/>
    <mergeCell ref="B380:B381"/>
    <mergeCell ref="A581:H581"/>
    <mergeCell ref="A579:H579"/>
    <mergeCell ref="A575:H575"/>
    <mergeCell ref="A574:H574"/>
    <mergeCell ref="A566:H566"/>
    <mergeCell ref="C409:C410"/>
    <mergeCell ref="T1:X1"/>
    <mergeCell ref="F293:F294"/>
    <mergeCell ref="G293:G294"/>
    <mergeCell ref="A386:A387"/>
    <mergeCell ref="B386:B387"/>
    <mergeCell ref="C386:C387"/>
    <mergeCell ref="D386:D387"/>
    <mergeCell ref="E386:E387"/>
    <mergeCell ref="F391:H391"/>
    <mergeCell ref="F387:H387"/>
    <mergeCell ref="A388:A389"/>
    <mergeCell ref="B388:B389"/>
    <mergeCell ref="C388:C389"/>
    <mergeCell ref="D388:D389"/>
    <mergeCell ref="E388:E389"/>
    <mergeCell ref="F389:H389"/>
    <mergeCell ref="A384:A385"/>
    <mergeCell ref="B384:B385"/>
    <mergeCell ref="C384:C385"/>
    <mergeCell ref="A337:A338"/>
    <mergeCell ref="G14:G35"/>
    <mergeCell ref="B358:B359"/>
    <mergeCell ref="C358:C359"/>
    <mergeCell ref="E362:E363"/>
    <mergeCell ref="C364:C365"/>
    <mergeCell ref="D374:D375"/>
    <mergeCell ref="A372:A373"/>
    <mergeCell ref="D362:D363"/>
    <mergeCell ref="F369:H369"/>
    <mergeCell ref="A390:A391"/>
    <mergeCell ref="A328:A330"/>
    <mergeCell ref="E122:E123"/>
    <mergeCell ref="A392:A393"/>
    <mergeCell ref="A447:A448"/>
    <mergeCell ref="F416:H416"/>
    <mergeCell ref="F418:H418"/>
    <mergeCell ref="E370:E371"/>
    <mergeCell ref="B378:B379"/>
    <mergeCell ref="F379:H379"/>
    <mergeCell ref="F383:H383"/>
    <mergeCell ref="E376:E377"/>
    <mergeCell ref="E380:E381"/>
    <mergeCell ref="E392:E393"/>
    <mergeCell ref="B390:B391"/>
    <mergeCell ref="C392:C393"/>
    <mergeCell ref="E372:E373"/>
    <mergeCell ref="F375:H375"/>
    <mergeCell ref="A380:A381"/>
    <mergeCell ref="B407:B408"/>
    <mergeCell ref="D372:D373"/>
    <mergeCell ref="D411:D412"/>
    <mergeCell ref="A407:A408"/>
    <mergeCell ref="A409:A410"/>
    <mergeCell ref="A417:A418"/>
    <mergeCell ref="E378:E379"/>
    <mergeCell ref="E374:E375"/>
    <mergeCell ref="B403:B404"/>
    <mergeCell ref="C403:C404"/>
    <mergeCell ref="A405:A406"/>
    <mergeCell ref="B394:B395"/>
    <mergeCell ref="C394:C395"/>
    <mergeCell ref="C380:C381"/>
    <mergeCell ref="F385:H385"/>
    <mergeCell ref="E382:E383"/>
    <mergeCell ref="F348:F349"/>
    <mergeCell ref="G348:G349"/>
    <mergeCell ref="F353:F354"/>
    <mergeCell ref="G353:G354"/>
    <mergeCell ref="F539:F540"/>
    <mergeCell ref="G539:G540"/>
    <mergeCell ref="D407:D408"/>
    <mergeCell ref="A419:A420"/>
    <mergeCell ref="A421:A422"/>
    <mergeCell ref="B421:B422"/>
    <mergeCell ref="F93:F94"/>
    <mergeCell ref="G93:G94"/>
    <mergeCell ref="A571:H571"/>
    <mergeCell ref="C425:C426"/>
    <mergeCell ref="E425:E426"/>
    <mergeCell ref="D425:D426"/>
    <mergeCell ref="B417:B418"/>
    <mergeCell ref="A411:A412"/>
    <mergeCell ref="E423:E424"/>
    <mergeCell ref="B423:B424"/>
    <mergeCell ref="C423:C424"/>
    <mergeCell ref="D423:D424"/>
    <mergeCell ref="A429:A430"/>
    <mergeCell ref="B429:B430"/>
    <mergeCell ref="C429:C430"/>
    <mergeCell ref="D429:D430"/>
    <mergeCell ref="E409:E410"/>
    <mergeCell ref="B415:B416"/>
    <mergeCell ref="D415:D416"/>
    <mergeCell ref="A427:A428"/>
    <mergeCell ref="A423:A424"/>
    <mergeCell ref="A415:A416"/>
  </mergeCells>
  <phoneticPr fontId="3" type="noConversion"/>
  <pageMargins left="0.25" right="0.25" top="0.75" bottom="0.75" header="0.3" footer="0.3"/>
  <pageSetup paperSize="9" scale="79" orientation="landscape" r:id="rId1"/>
  <headerFooter>
    <oddHeader>&amp;C&amp;P&amp;R9 programa</oddHeader>
  </headerFooter>
  <rowBreaks count="1" manualBreakCount="1">
    <brk id="53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Klaipedos r.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Šatkus</dc:creator>
  <cp:lastModifiedBy>Vitalija Kazlauskienė</cp:lastModifiedBy>
  <cp:lastPrinted>2019-08-20T06:55:25Z</cp:lastPrinted>
  <dcterms:created xsi:type="dcterms:W3CDTF">2005-07-20T12:43:59Z</dcterms:created>
  <dcterms:modified xsi:type="dcterms:W3CDTF">2019-08-20T06:55:26Z</dcterms:modified>
</cp:coreProperties>
</file>