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vitalija.kazlauskiene\Documents\STRATEGINIS PLANAVIMAS\SVP tikslinimas_2019-12\Programos_2019-12\"/>
    </mc:Choice>
  </mc:AlternateContent>
  <bookViews>
    <workbookView xWindow="-105" yWindow="-105" windowWidth="23250" windowHeight="12570"/>
  </bookViews>
  <sheets>
    <sheet name="Lapas1" sheetId="1" r:id="rId1"/>
  </sheets>
  <definedNames>
    <definedName name="_xlnm.Print_Area" localSheetId="0">Lapas1!$A$1:$X$133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97" i="1" l="1"/>
  <c r="M71" i="1"/>
  <c r="T124" i="1" l="1"/>
  <c r="T110" i="1"/>
  <c r="Q109" i="1"/>
  <c r="M92" i="1" l="1"/>
  <c r="M91" i="1"/>
  <c r="N131" i="1"/>
  <c r="M131" i="1" s="1"/>
  <c r="M64" i="1"/>
  <c r="M56" i="1"/>
  <c r="M35" i="1"/>
  <c r="T127" i="1" l="1"/>
  <c r="N124" i="1"/>
  <c r="X113" i="1"/>
  <c r="W113" i="1"/>
  <c r="V113" i="1"/>
  <c r="T113" i="1"/>
  <c r="Q113" i="1" s="1"/>
  <c r="S113" i="1"/>
  <c r="R113" i="1"/>
  <c r="P113" i="1"/>
  <c r="M113" i="1" s="1"/>
  <c r="O113" i="1"/>
  <c r="N113" i="1"/>
  <c r="L113" i="1"/>
  <c r="K113" i="1"/>
  <c r="J113" i="1"/>
  <c r="U112" i="1"/>
  <c r="Q112" i="1"/>
  <c r="U111" i="1"/>
  <c r="Q111" i="1"/>
  <c r="M111" i="1"/>
  <c r="X110" i="1"/>
  <c r="W110" i="1"/>
  <c r="V110" i="1"/>
  <c r="U110" i="1" s="1"/>
  <c r="S110" i="1"/>
  <c r="R110" i="1"/>
  <c r="P110" i="1"/>
  <c r="O110" i="1"/>
  <c r="N110" i="1"/>
  <c r="M110" i="1"/>
  <c r="L110" i="1"/>
  <c r="K110" i="1"/>
  <c r="J110" i="1"/>
  <c r="U108" i="1"/>
  <c r="Q108" i="1"/>
  <c r="M108" i="1"/>
  <c r="I108" i="1"/>
  <c r="M103" i="1"/>
  <c r="M55" i="1"/>
  <c r="Q110" i="1" l="1"/>
  <c r="I113" i="1"/>
  <c r="I110" i="1"/>
  <c r="U113" i="1"/>
  <c r="U101" i="1"/>
  <c r="Q90" i="1" l="1"/>
  <c r="I44" i="1" l="1"/>
  <c r="I48" i="1"/>
  <c r="I39" i="1"/>
  <c r="I38" i="1"/>
  <c r="I34" i="1"/>
  <c r="I32" i="1"/>
  <c r="M44" i="1"/>
  <c r="M41" i="1"/>
  <c r="N132" i="1" l="1"/>
  <c r="M132" i="1" s="1"/>
  <c r="N66" i="1"/>
  <c r="M65" i="1"/>
  <c r="M24" i="1"/>
  <c r="N25" i="1"/>
  <c r="N19" i="1"/>
  <c r="M18" i="1"/>
  <c r="M37" i="1" l="1"/>
  <c r="M48" i="1"/>
  <c r="X130" i="1" l="1"/>
  <c r="W130" i="1"/>
  <c r="V130" i="1"/>
  <c r="T130" i="1"/>
  <c r="S130" i="1"/>
  <c r="R130" i="1"/>
  <c r="P130" i="1"/>
  <c r="O130" i="1"/>
  <c r="N130" i="1"/>
  <c r="M93" i="1"/>
  <c r="N94" i="1"/>
  <c r="M130" i="1" l="1"/>
  <c r="M34" i="1"/>
  <c r="M31" i="1"/>
  <c r="X52" i="1" l="1"/>
  <c r="T52" i="1"/>
  <c r="X129" i="1"/>
  <c r="W129" i="1"/>
  <c r="V129" i="1"/>
  <c r="T129" i="1"/>
  <c r="S129" i="1"/>
  <c r="R129" i="1"/>
  <c r="P129" i="1"/>
  <c r="O129" i="1"/>
  <c r="N129" i="1"/>
  <c r="L129" i="1"/>
  <c r="K129" i="1"/>
  <c r="X128" i="1"/>
  <c r="W128" i="1"/>
  <c r="V128" i="1"/>
  <c r="T128" i="1"/>
  <c r="S128" i="1"/>
  <c r="R128" i="1"/>
  <c r="P128" i="1"/>
  <c r="O128" i="1"/>
  <c r="N128" i="1"/>
  <c r="L128" i="1"/>
  <c r="K128" i="1"/>
  <c r="X126" i="1"/>
  <c r="W126" i="1"/>
  <c r="V126" i="1"/>
  <c r="T126" i="1"/>
  <c r="S126" i="1"/>
  <c r="R126" i="1"/>
  <c r="P126" i="1"/>
  <c r="O126" i="1"/>
  <c r="N126" i="1"/>
  <c r="L126" i="1"/>
  <c r="K126" i="1"/>
  <c r="X124" i="1"/>
  <c r="W124" i="1"/>
  <c r="V124" i="1"/>
  <c r="S124" i="1"/>
  <c r="R124" i="1"/>
  <c r="P124" i="1"/>
  <c r="O124" i="1"/>
  <c r="L124" i="1"/>
  <c r="K124" i="1"/>
  <c r="J129" i="1" l="1"/>
  <c r="J128" i="1"/>
  <c r="J126" i="1"/>
  <c r="J124" i="1"/>
  <c r="X54" i="1"/>
  <c r="W54" i="1"/>
  <c r="V54" i="1"/>
  <c r="T54" i="1"/>
  <c r="S54" i="1"/>
  <c r="R54" i="1"/>
  <c r="P54" i="1"/>
  <c r="O54" i="1"/>
  <c r="N54" i="1"/>
  <c r="L54" i="1"/>
  <c r="K54" i="1"/>
  <c r="J54" i="1"/>
  <c r="W52" i="1"/>
  <c r="V52" i="1"/>
  <c r="U52" i="1" s="1"/>
  <c r="S52" i="1"/>
  <c r="R52" i="1"/>
  <c r="Q52" i="1" s="1"/>
  <c r="P52" i="1"/>
  <c r="O52" i="1"/>
  <c r="N52" i="1"/>
  <c r="L52" i="1"/>
  <c r="K52" i="1"/>
  <c r="J52" i="1"/>
  <c r="U51" i="1"/>
  <c r="Q51" i="1"/>
  <c r="M51" i="1"/>
  <c r="I51" i="1"/>
  <c r="X50" i="1"/>
  <c r="W50" i="1"/>
  <c r="V50" i="1"/>
  <c r="T50" i="1"/>
  <c r="S50" i="1"/>
  <c r="R50" i="1"/>
  <c r="P50" i="1"/>
  <c r="O50" i="1"/>
  <c r="N50" i="1"/>
  <c r="L50" i="1"/>
  <c r="K50" i="1"/>
  <c r="J50" i="1"/>
  <c r="I49" i="1"/>
  <c r="X47" i="1"/>
  <c r="W47" i="1"/>
  <c r="V47" i="1"/>
  <c r="T47" i="1"/>
  <c r="S47" i="1"/>
  <c r="R47" i="1"/>
  <c r="P47" i="1"/>
  <c r="O47" i="1"/>
  <c r="N47" i="1"/>
  <c r="L47" i="1"/>
  <c r="K47" i="1"/>
  <c r="J47" i="1"/>
  <c r="U46" i="1"/>
  <c r="Q46" i="1"/>
  <c r="M46" i="1"/>
  <c r="I46" i="1"/>
  <c r="X45" i="1"/>
  <c r="W45" i="1"/>
  <c r="V45" i="1"/>
  <c r="T45" i="1"/>
  <c r="S45" i="1"/>
  <c r="R45" i="1"/>
  <c r="P45" i="1"/>
  <c r="O45" i="1"/>
  <c r="N45" i="1"/>
  <c r="L45" i="1"/>
  <c r="K45" i="1"/>
  <c r="J45" i="1"/>
  <c r="I41" i="1"/>
  <c r="I55" i="1"/>
  <c r="I56" i="1"/>
  <c r="J57" i="1"/>
  <c r="K57" i="1"/>
  <c r="L57" i="1"/>
  <c r="N57" i="1"/>
  <c r="O57" i="1"/>
  <c r="P57" i="1"/>
  <c r="R57" i="1"/>
  <c r="S57" i="1"/>
  <c r="T57" i="1"/>
  <c r="V57" i="1"/>
  <c r="W57" i="1"/>
  <c r="X57" i="1"/>
  <c r="M58" i="1"/>
  <c r="Q58" i="1"/>
  <c r="U58" i="1"/>
  <c r="I59" i="1"/>
  <c r="M59" i="1"/>
  <c r="Q59" i="1"/>
  <c r="U59" i="1"/>
  <c r="J60" i="1"/>
  <c r="K60" i="1"/>
  <c r="L60" i="1"/>
  <c r="N60" i="1"/>
  <c r="O60" i="1"/>
  <c r="P60" i="1"/>
  <c r="R60" i="1"/>
  <c r="S60" i="1"/>
  <c r="T60" i="1"/>
  <c r="V60" i="1"/>
  <c r="W60" i="1"/>
  <c r="X60" i="1"/>
  <c r="I52" i="1" l="1"/>
  <c r="Q54" i="1"/>
  <c r="M47" i="1"/>
  <c r="Q47" i="1"/>
  <c r="U50" i="1"/>
  <c r="U47" i="1"/>
  <c r="I47" i="1"/>
  <c r="Q50" i="1"/>
  <c r="M54" i="1"/>
  <c r="I54" i="1"/>
  <c r="U54" i="1"/>
  <c r="M50" i="1"/>
  <c r="I50" i="1"/>
  <c r="M52" i="1"/>
  <c r="I57" i="1"/>
  <c r="Q45" i="1"/>
  <c r="I60" i="1"/>
  <c r="M57" i="1"/>
  <c r="M45" i="1"/>
  <c r="U45" i="1"/>
  <c r="M60" i="1"/>
  <c r="Q60" i="1"/>
  <c r="U57" i="1"/>
  <c r="U60" i="1"/>
  <c r="Q57" i="1"/>
  <c r="I45" i="1"/>
  <c r="I99" i="1"/>
  <c r="I97" i="1"/>
  <c r="W87" i="1" l="1"/>
  <c r="V87" i="1"/>
  <c r="U87" i="1" s="1"/>
  <c r="S87" i="1"/>
  <c r="R87" i="1"/>
  <c r="Q87" i="1" s="1"/>
  <c r="P87" i="1"/>
  <c r="O87" i="1"/>
  <c r="N87" i="1"/>
  <c r="L87" i="1"/>
  <c r="K87" i="1"/>
  <c r="J87" i="1"/>
  <c r="U86" i="1"/>
  <c r="Q86" i="1"/>
  <c r="M86" i="1"/>
  <c r="I86" i="1"/>
  <c r="I87" i="1" l="1"/>
  <c r="M87" i="1"/>
  <c r="M40" i="1" l="1"/>
  <c r="N40" i="1"/>
  <c r="O40" i="1"/>
  <c r="U99" i="1" l="1"/>
  <c r="U98" i="1"/>
  <c r="U97" i="1"/>
  <c r="Q99" i="1"/>
  <c r="Q98" i="1"/>
  <c r="Q97" i="1"/>
  <c r="U73" i="1"/>
  <c r="Q73" i="1"/>
  <c r="M99" i="1" l="1"/>
  <c r="M98" i="1"/>
  <c r="M90" i="1"/>
  <c r="O100" i="1" l="1"/>
  <c r="N100" i="1"/>
  <c r="P100" i="1"/>
  <c r="M100" i="1" l="1"/>
  <c r="U84" i="1" l="1"/>
  <c r="Q84" i="1"/>
  <c r="M84" i="1"/>
  <c r="U76" i="1"/>
  <c r="Q76" i="1"/>
  <c r="M76" i="1"/>
  <c r="M20" i="1"/>
  <c r="U12" i="1" l="1"/>
  <c r="Q12" i="1"/>
  <c r="M12" i="1"/>
  <c r="R13" i="1"/>
  <c r="S13" i="1"/>
  <c r="T13" i="1"/>
  <c r="V13" i="1"/>
  <c r="W13" i="1"/>
  <c r="Q14" i="1"/>
  <c r="U14" i="1"/>
  <c r="R15" i="1"/>
  <c r="S15" i="1"/>
  <c r="T15" i="1"/>
  <c r="V15" i="1"/>
  <c r="W15" i="1"/>
  <c r="Q16" i="1"/>
  <c r="U16" i="1"/>
  <c r="R19" i="1"/>
  <c r="S19" i="1"/>
  <c r="T19" i="1"/>
  <c r="V19" i="1"/>
  <c r="W19" i="1"/>
  <c r="Q20" i="1"/>
  <c r="U20" i="1"/>
  <c r="R21" i="1"/>
  <c r="S21" i="1"/>
  <c r="T21" i="1"/>
  <c r="V21" i="1"/>
  <c r="W21" i="1"/>
  <c r="Q22" i="1"/>
  <c r="U22" i="1"/>
  <c r="Q23" i="1"/>
  <c r="U23" i="1"/>
  <c r="R25" i="1"/>
  <c r="S25" i="1"/>
  <c r="T25" i="1"/>
  <c r="V25" i="1"/>
  <c r="W25" i="1"/>
  <c r="R33" i="1"/>
  <c r="S33" i="1"/>
  <c r="T33" i="1"/>
  <c r="V33" i="1"/>
  <c r="W33" i="1"/>
  <c r="X33" i="1"/>
  <c r="R36" i="1"/>
  <c r="S36" i="1"/>
  <c r="T36" i="1"/>
  <c r="V36" i="1"/>
  <c r="W36" i="1"/>
  <c r="X36" i="1"/>
  <c r="Q13" i="1" l="1"/>
  <c r="S26" i="1"/>
  <c r="W26" i="1"/>
  <c r="T26" i="1"/>
  <c r="Q33" i="1"/>
  <c r="Q36" i="1"/>
  <c r="U36" i="1"/>
  <c r="Q25" i="1"/>
  <c r="Q19" i="1"/>
  <c r="U33" i="1"/>
  <c r="Q21" i="1"/>
  <c r="Q15" i="1"/>
  <c r="V26" i="1"/>
  <c r="R26" i="1"/>
  <c r="L33" i="1"/>
  <c r="K33" i="1"/>
  <c r="J33" i="1"/>
  <c r="Q26" i="1" l="1"/>
  <c r="N13" i="1"/>
  <c r="O13" i="1"/>
  <c r="P13" i="1"/>
  <c r="M14" i="1"/>
  <c r="N15" i="1"/>
  <c r="O15" i="1"/>
  <c r="P15" i="1"/>
  <c r="M16" i="1"/>
  <c r="M19" i="1" s="1"/>
  <c r="O19" i="1"/>
  <c r="P19" i="1"/>
  <c r="N21" i="1"/>
  <c r="O21" i="1"/>
  <c r="P21" i="1"/>
  <c r="M22" i="1"/>
  <c r="M23" i="1"/>
  <c r="O25" i="1"/>
  <c r="P25" i="1"/>
  <c r="W85" i="1"/>
  <c r="V85" i="1"/>
  <c r="U85" i="1" s="1"/>
  <c r="W83" i="1"/>
  <c r="V83" i="1"/>
  <c r="U83" i="1" s="1"/>
  <c r="X79" i="1"/>
  <c r="W79" i="1"/>
  <c r="V79" i="1"/>
  <c r="X77" i="1"/>
  <c r="W77" i="1"/>
  <c r="V77" i="1"/>
  <c r="U75" i="1"/>
  <c r="X74" i="1"/>
  <c r="W74" i="1"/>
  <c r="V74" i="1"/>
  <c r="X72" i="1"/>
  <c r="W72" i="1"/>
  <c r="V72" i="1"/>
  <c r="X70" i="1"/>
  <c r="W70" i="1"/>
  <c r="V70" i="1"/>
  <c r="U69" i="1"/>
  <c r="X68" i="1"/>
  <c r="W68" i="1"/>
  <c r="V68" i="1"/>
  <c r="U67" i="1"/>
  <c r="X66" i="1"/>
  <c r="W66" i="1"/>
  <c r="V66" i="1"/>
  <c r="U63" i="1"/>
  <c r="X62" i="1"/>
  <c r="W62" i="1"/>
  <c r="V62" i="1"/>
  <c r="U61" i="1"/>
  <c r="X40" i="1"/>
  <c r="W40" i="1"/>
  <c r="V40" i="1"/>
  <c r="X25" i="1"/>
  <c r="U25" i="1" s="1"/>
  <c r="X21" i="1"/>
  <c r="U21" i="1" s="1"/>
  <c r="X19" i="1"/>
  <c r="U19" i="1" s="1"/>
  <c r="X15" i="1"/>
  <c r="U15" i="1" s="1"/>
  <c r="X13" i="1"/>
  <c r="I128" i="1"/>
  <c r="S127" i="1"/>
  <c r="R127" i="1"/>
  <c r="P127" i="1"/>
  <c r="O127" i="1"/>
  <c r="N127" i="1"/>
  <c r="L127" i="1"/>
  <c r="K127" i="1"/>
  <c r="J127" i="1"/>
  <c r="I126" i="1"/>
  <c r="T125" i="1"/>
  <c r="T133" i="1" s="1"/>
  <c r="S125" i="1"/>
  <c r="S133" i="1" s="1"/>
  <c r="R125" i="1"/>
  <c r="P125" i="1"/>
  <c r="O125" i="1"/>
  <c r="N125" i="1"/>
  <c r="N133" i="1" s="1"/>
  <c r="L125" i="1"/>
  <c r="K125" i="1"/>
  <c r="J125" i="1"/>
  <c r="I124" i="1"/>
  <c r="T120" i="1"/>
  <c r="T121" i="1" s="1"/>
  <c r="T122" i="1" s="1"/>
  <c r="S120" i="1"/>
  <c r="R120" i="1"/>
  <c r="R121" i="1" s="1"/>
  <c r="P120" i="1"/>
  <c r="P121" i="1" s="1"/>
  <c r="P122" i="1" s="1"/>
  <c r="O120" i="1"/>
  <c r="N120" i="1"/>
  <c r="N121" i="1" s="1"/>
  <c r="L120" i="1"/>
  <c r="L121" i="1" s="1"/>
  <c r="L122" i="1" s="1"/>
  <c r="K120" i="1"/>
  <c r="K121" i="1" s="1"/>
  <c r="K122" i="1" s="1"/>
  <c r="J120" i="1"/>
  <c r="J121" i="1" s="1"/>
  <c r="I119" i="1"/>
  <c r="T107" i="1"/>
  <c r="S107" i="1"/>
  <c r="R107" i="1"/>
  <c r="P107" i="1"/>
  <c r="O107" i="1"/>
  <c r="N107" i="1"/>
  <c r="L107" i="1"/>
  <c r="K107" i="1"/>
  <c r="J107" i="1"/>
  <c r="Q106" i="1"/>
  <c r="M106" i="1"/>
  <c r="I106" i="1"/>
  <c r="T105" i="1"/>
  <c r="S105" i="1"/>
  <c r="R105" i="1"/>
  <c r="P105" i="1"/>
  <c r="O105" i="1"/>
  <c r="N105" i="1"/>
  <c r="L105" i="1"/>
  <c r="K105" i="1"/>
  <c r="J105" i="1"/>
  <c r="Q104" i="1"/>
  <c r="Q103" i="1"/>
  <c r="T102" i="1"/>
  <c r="S102" i="1"/>
  <c r="R102" i="1"/>
  <c r="P102" i="1"/>
  <c r="O102" i="1"/>
  <c r="N102" i="1"/>
  <c r="L102" i="1"/>
  <c r="K102" i="1"/>
  <c r="J102" i="1"/>
  <c r="T100" i="1"/>
  <c r="S100" i="1"/>
  <c r="R100" i="1"/>
  <c r="L100" i="1"/>
  <c r="K100" i="1"/>
  <c r="J100" i="1"/>
  <c r="I98" i="1"/>
  <c r="T96" i="1"/>
  <c r="S96" i="1"/>
  <c r="R96" i="1"/>
  <c r="P96" i="1"/>
  <c r="O96" i="1"/>
  <c r="N96" i="1"/>
  <c r="N114" i="1" s="1"/>
  <c r="L96" i="1"/>
  <c r="K96" i="1"/>
  <c r="J96" i="1"/>
  <c r="Q95" i="1"/>
  <c r="T94" i="1"/>
  <c r="S94" i="1"/>
  <c r="R94" i="1"/>
  <c r="P94" i="1"/>
  <c r="O94" i="1"/>
  <c r="L94" i="1"/>
  <c r="K94" i="1"/>
  <c r="J94" i="1"/>
  <c r="I91" i="1"/>
  <c r="I90" i="1"/>
  <c r="S85" i="1"/>
  <c r="R85" i="1"/>
  <c r="Q85" i="1" s="1"/>
  <c r="P85" i="1"/>
  <c r="O85" i="1"/>
  <c r="N85" i="1"/>
  <c r="L85" i="1"/>
  <c r="K85" i="1"/>
  <c r="J85" i="1"/>
  <c r="I84" i="1"/>
  <c r="S83" i="1"/>
  <c r="R83" i="1"/>
  <c r="Q83" i="1" s="1"/>
  <c r="P83" i="1"/>
  <c r="O83" i="1"/>
  <c r="N83" i="1"/>
  <c r="L83" i="1"/>
  <c r="K83" i="1"/>
  <c r="J83" i="1"/>
  <c r="T79" i="1"/>
  <c r="S79" i="1"/>
  <c r="R79" i="1"/>
  <c r="P79" i="1"/>
  <c r="O79" i="1"/>
  <c r="N79" i="1"/>
  <c r="L79" i="1"/>
  <c r="K79" i="1"/>
  <c r="J79" i="1"/>
  <c r="I78" i="1"/>
  <c r="T77" i="1"/>
  <c r="S77" i="1"/>
  <c r="R77" i="1"/>
  <c r="P77" i="1"/>
  <c r="O77" i="1"/>
  <c r="N77" i="1"/>
  <c r="L77" i="1"/>
  <c r="K77" i="1"/>
  <c r="J77" i="1"/>
  <c r="Q75" i="1"/>
  <c r="M75" i="1"/>
  <c r="I75" i="1"/>
  <c r="T74" i="1"/>
  <c r="S74" i="1"/>
  <c r="R74" i="1"/>
  <c r="P74" i="1"/>
  <c r="O74" i="1"/>
  <c r="N74" i="1"/>
  <c r="L74" i="1"/>
  <c r="K74" i="1"/>
  <c r="J74" i="1"/>
  <c r="M73" i="1"/>
  <c r="I73" i="1"/>
  <c r="T72" i="1"/>
  <c r="S72" i="1"/>
  <c r="R72" i="1"/>
  <c r="P72" i="1"/>
  <c r="O72" i="1"/>
  <c r="N72" i="1"/>
  <c r="L72" i="1"/>
  <c r="K72" i="1"/>
  <c r="J72" i="1"/>
  <c r="T70" i="1"/>
  <c r="S70" i="1"/>
  <c r="R70" i="1"/>
  <c r="P70" i="1"/>
  <c r="O70" i="1"/>
  <c r="N70" i="1"/>
  <c r="L70" i="1"/>
  <c r="K70" i="1"/>
  <c r="J70" i="1"/>
  <c r="Q69" i="1"/>
  <c r="M69" i="1"/>
  <c r="I69" i="1"/>
  <c r="T68" i="1"/>
  <c r="S68" i="1"/>
  <c r="R68" i="1"/>
  <c r="P68" i="1"/>
  <c r="O68" i="1"/>
  <c r="N68" i="1"/>
  <c r="L68" i="1"/>
  <c r="K68" i="1"/>
  <c r="J68" i="1"/>
  <c r="Q67" i="1"/>
  <c r="M67" i="1"/>
  <c r="I67" i="1"/>
  <c r="T66" i="1"/>
  <c r="S66" i="1"/>
  <c r="R66" i="1"/>
  <c r="P66" i="1"/>
  <c r="O66" i="1"/>
  <c r="L66" i="1"/>
  <c r="K66" i="1"/>
  <c r="J66" i="1"/>
  <c r="Q63" i="1"/>
  <c r="M63" i="1"/>
  <c r="M66" i="1" s="1"/>
  <c r="I63" i="1"/>
  <c r="T62" i="1"/>
  <c r="S62" i="1"/>
  <c r="R62" i="1"/>
  <c r="P62" i="1"/>
  <c r="O62" i="1"/>
  <c r="N62" i="1"/>
  <c r="L62" i="1"/>
  <c r="K62" i="1"/>
  <c r="J62" i="1"/>
  <c r="Q61" i="1"/>
  <c r="M61" i="1"/>
  <c r="I61" i="1"/>
  <c r="T40" i="1"/>
  <c r="S40" i="1"/>
  <c r="R40" i="1"/>
  <c r="P40" i="1"/>
  <c r="L40" i="1"/>
  <c r="K40" i="1"/>
  <c r="J40" i="1"/>
  <c r="I37" i="1"/>
  <c r="P36" i="1"/>
  <c r="O36" i="1"/>
  <c r="N36" i="1"/>
  <c r="L36" i="1"/>
  <c r="K36" i="1"/>
  <c r="J36" i="1"/>
  <c r="I35" i="1"/>
  <c r="P33" i="1"/>
  <c r="O33" i="1"/>
  <c r="N33" i="1"/>
  <c r="I31" i="1"/>
  <c r="I33" i="1" s="1"/>
  <c r="L25" i="1"/>
  <c r="K25" i="1"/>
  <c r="J25" i="1"/>
  <c r="I23" i="1"/>
  <c r="I22" i="1"/>
  <c r="L21" i="1"/>
  <c r="K21" i="1"/>
  <c r="J21" i="1"/>
  <c r="I21" i="1"/>
  <c r="L19" i="1"/>
  <c r="K19" i="1"/>
  <c r="J19" i="1"/>
  <c r="I16" i="1"/>
  <c r="L15" i="1"/>
  <c r="K15" i="1"/>
  <c r="J15" i="1"/>
  <c r="I14" i="1"/>
  <c r="L13" i="1"/>
  <c r="K13" i="1"/>
  <c r="J13" i="1"/>
  <c r="T114" i="1" l="1"/>
  <c r="O133" i="1"/>
  <c r="R133" i="1"/>
  <c r="P133" i="1"/>
  <c r="T88" i="1"/>
  <c r="N88" i="1"/>
  <c r="J88" i="1"/>
  <c r="S88" i="1"/>
  <c r="K88" i="1"/>
  <c r="L88" i="1"/>
  <c r="O88" i="1"/>
  <c r="V88" i="1"/>
  <c r="P88" i="1"/>
  <c r="W88" i="1"/>
  <c r="R88" i="1"/>
  <c r="X88" i="1"/>
  <c r="M62" i="1"/>
  <c r="Q79" i="1"/>
  <c r="Q105" i="1"/>
  <c r="I107" i="1"/>
  <c r="I125" i="1"/>
  <c r="I77" i="1"/>
  <c r="M102" i="1"/>
  <c r="K133" i="1"/>
  <c r="I72" i="1"/>
  <c r="Q72" i="1"/>
  <c r="I96" i="1"/>
  <c r="I25" i="1"/>
  <c r="M33" i="1"/>
  <c r="I36" i="1"/>
  <c r="Q62" i="1"/>
  <c r="M85" i="1"/>
  <c r="I94" i="1"/>
  <c r="I127" i="1"/>
  <c r="U79" i="1"/>
  <c r="M25" i="1"/>
  <c r="O26" i="1"/>
  <c r="M15" i="1"/>
  <c r="M13" i="1"/>
  <c r="I85" i="1"/>
  <c r="M21" i="1"/>
  <c r="I19" i="1"/>
  <c r="U72" i="1"/>
  <c r="I68" i="1"/>
  <c r="Q68" i="1"/>
  <c r="Q70" i="1"/>
  <c r="J26" i="1"/>
  <c r="I62" i="1"/>
  <c r="M72" i="1"/>
  <c r="I74" i="1"/>
  <c r="M79" i="1"/>
  <c r="K114" i="1"/>
  <c r="I121" i="1"/>
  <c r="L133" i="1"/>
  <c r="I129" i="1"/>
  <c r="L26" i="1"/>
  <c r="M36" i="1"/>
  <c r="I40" i="1"/>
  <c r="I79" i="1"/>
  <c r="M83" i="1"/>
  <c r="Q94" i="1"/>
  <c r="I100" i="1"/>
  <c r="M107" i="1"/>
  <c r="Q129" i="1"/>
  <c r="K26" i="1"/>
  <c r="Q128" i="1"/>
  <c r="I83" i="1"/>
  <c r="U62" i="1"/>
  <c r="U66" i="1"/>
  <c r="U68" i="1"/>
  <c r="U70" i="1"/>
  <c r="I70" i="1"/>
  <c r="O114" i="1"/>
  <c r="Q96" i="1"/>
  <c r="S121" i="1"/>
  <c r="S122" i="1" s="1"/>
  <c r="U74" i="1"/>
  <c r="U77" i="1"/>
  <c r="Q66" i="1"/>
  <c r="M96" i="1"/>
  <c r="I105" i="1"/>
  <c r="M125" i="1"/>
  <c r="M128" i="1"/>
  <c r="M77" i="1"/>
  <c r="O121" i="1"/>
  <c r="O122" i="1" s="1"/>
  <c r="P114" i="1"/>
  <c r="M105" i="1"/>
  <c r="M94" i="1"/>
  <c r="I15" i="1"/>
  <c r="I102" i="1"/>
  <c r="Q107" i="1"/>
  <c r="I120" i="1"/>
  <c r="P26" i="1"/>
  <c r="I13" i="1"/>
  <c r="X26" i="1"/>
  <c r="U26" i="1" s="1"/>
  <c r="U13" i="1"/>
  <c r="I66" i="1"/>
  <c r="M68" i="1"/>
  <c r="M70" i="1"/>
  <c r="Q74" i="1"/>
  <c r="Q120" i="1"/>
  <c r="M74" i="1"/>
  <c r="Q77" i="1"/>
  <c r="L114" i="1"/>
  <c r="M120" i="1"/>
  <c r="Q127" i="1"/>
  <c r="S114" i="1"/>
  <c r="Q100" i="1"/>
  <c r="M127" i="1"/>
  <c r="M129" i="1"/>
  <c r="Q102" i="1"/>
  <c r="M126" i="1"/>
  <c r="Q125" i="1"/>
  <c r="Q126" i="1"/>
  <c r="Q124" i="1"/>
  <c r="Q40" i="1"/>
  <c r="U40" i="1"/>
  <c r="N26" i="1"/>
  <c r="J133" i="1"/>
  <c r="R114" i="1"/>
  <c r="J114" i="1"/>
  <c r="Q133" i="1" l="1"/>
  <c r="U88" i="1"/>
  <c r="Q88" i="1"/>
  <c r="I26" i="1"/>
  <c r="I133" i="1"/>
  <c r="O115" i="1"/>
  <c r="O123" i="1" s="1"/>
  <c r="I88" i="1"/>
  <c r="S115" i="1"/>
  <c r="S123" i="1" s="1"/>
  <c r="K115" i="1"/>
  <c r="K123" i="1" s="1"/>
  <c r="T115" i="1"/>
  <c r="T123" i="1" s="1"/>
  <c r="L115" i="1"/>
  <c r="L123" i="1" s="1"/>
  <c r="M26" i="1"/>
  <c r="P115" i="1"/>
  <c r="P123" i="1" s="1"/>
  <c r="N122" i="1"/>
  <c r="M122" i="1" s="1"/>
  <c r="M121" i="1"/>
  <c r="R122" i="1"/>
  <c r="Q122" i="1" s="1"/>
  <c r="Q121" i="1"/>
  <c r="M88" i="1"/>
  <c r="J122" i="1"/>
  <c r="I122" i="1" s="1"/>
  <c r="R115" i="1"/>
  <c r="Q114" i="1"/>
  <c r="N115" i="1"/>
  <c r="M114" i="1"/>
  <c r="J115" i="1"/>
  <c r="I114" i="1"/>
  <c r="Q115" i="1" l="1"/>
  <c r="I115" i="1"/>
  <c r="M115" i="1"/>
  <c r="R123" i="1"/>
  <c r="Q123" i="1" s="1"/>
  <c r="N123" i="1"/>
  <c r="M123" i="1" s="1"/>
  <c r="J123" i="1"/>
  <c r="I123" i="1" s="1"/>
  <c r="X107" i="1"/>
  <c r="W107" i="1"/>
  <c r="V107" i="1"/>
  <c r="U106" i="1"/>
  <c r="U107" i="1" l="1"/>
  <c r="W100" i="1" l="1"/>
  <c r="X100" i="1"/>
  <c r="V100" i="1"/>
  <c r="V125" i="1" l="1"/>
  <c r="U129" i="1" l="1"/>
  <c r="V127" i="1" l="1"/>
  <c r="V133" i="1" s="1"/>
  <c r="X120" i="1" l="1"/>
  <c r="X121" i="1" s="1"/>
  <c r="W120" i="1"/>
  <c r="W121" i="1" s="1"/>
  <c r="V120" i="1"/>
  <c r="V121" i="1" s="1"/>
  <c r="V122" i="1" l="1"/>
  <c r="U121" i="1"/>
  <c r="U120" i="1"/>
  <c r="X127" i="1"/>
  <c r="W127" i="1"/>
  <c r="I29" i="1" l="1"/>
  <c r="I28" i="1"/>
  <c r="U128" i="1"/>
  <c r="X96" i="1"/>
  <c r="W96" i="1"/>
  <c r="V96" i="1"/>
  <c r="X125" i="1"/>
  <c r="X133" i="1" s="1"/>
  <c r="W125" i="1"/>
  <c r="W133" i="1" s="1"/>
  <c r="U124" i="1"/>
  <c r="X105" i="1"/>
  <c r="W105" i="1"/>
  <c r="V105" i="1"/>
  <c r="U104" i="1"/>
  <c r="U103" i="1"/>
  <c r="M28" i="1"/>
  <c r="Q28" i="1"/>
  <c r="U28" i="1"/>
  <c r="M29" i="1"/>
  <c r="Q29" i="1"/>
  <c r="U29" i="1"/>
  <c r="V94" i="1"/>
  <c r="W94" i="1"/>
  <c r="X94" i="1"/>
  <c r="U95" i="1"/>
  <c r="V102" i="1"/>
  <c r="W102" i="1"/>
  <c r="X102" i="1"/>
  <c r="W122" i="1"/>
  <c r="X122" i="1"/>
  <c r="U122" i="1" s="1"/>
  <c r="U126" i="1"/>
  <c r="X114" i="1" l="1"/>
  <c r="U94" i="1"/>
  <c r="U96" i="1"/>
  <c r="U100" i="1"/>
  <c r="W114" i="1"/>
  <c r="U125" i="1"/>
  <c r="U127" i="1"/>
  <c r="U102" i="1"/>
  <c r="U105" i="1"/>
  <c r="V114" i="1"/>
  <c r="U133" i="1" l="1"/>
  <c r="U114" i="1"/>
  <c r="W115" i="1"/>
  <c r="W123" i="1" s="1"/>
  <c r="X115" i="1"/>
  <c r="X123" i="1" s="1"/>
  <c r="O135" i="1"/>
  <c r="V115" i="1"/>
  <c r="V123" i="1" l="1"/>
  <c r="P135" i="1"/>
  <c r="U115" i="1"/>
  <c r="U123" i="1" l="1"/>
  <c r="M124" i="1"/>
  <c r="M133" i="1" s="1"/>
  <c r="N135" i="1"/>
</calcChain>
</file>

<file path=xl/sharedStrings.xml><?xml version="1.0" encoding="utf-8"?>
<sst xmlns="http://schemas.openxmlformats.org/spreadsheetml/2006/main" count="286" uniqueCount="142">
  <si>
    <t>Programos tikslo kodas</t>
  </si>
  <si>
    <t>Uždavinio kodas</t>
  </si>
  <si>
    <t>Priemonės kodas</t>
  </si>
  <si>
    <t>Priemonės pavadinimas</t>
  </si>
  <si>
    <t>Vykdytojo kodas</t>
  </si>
  <si>
    <t>Funkcinės klasifikacijos kodas</t>
  </si>
  <si>
    <t>Kodas biudžete</t>
  </si>
  <si>
    <t>Finansavimo šaltinis</t>
  </si>
  <si>
    <t>iš viso</t>
  </si>
  <si>
    <t>iš jų</t>
  </si>
  <si>
    <t>išlaidoms</t>
  </si>
  <si>
    <t>turtui įsigyti</t>
  </si>
  <si>
    <t xml:space="preserve">iš jų darbo užmokesčiui                    </t>
  </si>
  <si>
    <t>2 strateginis tikslas. Kelti rajono gyventojų gyvenimo kokybę kuriant bei palaikant saugią ir švarią aplinką</t>
  </si>
  <si>
    <t>5 Socialinės paramos programa</t>
  </si>
  <si>
    <t>Mažinti socialinę atskirtį, vykdant valstybės ir Savivaldybės socialinę politiką</t>
  </si>
  <si>
    <t xml:space="preserve">Teikti bendruomenei socialinę paramą piniginėmis išmokomis </t>
  </si>
  <si>
    <t>Išmokų vaikams skyrimas ir mokėjimas</t>
  </si>
  <si>
    <t>10.04.01.40</t>
  </si>
  <si>
    <t>5.1.1.1.</t>
  </si>
  <si>
    <t>Iš viso priemonei:</t>
  </si>
  <si>
    <t>Išlaidų kompensavimas laidojusiems žmonių palaikus</t>
  </si>
  <si>
    <t>10.03.01.01</t>
  </si>
  <si>
    <t>5.1.1.2.</t>
  </si>
  <si>
    <t>SB</t>
  </si>
  <si>
    <t>Finansinės pagalbos  Savivaldybės lėšomis teikimas</t>
  </si>
  <si>
    <t>10.09.01.01</t>
  </si>
  <si>
    <t>5.1.1.3.</t>
  </si>
  <si>
    <t>10.07.01.01.</t>
  </si>
  <si>
    <t>10.01.02.04</t>
  </si>
  <si>
    <t>5.1.1.4.</t>
  </si>
  <si>
    <t>Iš viso  priemonei:</t>
  </si>
  <si>
    <t>Socialinių pašalpų ir kompensacijų skaičiavimas ir mokėjimas</t>
  </si>
  <si>
    <t>10.07.01.01</t>
  </si>
  <si>
    <t>5.1.1.5.</t>
  </si>
  <si>
    <t>Iš viso uždaviniui:</t>
  </si>
  <si>
    <t xml:space="preserve">Užtikrinti būtinų socialinių paslaugų teikimą bendruomenei </t>
  </si>
  <si>
    <t>Dienos globos paslaugų bei specialaus transporto paslaugos teikimas Gargždų socialinių paslaugų centre</t>
  </si>
  <si>
    <t>11.2</t>
  </si>
  <si>
    <t>10.07.01.02</t>
  </si>
  <si>
    <t>5.1.2.1.</t>
  </si>
  <si>
    <t>S</t>
  </si>
  <si>
    <t>11.3</t>
  </si>
  <si>
    <t>5.1.2.2.</t>
  </si>
  <si>
    <t>Paslaugų  klientų namuose teikimas, neįgaliųjų aprūpinimas techninės pagalbos priemonėmis Paramos šeimai centre</t>
  </si>
  <si>
    <t>11.1</t>
  </si>
  <si>
    <t>5.1.2.3.</t>
  </si>
  <si>
    <t>Socialinių paslaugų pirkimas</t>
  </si>
  <si>
    <t>10.01.02.40</t>
  </si>
  <si>
    <t>5.1.2.4.</t>
  </si>
  <si>
    <t>Neįgaliųjų būsto pritaikymas</t>
  </si>
  <si>
    <t>5.1.2.5.</t>
  </si>
  <si>
    <t>10.02.01.40</t>
  </si>
  <si>
    <t>5.1.2.7.</t>
  </si>
  <si>
    <t>Mirusiųjų pervežimas iš įvykio vietos ir saugojimas iki teismo medicinos tyrimo atlikimo</t>
  </si>
  <si>
    <t>5.1.2.8.</t>
  </si>
  <si>
    <t>Socialinė parama mokiniams (maitinimui, priemonėms)</t>
  </si>
  <si>
    <t>5.1.2.9.</t>
  </si>
  <si>
    <t>Stacionarių socialinės globos paslaugų teikimas Viliaus Gaigalaičio globos namuose</t>
  </si>
  <si>
    <t>11.4</t>
  </si>
  <si>
    <t>10.02.01.02</t>
  </si>
  <si>
    <t>5.1.2.11.</t>
  </si>
  <si>
    <t>Transportavimo paslauga hemodializėms atlikti</t>
  </si>
  <si>
    <t>5.1.2.12.</t>
  </si>
  <si>
    <t>Europos pagalbos labiausiai skurstantiems asmenims fondo projekto Klaipėdos rajone vykdymas</t>
  </si>
  <si>
    <t>5.1.2.13.</t>
  </si>
  <si>
    <t>Socialinės reabilitacijos paslaugų neįgaliesiems bendruomenėje projektų finansavimas</t>
  </si>
  <si>
    <t>5.1.2.15.</t>
  </si>
  <si>
    <t>5.1.2.16.</t>
  </si>
  <si>
    <t>Socialinės globos paslaugų teikimas Lapių pagrindinės mokyklos globos padalinio bendruomeniniuose vaikų globos namuose ir savarankiško gyvenimo namuose</t>
  </si>
  <si>
    <t>15.15</t>
  </si>
  <si>
    <t>5.1.2.17.</t>
  </si>
  <si>
    <t>Paslaugų teikimo Endriejavo dienos centre dalinis finansavimas</t>
  </si>
  <si>
    <t xml:space="preserve">Plėtoti ir modernizuoti socialinių paslaugų infrastruktūrą </t>
  </si>
  <si>
    <t>Socialinio būsto rėmimo programos įgyvendinimas</t>
  </si>
  <si>
    <t>5.1.3.3.</t>
  </si>
  <si>
    <t>Iš viso  tikslui:</t>
  </si>
  <si>
    <t>Padėti bedarbiams grįžti į darbo rinką</t>
  </si>
  <si>
    <t>10.05.01.01</t>
  </si>
  <si>
    <t>Iš viso programai:</t>
  </si>
  <si>
    <t>IŠ VISO:</t>
  </si>
  <si>
    <t>5.1.2.18.</t>
  </si>
  <si>
    <t>5.1.3.8.</t>
  </si>
  <si>
    <t>10.06.01.01</t>
  </si>
  <si>
    <t>Lapių pagrindinės mokyklos buitinio pastato rekonstrukcija pritaikant jį socialinių paslaugų teikimui</t>
  </si>
  <si>
    <t>ES</t>
  </si>
  <si>
    <t>tūkst. eurų</t>
  </si>
  <si>
    <t>14</t>
  </si>
  <si>
    <t>5.1.3.9.</t>
  </si>
  <si>
    <t>Viliaus Gaigalaičio globos namų teritorijos sutvarkymo ir apželdinimo projekto įgyvendinimas</t>
  </si>
  <si>
    <t>5.1.3.10.</t>
  </si>
  <si>
    <t>Projekto „Klaipėdos rajono savivaldybės socialinio būsto fondo plėtra“ įgyvendinimas</t>
  </si>
  <si>
    <t>VB(P)</t>
  </si>
  <si>
    <t>20</t>
  </si>
  <si>
    <t>5.1.3.11.</t>
  </si>
  <si>
    <t>VBD</t>
  </si>
  <si>
    <t>VBM</t>
  </si>
  <si>
    <t>KT</t>
  </si>
  <si>
    <t>5.1.2.19.</t>
  </si>
  <si>
    <t>Neveiksnių asmenų būklės peržiūrėjimo užtikrinimas</t>
  </si>
  <si>
    <r>
      <t xml:space="preserve">Savivaldybės pajamos iš surenkamų mokesčių </t>
    </r>
    <r>
      <rPr>
        <b/>
        <sz val="8"/>
        <rFont val="Arial"/>
        <family val="2"/>
        <charset val="186"/>
      </rPr>
      <t>SB</t>
    </r>
  </si>
  <si>
    <r>
      <t xml:space="preserve">Valstybės biudžeto dotacijos socialinei paramai </t>
    </r>
    <r>
      <rPr>
        <b/>
        <sz val="8"/>
        <rFont val="Arial"/>
        <family val="2"/>
        <charset val="186"/>
      </rPr>
      <t>VBM</t>
    </r>
  </si>
  <si>
    <r>
      <t xml:space="preserve">Valstybės biudžeto lėšos deleguotoms funkcijoms atlikti </t>
    </r>
    <r>
      <rPr>
        <b/>
        <sz val="8"/>
        <rFont val="Arial"/>
        <family val="2"/>
        <charset val="186"/>
      </rPr>
      <t>VBD</t>
    </r>
  </si>
  <si>
    <r>
      <t xml:space="preserve">ES struktūrinių fondų lėšos </t>
    </r>
    <r>
      <rPr>
        <b/>
        <sz val="8"/>
        <rFont val="Arial"/>
        <family val="2"/>
        <charset val="186"/>
      </rPr>
      <t>ES</t>
    </r>
  </si>
  <si>
    <r>
      <t xml:space="preserve">Kiti finansavimo šaltiniai </t>
    </r>
    <r>
      <rPr>
        <b/>
        <sz val="8"/>
        <rFont val="Arial"/>
        <family val="2"/>
        <charset val="186"/>
      </rPr>
      <t>KT</t>
    </r>
  </si>
  <si>
    <r>
      <t xml:space="preserve">Lėšos už paslaugas ir nuomą </t>
    </r>
    <r>
      <rPr>
        <b/>
        <sz val="8"/>
        <rFont val="Arial"/>
        <family val="2"/>
        <charset val="186"/>
      </rPr>
      <t>S</t>
    </r>
  </si>
  <si>
    <t>5.1.2.20</t>
  </si>
  <si>
    <t>Suoliukų įrengimas Gargždų mieste pagal universalaus dizaino principus</t>
  </si>
  <si>
    <t>Projekto "Kompleksinės paslaugos šeimoms Klaipėdos rajone" įgyvendinimas</t>
  </si>
  <si>
    <t>5.1.2.21</t>
  </si>
  <si>
    <t>Projekto „Priekulės socialinių paslaugų centro infrastruktūros plėtra“ įgyvendinimas</t>
  </si>
  <si>
    <t>Užimtumo didinimo programos vykdymas</t>
  </si>
  <si>
    <t>5.2.1.2.</t>
  </si>
  <si>
    <t>2020 m. išlaidų projektas</t>
  </si>
  <si>
    <t>Kompensacija vežėjams už nesurinktas pajamas  vežant priemiestiniais maršrutais</t>
  </si>
  <si>
    <t>5.1.2.22</t>
  </si>
  <si>
    <t>Smurto, savižudybių, priklausomybių, prekybos žmonėmis prevencijos projektų finansavimas</t>
  </si>
  <si>
    <t>Organizuoti užimtumo didinimo programos įgyvendinimą Klaipėdos rajone</t>
  </si>
  <si>
    <t>Paslaugų teikimas Gargždų socialinių paslaugų centro padalinyje (Globos centre)</t>
  </si>
  <si>
    <t>5.1.2.23</t>
  </si>
  <si>
    <t xml:space="preserve"> 2019-2021 METŲ SOCIALINĖS PARAMOS PROGRAMOS TIKSLŲ, UŽDAVINIŲ IR PRIEMONIŲ ASIGNAVIMŲ SUVESTINĖ</t>
  </si>
  <si>
    <t>2018 m. faktas</t>
  </si>
  <si>
    <t>2019 m. asignavimai</t>
  </si>
  <si>
    <t>2021 m. išlaidų projektas</t>
  </si>
  <si>
    <t>Klaipėdos rajono savivaldybės strateginio veiklos plano 2019-2021 m. 
1 priedas</t>
  </si>
  <si>
    <t>Jūrinio buitinio konteinerio su transportavimo ir komunikacijų įvedimopaslaugomis įsigijimas laikino apnakvindinimo paslaugai teikti</t>
  </si>
  <si>
    <t>Tikslinių kompensacijų (slaugos ir priežiūros (pagalbos)) skaičiavimas ir mokėjimas</t>
  </si>
  <si>
    <t>Sutrikusio intelekto žmonių globos bendrijos "Gargždų viltis" teikiamų transporto paslaugų neįgaliesiems finansavimas</t>
  </si>
  <si>
    <t>5.1.2.24</t>
  </si>
  <si>
    <t>5.1.2.25</t>
  </si>
  <si>
    <t>LS</t>
  </si>
  <si>
    <r>
      <t>Lėšos už paslaugas ir nuomą praėjusių metų likučiai (</t>
    </r>
    <r>
      <rPr>
        <b/>
        <sz val="8"/>
        <rFont val="Arial"/>
        <family val="2"/>
        <charset val="186"/>
      </rPr>
      <t>LS</t>
    </r>
    <r>
      <rPr>
        <sz val="8"/>
        <rFont val="Arial"/>
        <family val="2"/>
        <charset val="186"/>
      </rPr>
      <t>)</t>
    </r>
  </si>
  <si>
    <t>LK</t>
  </si>
  <si>
    <t>Dienos globos paslaugų bei specialaus transporto paslaugos teikimas Priekulės socialinių paslaugų centre</t>
  </si>
  <si>
    <t>Paslaugų teikimas Gargždų socialinių paslaugų centro padalinyje (nakvynės namuose)</t>
  </si>
  <si>
    <r>
      <t xml:space="preserve">Savivaldybės biudžeto lėšų nepanaudoti  likučiai (praėjusių metų) </t>
    </r>
    <r>
      <rPr>
        <b/>
        <sz val="8"/>
        <rFont val="Arial"/>
        <family val="2"/>
        <charset val="186"/>
      </rPr>
      <t>LK</t>
    </r>
  </si>
  <si>
    <t>Projekto "Vaikų dienos centrų tinklo plėtra Klaipėdos rajono savivaldybėje" įgyvendinimas</t>
  </si>
  <si>
    <t>5.1.3.12</t>
  </si>
  <si>
    <t>5.1.3.13.</t>
  </si>
  <si>
    <t>Saulės baterijų elektros energijos gamybai įrengimas ant V. Gaigalaičio globos namų stogo</t>
  </si>
  <si>
    <t>VLK</t>
  </si>
  <si>
    <r>
      <t xml:space="preserve">Viršplaninės lėšos (praėjusių metų) </t>
    </r>
    <r>
      <rPr>
        <b/>
        <sz val="8"/>
        <rFont val="Arial"/>
        <family val="2"/>
        <charset val="186"/>
      </rPr>
      <t>VLK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</si>
</sst>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3" x14ac:knownFonts="1">
    <font>
      <sz val="10"/>
      <name val="Arial"/>
      <charset val="186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2"/>
      <name val="Arial"/>
      <family val="2"/>
      <charset val="186"/>
    </font>
    <font>
      <b/>
      <u/>
      <sz val="12"/>
      <name val="Arial"/>
      <family val="2"/>
      <charset val="186"/>
    </font>
    <font>
      <sz val="8"/>
      <name val="Arial"/>
      <family val="2"/>
      <charset val="186"/>
    </font>
    <font>
      <sz val="7"/>
      <name val="Arial"/>
      <family val="2"/>
      <charset val="186"/>
    </font>
    <font>
      <sz val="8"/>
      <name val="Arial"/>
      <family val="2"/>
      <charset val="186"/>
    </font>
    <font>
      <b/>
      <sz val="8"/>
      <name val="Arial"/>
      <family val="2"/>
      <charset val="186"/>
    </font>
    <font>
      <b/>
      <sz val="8"/>
      <color indexed="10"/>
      <name val="Arial"/>
      <family val="2"/>
      <charset val="186"/>
    </font>
    <font>
      <sz val="8"/>
      <color indexed="10"/>
      <name val="Arial"/>
      <family val="2"/>
      <charset val="186"/>
    </font>
    <font>
      <sz val="10"/>
      <name val="Arial"/>
      <family val="2"/>
      <charset val="186"/>
    </font>
    <font>
      <sz val="8"/>
      <color rgb="FFFF0000"/>
      <name val="Arial"/>
      <family val="2"/>
      <charset val="186"/>
    </font>
  </fonts>
  <fills count="11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7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1" fillId="0" borderId="0"/>
    <xf numFmtId="0" fontId="2" fillId="0" borderId="0"/>
    <xf numFmtId="0" fontId="1" fillId="0" borderId="0"/>
  </cellStyleXfs>
  <cellXfs count="405">
    <xf numFmtId="0" fontId="0" fillId="0" borderId="0" xfId="0"/>
    <xf numFmtId="164" fontId="5" fillId="0" borderId="0" xfId="0" applyNumberFormat="1" applyFont="1"/>
    <xf numFmtId="164" fontId="5" fillId="0" borderId="17" xfId="0" applyNumberFormat="1" applyFont="1" applyBorder="1" applyAlignment="1">
      <alignment horizontal="centerContinuous" vertical="center" wrapText="1"/>
    </xf>
    <xf numFmtId="164" fontId="5" fillId="0" borderId="6" xfId="0" applyNumberFormat="1" applyFont="1" applyBorder="1" applyAlignment="1">
      <alignment horizontal="center" vertical="center" textRotation="90"/>
    </xf>
    <xf numFmtId="164" fontId="5" fillId="0" borderId="6" xfId="0" applyNumberFormat="1" applyFont="1" applyBorder="1" applyAlignment="1">
      <alignment horizontal="center" vertical="center" textRotation="90" wrapText="1"/>
    </xf>
    <xf numFmtId="164" fontId="5" fillId="5" borderId="22" xfId="0" applyNumberFormat="1" applyFont="1" applyFill="1" applyBorder="1" applyAlignment="1" applyProtection="1">
      <alignment horizontal="center" vertical="center" wrapText="1"/>
      <protection locked="0"/>
    </xf>
    <xf numFmtId="164" fontId="5" fillId="5" borderId="26" xfId="0" applyNumberFormat="1" applyFont="1" applyFill="1" applyBorder="1" applyAlignment="1" applyProtection="1">
      <alignment horizontal="center" vertical="center" wrapText="1"/>
      <protection locked="0"/>
    </xf>
    <xf numFmtId="164" fontId="5" fillId="3" borderId="20" xfId="0" applyNumberFormat="1" applyFont="1" applyFill="1" applyBorder="1" applyAlignment="1" applyProtection="1">
      <alignment horizontal="center" vertical="center" wrapText="1"/>
      <protection locked="0"/>
    </xf>
    <xf numFmtId="164" fontId="5" fillId="3" borderId="21" xfId="0" applyNumberFormat="1" applyFont="1" applyFill="1" applyBorder="1" applyAlignment="1" applyProtection="1">
      <alignment horizontal="center" vertical="center" wrapText="1"/>
      <protection locked="0"/>
    </xf>
    <xf numFmtId="164" fontId="5" fillId="3" borderId="27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4" xfId="0" applyNumberFormat="1" applyFont="1" applyBorder="1" applyAlignment="1" applyProtection="1">
      <alignment horizontal="center" vertical="center" wrapText="1"/>
      <protection locked="0"/>
    </xf>
    <xf numFmtId="164" fontId="5" fillId="0" borderId="28" xfId="0" applyNumberFormat="1" applyFont="1" applyBorder="1" applyAlignment="1" applyProtection="1">
      <alignment horizontal="center" vertical="center" wrapText="1"/>
      <protection locked="0"/>
    </xf>
    <xf numFmtId="164" fontId="5" fillId="0" borderId="12" xfId="0" applyNumberFormat="1" applyFont="1" applyBorder="1" applyAlignment="1" applyProtection="1">
      <alignment horizontal="center" vertical="center" wrapText="1"/>
      <protection locked="0"/>
    </xf>
    <xf numFmtId="164" fontId="5" fillId="5" borderId="27" xfId="0" applyNumberFormat="1" applyFont="1" applyFill="1" applyBorder="1" applyAlignment="1" applyProtection="1">
      <alignment horizontal="center" vertical="center" wrapText="1"/>
      <protection locked="0"/>
    </xf>
    <xf numFmtId="164" fontId="5" fillId="3" borderId="29" xfId="0" applyNumberFormat="1" applyFont="1" applyFill="1" applyBorder="1" applyAlignment="1" applyProtection="1">
      <alignment horizontal="center" vertical="center" wrapText="1"/>
      <protection locked="0"/>
    </xf>
    <xf numFmtId="164" fontId="5" fillId="3" borderId="30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32" xfId="0" applyNumberFormat="1" applyFont="1" applyBorder="1" applyAlignment="1" applyProtection="1">
      <alignment horizontal="center" vertical="center" wrapText="1"/>
      <protection locked="0"/>
    </xf>
    <xf numFmtId="164" fontId="5" fillId="0" borderId="30" xfId="0" applyNumberFormat="1" applyFont="1" applyBorder="1" applyAlignment="1" applyProtection="1">
      <alignment horizontal="center" vertical="center" wrapText="1"/>
      <protection locked="0"/>
    </xf>
    <xf numFmtId="164" fontId="5" fillId="3" borderId="26" xfId="0" applyNumberFormat="1" applyFont="1" applyFill="1" applyBorder="1" applyAlignment="1" applyProtection="1">
      <alignment horizontal="center" vertical="center" wrapText="1"/>
      <protection locked="0"/>
    </xf>
    <xf numFmtId="164" fontId="5" fillId="2" borderId="23" xfId="0" applyNumberFormat="1" applyFont="1" applyFill="1" applyBorder="1" applyAlignment="1" applyProtection="1">
      <alignment horizontal="center" vertical="center" wrapText="1"/>
      <protection locked="0"/>
    </xf>
    <xf numFmtId="164" fontId="5" fillId="2" borderId="24" xfId="0" applyNumberFormat="1" applyFont="1" applyFill="1" applyBorder="1" applyAlignment="1" applyProtection="1">
      <alignment horizontal="center" vertical="center" wrapText="1"/>
      <protection locked="0"/>
    </xf>
    <xf numFmtId="164" fontId="5" fillId="2" borderId="20" xfId="0" applyNumberFormat="1" applyFont="1" applyFill="1" applyBorder="1" applyAlignment="1" applyProtection="1">
      <alignment horizontal="center" vertical="center" wrapText="1"/>
      <protection locked="0"/>
    </xf>
    <xf numFmtId="164" fontId="5" fillId="2" borderId="21" xfId="0" applyNumberFormat="1" applyFont="1" applyFill="1" applyBorder="1" applyAlignment="1" applyProtection="1">
      <alignment horizontal="center" vertical="center" wrapText="1"/>
      <protection locked="0"/>
    </xf>
    <xf numFmtId="164" fontId="5" fillId="2" borderId="27" xfId="0" applyNumberFormat="1" applyFont="1" applyFill="1" applyBorder="1" applyAlignment="1" applyProtection="1">
      <alignment horizontal="center" vertical="center" wrapText="1"/>
      <protection locked="0"/>
    </xf>
    <xf numFmtId="164" fontId="8" fillId="0" borderId="18" xfId="0" applyNumberFormat="1" applyFont="1" applyBorder="1" applyAlignment="1" applyProtection="1">
      <alignment horizontal="center" vertical="center" wrapText="1"/>
      <protection locked="0"/>
    </xf>
    <xf numFmtId="164" fontId="8" fillId="0" borderId="19" xfId="0" applyNumberFormat="1" applyFont="1" applyBorder="1" applyAlignment="1" applyProtection="1">
      <alignment horizontal="center" vertical="center" wrapText="1"/>
      <protection locked="0"/>
    </xf>
    <xf numFmtId="164" fontId="8" fillId="0" borderId="13" xfId="0" applyNumberFormat="1" applyFont="1" applyBorder="1" applyAlignment="1" applyProtection="1">
      <alignment horizontal="center" vertical="center" wrapText="1"/>
      <protection locked="0"/>
    </xf>
    <xf numFmtId="164" fontId="8" fillId="0" borderId="17" xfId="0" applyNumberFormat="1" applyFont="1" applyBorder="1" applyAlignment="1" applyProtection="1">
      <alignment horizontal="center" vertical="center" wrapText="1"/>
      <protection locked="0"/>
    </xf>
    <xf numFmtId="164" fontId="8" fillId="0" borderId="14" xfId="0" applyNumberFormat="1" applyFont="1" applyBorder="1" applyAlignment="1" applyProtection="1">
      <alignment horizontal="center" vertical="center" wrapText="1"/>
      <protection locked="0"/>
    </xf>
    <xf numFmtId="164" fontId="9" fillId="0" borderId="0" xfId="0" applyNumberFormat="1" applyFont="1"/>
    <xf numFmtId="164" fontId="10" fillId="0" borderId="0" xfId="0" applyNumberFormat="1" applyFont="1"/>
    <xf numFmtId="164" fontId="8" fillId="0" borderId="0" xfId="0" applyNumberFormat="1" applyFont="1"/>
    <xf numFmtId="164" fontId="5" fillId="2" borderId="25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/>
    <xf numFmtId="0" fontId="6" fillId="0" borderId="0" xfId="0" applyFont="1" applyAlignment="1">
      <alignment horizontal="center"/>
    </xf>
    <xf numFmtId="164" fontId="5" fillId="0" borderId="34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33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15" xfId="0" applyNumberFormat="1" applyFont="1" applyBorder="1" applyAlignment="1" applyProtection="1">
      <alignment horizontal="center" vertical="center" wrapText="1"/>
      <protection locked="0"/>
    </xf>
    <xf numFmtId="164" fontId="5" fillId="0" borderId="34" xfId="0" applyNumberFormat="1" applyFont="1" applyBorder="1" applyAlignment="1" applyProtection="1">
      <alignment horizontal="center" vertical="center" wrapText="1"/>
      <protection locked="0"/>
    </xf>
    <xf numFmtId="164" fontId="5" fillId="0" borderId="33" xfId="0" applyNumberFormat="1" applyFont="1" applyBorder="1" applyAlignment="1" applyProtection="1">
      <alignment horizontal="center" vertical="center" wrapText="1"/>
      <protection locked="0"/>
    </xf>
    <xf numFmtId="164" fontId="5" fillId="0" borderId="13" xfId="0" applyNumberFormat="1" applyFont="1" applyBorder="1" applyAlignment="1">
      <alignment horizontal="center" vertical="center" wrapText="1"/>
    </xf>
    <xf numFmtId="164" fontId="8" fillId="0" borderId="32" xfId="0" applyNumberFormat="1" applyFont="1" applyBorder="1" applyAlignment="1" applyProtection="1">
      <alignment horizontal="center" vertical="center" wrapText="1"/>
      <protection locked="0"/>
    </xf>
    <xf numFmtId="164" fontId="8" fillId="0" borderId="30" xfId="0" applyNumberFormat="1" applyFont="1" applyBorder="1" applyAlignment="1" applyProtection="1">
      <alignment horizontal="center" vertical="center" wrapText="1"/>
      <protection locked="0"/>
    </xf>
    <xf numFmtId="164" fontId="5" fillId="9" borderId="18" xfId="0" applyNumberFormat="1" applyFont="1" applyFill="1" applyBorder="1" applyAlignment="1" applyProtection="1">
      <alignment horizontal="center" vertical="center" wrapText="1"/>
      <protection locked="0"/>
    </xf>
    <xf numFmtId="164" fontId="5" fillId="9" borderId="16" xfId="0" applyNumberFormat="1" applyFont="1" applyFill="1" applyBorder="1" applyAlignment="1" applyProtection="1">
      <alignment horizontal="center" vertical="center" wrapText="1"/>
      <protection locked="0"/>
    </xf>
    <xf numFmtId="164" fontId="5" fillId="9" borderId="13" xfId="0" applyNumberFormat="1" applyFont="1" applyFill="1" applyBorder="1" applyAlignment="1" applyProtection="1">
      <alignment horizontal="center" vertical="center" wrapText="1"/>
      <protection locked="0"/>
    </xf>
    <xf numFmtId="164" fontId="5" fillId="9" borderId="14" xfId="0" applyNumberFormat="1" applyFont="1" applyFill="1" applyBorder="1" applyAlignment="1" applyProtection="1">
      <alignment horizontal="center" vertical="center" wrapText="1"/>
      <protection locked="0"/>
    </xf>
    <xf numFmtId="164" fontId="5" fillId="9" borderId="23" xfId="0" applyNumberFormat="1" applyFont="1" applyFill="1" applyBorder="1" applyAlignment="1" applyProtection="1">
      <alignment horizontal="center" vertical="center" wrapText="1"/>
      <protection locked="0"/>
    </xf>
    <xf numFmtId="164" fontId="5" fillId="9" borderId="25" xfId="0" applyNumberFormat="1" applyFont="1" applyFill="1" applyBorder="1" applyAlignment="1" applyProtection="1">
      <alignment horizontal="center" vertical="center" wrapText="1"/>
      <protection locked="0"/>
    </xf>
    <xf numFmtId="164" fontId="12" fillId="9" borderId="19" xfId="0" applyNumberFormat="1" applyFont="1" applyFill="1" applyBorder="1" applyAlignment="1" applyProtection="1">
      <alignment horizontal="center" vertical="center" wrapText="1"/>
      <protection locked="0"/>
    </xf>
    <xf numFmtId="164" fontId="12" fillId="9" borderId="16" xfId="0" applyNumberFormat="1" applyFont="1" applyFill="1" applyBorder="1" applyAlignment="1" applyProtection="1">
      <alignment horizontal="center" vertical="center" wrapText="1"/>
      <protection locked="0"/>
    </xf>
    <xf numFmtId="164" fontId="12" fillId="9" borderId="24" xfId="0" applyNumberFormat="1" applyFont="1" applyFill="1" applyBorder="1" applyAlignment="1" applyProtection="1">
      <alignment horizontal="center" vertical="center" wrapText="1"/>
      <protection locked="0"/>
    </xf>
    <xf numFmtId="164" fontId="12" fillId="9" borderId="25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13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/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 wrapText="1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5" fillId="0" borderId="16" xfId="0" applyFont="1" applyFill="1" applyBorder="1" applyAlignment="1" applyProtection="1">
      <alignment horizontal="center" vertical="center" wrapText="1"/>
      <protection locked="0"/>
    </xf>
    <xf numFmtId="0" fontId="5" fillId="0" borderId="33" xfId="0" applyFont="1" applyBorder="1" applyAlignment="1">
      <alignment horizontal="center" vertical="center" wrapText="1"/>
    </xf>
    <xf numFmtId="0" fontId="5" fillId="0" borderId="15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5" fillId="0" borderId="9" xfId="0" applyFont="1" applyFill="1" applyBorder="1" applyAlignment="1" applyProtection="1">
      <alignment horizontal="center" vertical="center" wrapText="1"/>
      <protection locked="0"/>
    </xf>
    <xf numFmtId="0" fontId="5" fillId="2" borderId="13" xfId="0" applyFont="1" applyFill="1" applyBorder="1" applyAlignment="1" applyProtection="1">
      <alignment horizontal="center" vertical="center" wrapText="1"/>
      <protection locked="0"/>
    </xf>
    <xf numFmtId="0" fontId="5" fillId="3" borderId="14" xfId="0" applyFont="1" applyFill="1" applyBorder="1" applyAlignment="1" applyProtection="1">
      <alignment horizontal="center" vertical="center" wrapText="1"/>
      <protection locked="0"/>
    </xf>
    <xf numFmtId="0" fontId="5" fillId="3" borderId="5" xfId="0" applyFont="1" applyFill="1" applyBorder="1" applyAlignment="1" applyProtection="1">
      <alignment horizontal="center" vertical="center" wrapText="1"/>
      <protection locked="0"/>
    </xf>
    <xf numFmtId="0" fontId="5" fillId="0" borderId="14" xfId="0" applyFont="1" applyFill="1" applyBorder="1" applyAlignment="1" applyProtection="1">
      <alignment horizontal="center" vertical="center" wrapText="1"/>
      <protection locked="0"/>
    </xf>
    <xf numFmtId="0" fontId="5" fillId="0" borderId="14" xfId="0" applyFont="1" applyFill="1" applyBorder="1" applyAlignment="1">
      <alignment horizontal="center" vertical="center" wrapText="1"/>
    </xf>
    <xf numFmtId="0" fontId="5" fillId="4" borderId="31" xfId="0" applyFont="1" applyFill="1" applyBorder="1" applyAlignment="1" applyProtection="1">
      <alignment horizontal="center" vertical="center" wrapText="1"/>
      <protection locked="0"/>
    </xf>
    <xf numFmtId="0" fontId="5" fillId="4" borderId="16" xfId="0" applyFont="1" applyFill="1" applyBorder="1" applyAlignment="1" applyProtection="1">
      <alignment horizontal="center" vertical="center" wrapText="1"/>
      <protection locked="0"/>
    </xf>
    <xf numFmtId="0" fontId="5" fillId="4" borderId="15" xfId="0" applyFont="1" applyFill="1" applyBorder="1" applyAlignment="1" applyProtection="1">
      <alignment horizontal="center" vertical="center" wrapText="1"/>
      <protection locked="0"/>
    </xf>
    <xf numFmtId="0" fontId="5" fillId="3" borderId="9" xfId="0" applyFont="1" applyFill="1" applyBorder="1" applyAlignment="1" applyProtection="1">
      <alignment horizontal="center" vertical="center" wrapText="1"/>
      <protection locked="0"/>
    </xf>
    <xf numFmtId="0" fontId="5" fillId="2" borderId="11" xfId="0" applyFont="1" applyFill="1" applyBorder="1" applyAlignment="1" applyProtection="1">
      <alignment horizontal="center" vertical="center" wrapText="1"/>
      <protection locked="0"/>
    </xf>
    <xf numFmtId="0" fontId="5" fillId="2" borderId="8" xfId="0" applyFont="1" applyFill="1" applyBorder="1" applyAlignment="1" applyProtection="1">
      <alignment horizontal="center" vertical="center" wrapText="1"/>
      <protection locked="0"/>
    </xf>
    <xf numFmtId="164" fontId="5" fillId="5" borderId="54" xfId="0" applyNumberFormat="1" applyFont="1" applyFill="1" applyBorder="1" applyAlignment="1" applyProtection="1">
      <alignment horizontal="center" vertical="center" wrapText="1"/>
      <protection locked="0"/>
    </xf>
    <xf numFmtId="164" fontId="5" fillId="5" borderId="10" xfId="0" applyNumberFormat="1" applyFont="1" applyFill="1" applyBorder="1" applyAlignment="1" applyProtection="1">
      <alignment horizontal="center" vertical="center" wrapText="1"/>
      <protection locked="0"/>
    </xf>
    <xf numFmtId="164" fontId="5" fillId="5" borderId="31" xfId="0" applyNumberFormat="1" applyFont="1" applyFill="1" applyBorder="1" applyAlignment="1" applyProtection="1">
      <alignment horizontal="center" vertical="center" wrapText="1"/>
      <protection locked="0"/>
    </xf>
    <xf numFmtId="164" fontId="5" fillId="5" borderId="29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39" xfId="0" applyFont="1" applyFill="1" applyBorder="1" applyAlignment="1" applyProtection="1">
      <alignment horizontal="center" vertical="center" wrapText="1"/>
      <protection locked="0"/>
    </xf>
    <xf numFmtId="164" fontId="5" fillId="5" borderId="33" xfId="0" applyNumberFormat="1" applyFont="1" applyFill="1" applyBorder="1" applyAlignment="1" applyProtection="1">
      <alignment horizontal="center" vertical="center" wrapText="1"/>
      <protection locked="0"/>
    </xf>
    <xf numFmtId="164" fontId="5" fillId="5" borderId="15" xfId="0" applyNumberFormat="1" applyFont="1" applyFill="1" applyBorder="1" applyAlignment="1" applyProtection="1">
      <alignment horizontal="center" vertical="center" wrapText="1"/>
      <protection locked="0"/>
    </xf>
    <xf numFmtId="164" fontId="5" fillId="5" borderId="34" xfId="0" applyNumberFormat="1" applyFont="1" applyFill="1" applyBorder="1" applyAlignment="1" applyProtection="1">
      <alignment horizontal="center" vertical="center" wrapText="1"/>
      <protection locked="0"/>
    </xf>
    <xf numFmtId="164" fontId="5" fillId="5" borderId="56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42" xfId="0" applyFont="1" applyFill="1" applyBorder="1" applyAlignment="1" applyProtection="1">
      <alignment horizontal="center" vertical="center" wrapText="1"/>
      <protection locked="0"/>
    </xf>
    <xf numFmtId="0" fontId="5" fillId="3" borderId="10" xfId="0" applyFont="1" applyFill="1" applyBorder="1" applyAlignment="1" applyProtection="1">
      <alignment horizontal="center" vertical="center" wrapText="1"/>
      <protection locked="0"/>
    </xf>
    <xf numFmtId="0" fontId="5" fillId="3" borderId="15" xfId="0" applyFont="1" applyFill="1" applyBorder="1" applyAlignment="1" applyProtection="1">
      <alignment horizontal="center" vertical="center" wrapText="1"/>
      <protection locked="0"/>
    </xf>
    <xf numFmtId="164" fontId="5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5" fillId="4" borderId="53" xfId="0" applyFont="1" applyFill="1" applyBorder="1" applyAlignment="1" applyProtection="1">
      <alignment horizontal="center" vertical="center" wrapText="1"/>
      <protection locked="0"/>
    </xf>
    <xf numFmtId="0" fontId="5" fillId="4" borderId="39" xfId="0" applyFont="1" applyFill="1" applyBorder="1" applyAlignment="1" applyProtection="1">
      <alignment horizontal="center" vertical="center" wrapText="1"/>
      <protection locked="0"/>
    </xf>
    <xf numFmtId="0" fontId="5" fillId="4" borderId="12" xfId="0" applyFont="1" applyFill="1" applyBorder="1" applyAlignment="1" applyProtection="1">
      <alignment horizontal="center" vertical="center" wrapText="1"/>
      <protection locked="0"/>
    </xf>
    <xf numFmtId="0" fontId="5" fillId="4" borderId="5" xfId="0" applyFont="1" applyFill="1" applyBorder="1" applyAlignment="1" applyProtection="1">
      <alignment horizontal="center" vertical="center" wrapText="1"/>
      <protection locked="0"/>
    </xf>
    <xf numFmtId="164" fontId="8" fillId="6" borderId="54" xfId="0" applyNumberFormat="1" applyFont="1" applyFill="1" applyBorder="1" applyAlignment="1" applyProtection="1">
      <alignment horizontal="center" vertical="center" wrapText="1"/>
      <protection locked="0"/>
    </xf>
    <xf numFmtId="164" fontId="8" fillId="6" borderId="7" xfId="0" applyNumberFormat="1" applyFont="1" applyFill="1" applyBorder="1" applyAlignment="1" applyProtection="1">
      <alignment horizontal="center" vertical="center" wrapText="1"/>
      <protection locked="0"/>
    </xf>
    <xf numFmtId="164" fontId="8" fillId="6" borderId="10" xfId="0" applyNumberFormat="1" applyFont="1" applyFill="1" applyBorder="1" applyAlignment="1" applyProtection="1">
      <alignment horizontal="center" vertical="center" wrapText="1"/>
      <protection locked="0"/>
    </xf>
    <xf numFmtId="164" fontId="5" fillId="9" borderId="19" xfId="0" applyNumberFormat="1" applyFont="1" applyFill="1" applyBorder="1" applyAlignment="1" applyProtection="1">
      <alignment horizontal="center" vertical="center" wrapText="1"/>
      <protection locked="0"/>
    </xf>
    <xf numFmtId="164" fontId="5" fillId="9" borderId="17" xfId="0" applyNumberFormat="1" applyFont="1" applyFill="1" applyBorder="1" applyAlignment="1" applyProtection="1">
      <alignment horizontal="center" vertical="center" wrapText="1"/>
      <protection locked="0"/>
    </xf>
    <xf numFmtId="164" fontId="5" fillId="9" borderId="24" xfId="0" applyNumberFormat="1" applyFont="1" applyFill="1" applyBorder="1" applyAlignment="1" applyProtection="1">
      <alignment horizontal="center" vertical="center" wrapText="1"/>
      <protection locked="0"/>
    </xf>
    <xf numFmtId="164" fontId="5" fillId="5" borderId="20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55" xfId="0" applyNumberFormat="1" applyFont="1" applyBorder="1" applyAlignment="1">
      <alignment horizontal="center" vertical="center" wrapText="1"/>
    </xf>
    <xf numFmtId="164" fontId="5" fillId="0" borderId="19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16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18" xfId="0" applyNumberFormat="1" applyFont="1" applyBorder="1" applyAlignment="1" applyProtection="1">
      <alignment horizontal="center" vertical="center" wrapText="1"/>
      <protection locked="0"/>
    </xf>
    <xf numFmtId="164" fontId="5" fillId="0" borderId="23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24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25" xfId="0" applyNumberFormat="1" applyFont="1" applyBorder="1" applyAlignment="1" applyProtection="1">
      <alignment horizontal="center" vertical="center" wrapText="1"/>
      <protection locked="0"/>
    </xf>
    <xf numFmtId="164" fontId="5" fillId="0" borderId="23" xfId="0" applyNumberFormat="1" applyFont="1" applyBorder="1" applyAlignment="1" applyProtection="1">
      <alignment horizontal="center" vertical="center" wrapText="1"/>
      <protection locked="0"/>
    </xf>
    <xf numFmtId="164" fontId="5" fillId="0" borderId="24" xfId="0" applyNumberFormat="1" applyFont="1" applyBorder="1" applyAlignment="1" applyProtection="1">
      <alignment horizontal="center" vertical="center" wrapText="1"/>
      <protection locked="0"/>
    </xf>
    <xf numFmtId="164" fontId="5" fillId="0" borderId="13" xfId="0" applyNumberFormat="1" applyFont="1" applyBorder="1" applyAlignment="1" applyProtection="1">
      <alignment horizontal="center" vertical="center" wrapText="1"/>
      <protection locked="0"/>
    </xf>
    <xf numFmtId="164" fontId="5" fillId="0" borderId="3" xfId="0" applyNumberFormat="1" applyFont="1" applyBorder="1" applyAlignment="1" applyProtection="1">
      <alignment horizontal="center" vertical="center" wrapText="1"/>
      <protection locked="0"/>
    </xf>
    <xf numFmtId="164" fontId="5" fillId="0" borderId="52" xfId="0" applyNumberFormat="1" applyFont="1" applyBorder="1" applyAlignment="1" applyProtection="1">
      <alignment horizontal="center" vertical="center" wrapText="1"/>
      <protection locked="0"/>
    </xf>
    <xf numFmtId="164" fontId="5" fillId="5" borderId="7" xfId="0" applyNumberFormat="1" applyFont="1" applyFill="1" applyBorder="1" applyAlignment="1" applyProtection="1">
      <alignment horizontal="center" vertical="center" wrapText="1"/>
      <protection locked="0"/>
    </xf>
    <xf numFmtId="164" fontId="5" fillId="5" borderId="36" xfId="0" applyNumberFormat="1" applyFont="1" applyFill="1" applyBorder="1" applyAlignment="1" applyProtection="1">
      <alignment horizontal="center" vertical="center" wrapText="1"/>
      <protection locked="0"/>
    </xf>
    <xf numFmtId="164" fontId="5" fillId="5" borderId="30" xfId="0" applyNumberFormat="1" applyFont="1" applyFill="1" applyBorder="1" applyAlignment="1" applyProtection="1">
      <alignment horizontal="center" vertical="center" wrapText="1"/>
      <protection locked="0"/>
    </xf>
    <xf numFmtId="164" fontId="5" fillId="5" borderId="32" xfId="0" applyNumberFormat="1" applyFont="1" applyFill="1" applyBorder="1" applyAlignment="1" applyProtection="1">
      <alignment horizontal="center" vertical="center" wrapText="1"/>
      <protection locked="0"/>
    </xf>
    <xf numFmtId="164" fontId="5" fillId="5" borderId="58" xfId="0" applyNumberFormat="1" applyFont="1" applyFill="1" applyBorder="1" applyAlignment="1" applyProtection="1">
      <alignment horizontal="center" vertical="center" wrapText="1"/>
      <protection locked="0"/>
    </xf>
    <xf numFmtId="164" fontId="5" fillId="5" borderId="41" xfId="0" applyNumberFormat="1" applyFont="1" applyFill="1" applyBorder="1" applyAlignment="1" applyProtection="1">
      <alignment horizontal="center" vertical="center" wrapText="1"/>
      <protection locked="0"/>
    </xf>
    <xf numFmtId="0" fontId="5" fillId="4" borderId="33" xfId="0" applyFont="1" applyFill="1" applyBorder="1" applyAlignment="1" applyProtection="1">
      <alignment horizontal="center" vertical="center" wrapText="1"/>
      <protection locked="0"/>
    </xf>
    <xf numFmtId="164" fontId="5" fillId="0" borderId="3" xfId="0" applyNumberFormat="1" applyFont="1" applyBorder="1" applyAlignment="1">
      <alignment horizontal="center" vertical="center" wrapText="1"/>
    </xf>
    <xf numFmtId="164" fontId="5" fillId="0" borderId="60" xfId="0" applyNumberFormat="1" applyFont="1" applyBorder="1" applyAlignment="1">
      <alignment horizontal="center" vertical="center" wrapText="1"/>
    </xf>
    <xf numFmtId="164" fontId="5" fillId="0" borderId="61" xfId="0" applyNumberFormat="1" applyFont="1" applyBorder="1" applyAlignment="1">
      <alignment horizontal="center" vertical="center" wrapText="1"/>
    </xf>
    <xf numFmtId="164" fontId="5" fillId="0" borderId="23" xfId="0" applyNumberFormat="1" applyFont="1" applyBorder="1" applyAlignment="1">
      <alignment horizontal="center" vertical="center" wrapText="1"/>
    </xf>
    <xf numFmtId="164" fontId="5" fillId="5" borderId="40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34" xfId="0" applyNumberFormat="1" applyFont="1" applyBorder="1" applyAlignment="1">
      <alignment horizontal="center" vertical="center" wrapText="1"/>
    </xf>
    <xf numFmtId="0" fontId="5" fillId="0" borderId="6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>
      <alignment horizontal="center" vertical="center" wrapText="1"/>
    </xf>
    <xf numFmtId="164" fontId="5" fillId="0" borderId="62" xfId="0" applyNumberFormat="1" applyFont="1" applyBorder="1" applyAlignment="1">
      <alignment horizontal="center" vertical="center" wrapText="1"/>
    </xf>
    <xf numFmtId="164" fontId="5" fillId="0" borderId="0" xfId="0" applyNumberFormat="1" applyFont="1" applyBorder="1" applyAlignment="1">
      <alignment horizontal="center" vertical="center" wrapText="1"/>
    </xf>
    <xf numFmtId="164" fontId="5" fillId="0" borderId="24" xfId="0" applyNumberFormat="1" applyFont="1" applyBorder="1" applyAlignment="1">
      <alignment horizontal="center" vertical="center" wrapText="1"/>
    </xf>
    <xf numFmtId="164" fontId="5" fillId="0" borderId="25" xfId="0" applyNumberFormat="1" applyFont="1" applyBorder="1" applyAlignment="1">
      <alignment horizontal="center" vertical="center" wrapText="1"/>
    </xf>
    <xf numFmtId="164" fontId="5" fillId="0" borderId="19" xfId="0" applyNumberFormat="1" applyFont="1" applyBorder="1" applyAlignment="1" applyProtection="1">
      <alignment horizontal="center" vertical="center" wrapText="1"/>
      <protection locked="0"/>
    </xf>
    <xf numFmtId="164" fontId="5" fillId="0" borderId="16" xfId="0" applyNumberFormat="1" applyFont="1" applyBorder="1" applyAlignment="1" applyProtection="1">
      <alignment horizontal="center" vertical="center" wrapText="1"/>
      <protection locked="0"/>
    </xf>
    <xf numFmtId="164" fontId="5" fillId="0" borderId="18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17" xfId="0" applyNumberFormat="1" applyFont="1" applyBorder="1" applyAlignment="1" applyProtection="1">
      <alignment horizontal="center" vertical="center" wrapText="1"/>
      <protection locked="0"/>
    </xf>
    <xf numFmtId="164" fontId="5" fillId="0" borderId="14" xfId="0" applyNumberFormat="1" applyFont="1" applyBorder="1" applyAlignment="1" applyProtection="1">
      <alignment horizontal="center" vertical="center" wrapText="1"/>
      <protection locked="0"/>
    </xf>
    <xf numFmtId="164" fontId="5" fillId="0" borderId="6" xfId="0" applyNumberFormat="1" applyFont="1" applyBorder="1" applyAlignment="1" applyProtection="1">
      <alignment horizontal="center" vertical="center" wrapText="1"/>
      <protection locked="0"/>
    </xf>
    <xf numFmtId="164" fontId="5" fillId="0" borderId="9" xfId="0" applyNumberFormat="1" applyFont="1" applyBorder="1" applyAlignment="1" applyProtection="1">
      <alignment horizontal="center" vertical="center" wrapText="1"/>
      <protection locked="0"/>
    </xf>
    <xf numFmtId="164" fontId="5" fillId="0" borderId="35" xfId="0" applyNumberFormat="1" applyFont="1" applyFill="1" applyBorder="1" applyAlignment="1">
      <alignment horizontal="center" vertical="center" wrapText="1"/>
    </xf>
    <xf numFmtId="164" fontId="5" fillId="5" borderId="21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35" xfId="0" applyNumberFormat="1" applyFont="1" applyBorder="1" applyAlignment="1">
      <alignment horizontal="center" vertical="center" wrapText="1"/>
    </xf>
    <xf numFmtId="164" fontId="5" fillId="0" borderId="13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18" xfId="1" applyNumberFormat="1" applyFont="1" applyBorder="1" applyAlignment="1" applyProtection="1">
      <alignment horizontal="center" vertical="center" wrapText="1"/>
      <protection locked="0"/>
    </xf>
    <xf numFmtId="164" fontId="5" fillId="0" borderId="19" xfId="1" applyNumberFormat="1" applyFont="1" applyBorder="1" applyAlignment="1" applyProtection="1">
      <alignment horizontal="center" vertical="center" wrapText="1"/>
      <protection locked="0"/>
    </xf>
    <xf numFmtId="164" fontId="5" fillId="0" borderId="16" xfId="1" applyNumberFormat="1" applyFont="1" applyBorder="1" applyAlignment="1" applyProtection="1">
      <alignment horizontal="center" vertical="center" wrapText="1"/>
      <protection locked="0"/>
    </xf>
    <xf numFmtId="164" fontId="5" fillId="0" borderId="18" xfId="1" applyNumberFormat="1" applyFont="1" applyFill="1" applyBorder="1" applyAlignment="1" applyProtection="1">
      <alignment horizontal="center" vertical="center" wrapText="1"/>
      <protection locked="0"/>
    </xf>
    <xf numFmtId="164" fontId="5" fillId="0" borderId="19" xfId="1" applyNumberFormat="1" applyFont="1" applyFill="1" applyBorder="1" applyAlignment="1" applyProtection="1">
      <alignment horizontal="center" vertical="center" wrapText="1"/>
      <protection locked="0"/>
    </xf>
    <xf numFmtId="164" fontId="5" fillId="0" borderId="23" xfId="1" applyNumberFormat="1" applyFont="1" applyFill="1" applyBorder="1" applyAlignment="1" applyProtection="1">
      <alignment horizontal="center" vertical="center" wrapText="1"/>
      <protection locked="0"/>
    </xf>
    <xf numFmtId="164" fontId="5" fillId="0" borderId="24" xfId="1" applyNumberFormat="1" applyFont="1" applyFill="1" applyBorder="1" applyAlignment="1" applyProtection="1">
      <alignment horizontal="center" vertical="center" wrapText="1"/>
      <protection locked="0"/>
    </xf>
    <xf numFmtId="164" fontId="5" fillId="0" borderId="25" xfId="1" applyNumberFormat="1" applyFont="1" applyBorder="1" applyAlignment="1" applyProtection="1">
      <alignment horizontal="center" vertical="center" wrapText="1"/>
      <protection locked="0"/>
    </xf>
    <xf numFmtId="164" fontId="5" fillId="0" borderId="23" xfId="1" applyNumberFormat="1" applyFont="1" applyBorder="1" applyAlignment="1" applyProtection="1">
      <alignment horizontal="center" vertical="center" wrapText="1"/>
      <protection locked="0"/>
    </xf>
    <xf numFmtId="164" fontId="5" fillId="0" borderId="24" xfId="1" applyNumberFormat="1" applyFont="1" applyBorder="1" applyAlignment="1" applyProtection="1">
      <alignment horizontal="center" vertical="center" wrapText="1"/>
      <protection locked="0"/>
    </xf>
    <xf numFmtId="164" fontId="5" fillId="0" borderId="13" xfId="1" applyNumberFormat="1" applyFont="1" applyBorder="1" applyAlignment="1" applyProtection="1">
      <alignment horizontal="center" vertical="center" wrapText="1"/>
      <protection locked="0"/>
    </xf>
    <xf numFmtId="164" fontId="5" fillId="0" borderId="17" xfId="1" applyNumberFormat="1" applyFont="1" applyBorder="1" applyAlignment="1" applyProtection="1">
      <alignment horizontal="center" vertical="center" wrapText="1"/>
      <protection locked="0"/>
    </xf>
    <xf numFmtId="164" fontId="5" fillId="0" borderId="14" xfId="1" applyNumberFormat="1" applyFont="1" applyBorder="1" applyAlignment="1" applyProtection="1">
      <alignment horizontal="center" vertical="center" wrapText="1"/>
      <protection locked="0"/>
    </xf>
    <xf numFmtId="164" fontId="5" fillId="0" borderId="4" xfId="1" applyNumberFormat="1" applyFont="1" applyBorder="1" applyAlignment="1" applyProtection="1">
      <alignment horizontal="center" vertical="center" wrapText="1"/>
      <protection locked="0"/>
    </xf>
    <xf numFmtId="164" fontId="5" fillId="0" borderId="28" xfId="1" applyNumberFormat="1" applyFont="1" applyBorder="1" applyAlignment="1" applyProtection="1">
      <alignment horizontal="center" vertical="center" wrapText="1"/>
      <protection locked="0"/>
    </xf>
    <xf numFmtId="164" fontId="5" fillId="0" borderId="12" xfId="1" applyNumberFormat="1" applyFont="1" applyBorder="1" applyAlignment="1" applyProtection="1">
      <alignment horizontal="center" vertical="center" wrapText="1"/>
      <protection locked="0"/>
    </xf>
    <xf numFmtId="164" fontId="5" fillId="0" borderId="9" xfId="1" applyNumberFormat="1" applyFont="1" applyBorder="1" applyAlignment="1" applyProtection="1">
      <alignment horizontal="center" vertical="center" wrapText="1"/>
      <protection locked="0"/>
    </xf>
    <xf numFmtId="164" fontId="5" fillId="0" borderId="13" xfId="1" applyNumberFormat="1" applyFont="1" applyFill="1" applyBorder="1" applyAlignment="1" applyProtection="1">
      <alignment horizontal="center" vertical="center" wrapText="1"/>
      <protection locked="0"/>
    </xf>
    <xf numFmtId="164" fontId="5" fillId="0" borderId="3" xfId="1" applyNumberFormat="1" applyFont="1" applyBorder="1" applyAlignment="1" applyProtection="1">
      <alignment horizontal="center" vertical="center" wrapText="1"/>
      <protection locked="0"/>
    </xf>
    <xf numFmtId="164" fontId="5" fillId="0" borderId="6" xfId="1" applyNumberFormat="1" applyFont="1" applyBorder="1" applyAlignment="1" applyProtection="1">
      <alignment horizontal="center" vertical="center" wrapText="1"/>
      <protection locked="0"/>
    </xf>
    <xf numFmtId="164" fontId="5" fillId="0" borderId="53" xfId="1" applyNumberFormat="1" applyFont="1" applyBorder="1" applyAlignment="1" applyProtection="1">
      <alignment horizontal="center" vertical="center" wrapText="1"/>
      <protection locked="0"/>
    </xf>
    <xf numFmtId="164" fontId="5" fillId="0" borderId="59" xfId="1" applyNumberFormat="1" applyFont="1" applyFill="1" applyBorder="1" applyAlignment="1" applyProtection="1">
      <alignment horizontal="center" vertical="center" wrapText="1"/>
      <protection locked="0"/>
    </xf>
    <xf numFmtId="164" fontId="5" fillId="9" borderId="19" xfId="2" applyNumberFormat="1" applyFont="1" applyFill="1" applyBorder="1" applyAlignment="1" applyProtection="1">
      <alignment horizontal="center" vertical="center" wrapText="1"/>
      <protection locked="0"/>
    </xf>
    <xf numFmtId="164" fontId="5" fillId="9" borderId="17" xfId="2" applyNumberFormat="1" applyFont="1" applyFill="1" applyBorder="1" applyAlignment="1" applyProtection="1">
      <alignment horizontal="center" vertical="center" wrapText="1"/>
      <protection locked="0"/>
    </xf>
    <xf numFmtId="164" fontId="5" fillId="9" borderId="14" xfId="2" applyNumberFormat="1" applyFont="1" applyFill="1" applyBorder="1" applyAlignment="1" applyProtection="1">
      <alignment horizontal="center" vertical="center" wrapText="1"/>
      <protection locked="0"/>
    </xf>
    <xf numFmtId="164" fontId="5" fillId="0" borderId="17" xfId="2" applyNumberFormat="1" applyFont="1" applyFill="1" applyBorder="1" applyAlignment="1" applyProtection="1">
      <alignment horizontal="center" vertical="center" wrapText="1"/>
      <protection locked="0"/>
    </xf>
    <xf numFmtId="164" fontId="5" fillId="9" borderId="19" xfId="3" applyNumberFormat="1" applyFont="1" applyFill="1" applyBorder="1" applyAlignment="1" applyProtection="1">
      <alignment horizontal="center" vertical="center" wrapText="1"/>
      <protection locked="0"/>
    </xf>
    <xf numFmtId="164" fontId="5" fillId="9" borderId="18" xfId="3" applyNumberFormat="1" applyFont="1" applyFill="1" applyBorder="1" applyAlignment="1" applyProtection="1">
      <alignment horizontal="center" vertical="center" wrapText="1"/>
      <protection locked="0"/>
    </xf>
    <xf numFmtId="164" fontId="5" fillId="9" borderId="16" xfId="3" applyNumberFormat="1" applyFont="1" applyFill="1" applyBorder="1" applyAlignment="1" applyProtection="1">
      <alignment horizontal="center" vertical="center" wrapText="1"/>
      <protection locked="0"/>
    </xf>
    <xf numFmtId="164" fontId="5" fillId="9" borderId="17" xfId="3" applyNumberFormat="1" applyFont="1" applyFill="1" applyBorder="1" applyAlignment="1" applyProtection="1">
      <alignment horizontal="center" vertical="center" wrapText="1"/>
      <protection locked="0"/>
    </xf>
    <xf numFmtId="164" fontId="5" fillId="9" borderId="13" xfId="3" applyNumberFormat="1" applyFont="1" applyFill="1" applyBorder="1" applyAlignment="1" applyProtection="1">
      <alignment horizontal="center" vertical="center" wrapText="1"/>
      <protection locked="0"/>
    </xf>
    <xf numFmtId="164" fontId="5" fillId="9" borderId="14" xfId="3" applyNumberFormat="1" applyFont="1" applyFill="1" applyBorder="1" applyAlignment="1" applyProtection="1">
      <alignment horizontal="center" vertical="center" wrapText="1"/>
      <protection locked="0"/>
    </xf>
    <xf numFmtId="164" fontId="5" fillId="9" borderId="16" xfId="2" applyNumberFormat="1" applyFont="1" applyFill="1" applyBorder="1" applyAlignment="1" applyProtection="1">
      <alignment horizontal="center" vertical="center" wrapText="1"/>
      <protection locked="0"/>
    </xf>
    <xf numFmtId="164" fontId="5" fillId="9" borderId="54" xfId="0" applyNumberFormat="1" applyFont="1" applyFill="1" applyBorder="1" applyAlignment="1" applyProtection="1">
      <alignment horizontal="center" vertical="center" wrapText="1"/>
      <protection locked="0"/>
    </xf>
    <xf numFmtId="164" fontId="5" fillId="9" borderId="4" xfId="0" applyNumberFormat="1" applyFont="1" applyFill="1" applyBorder="1" applyAlignment="1" applyProtection="1">
      <alignment horizontal="center" vertical="center" wrapText="1"/>
      <protection locked="0"/>
    </xf>
    <xf numFmtId="164" fontId="5" fillId="9" borderId="3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62" xfId="0" applyNumberFormat="1" applyFont="1" applyFill="1" applyBorder="1" applyAlignment="1">
      <alignment horizontal="center" vertical="center" wrapText="1"/>
    </xf>
    <xf numFmtId="164" fontId="5" fillId="0" borderId="16" xfId="1" applyNumberFormat="1" applyFont="1" applyFill="1" applyBorder="1" applyAlignment="1" applyProtection="1">
      <alignment horizontal="center" vertical="center" wrapText="1"/>
      <protection locked="0"/>
    </xf>
    <xf numFmtId="0" fontId="5" fillId="3" borderId="31" xfId="0" applyFont="1" applyFill="1" applyBorder="1" applyAlignment="1" applyProtection="1">
      <alignment horizontal="center" vertical="center" wrapText="1"/>
      <protection locked="0"/>
    </xf>
    <xf numFmtId="0" fontId="5" fillId="2" borderId="64" xfId="0" applyFont="1" applyFill="1" applyBorder="1" applyAlignment="1" applyProtection="1">
      <alignment horizontal="center" vertical="center" wrapText="1"/>
      <protection locked="0"/>
    </xf>
    <xf numFmtId="0" fontId="5" fillId="3" borderId="64" xfId="0" applyFont="1" applyFill="1" applyBorder="1" applyAlignment="1" applyProtection="1">
      <alignment horizontal="center" vertical="center" wrapText="1"/>
      <protection locked="0"/>
    </xf>
    <xf numFmtId="0" fontId="5" fillId="0" borderId="21" xfId="0" applyFont="1" applyBorder="1" applyAlignment="1" applyProtection="1">
      <alignment horizontal="center" vertical="center" wrapText="1"/>
      <protection locked="0"/>
    </xf>
    <xf numFmtId="164" fontId="5" fillId="5" borderId="57" xfId="0" applyNumberFormat="1" applyFont="1" applyFill="1" applyBorder="1" applyAlignment="1" applyProtection="1">
      <alignment horizontal="center" vertical="center" wrapText="1"/>
      <protection locked="0"/>
    </xf>
    <xf numFmtId="164" fontId="5" fillId="5" borderId="65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8" xfId="0" applyFont="1" applyBorder="1" applyAlignment="1" applyProtection="1">
      <alignment vertical="center" wrapText="1"/>
      <protection locked="0"/>
    </xf>
    <xf numFmtId="0" fontId="5" fillId="0" borderId="33" xfId="0" applyFont="1" applyBorder="1" applyAlignment="1" applyProtection="1">
      <alignment vertical="center" wrapText="1"/>
      <protection locked="0"/>
    </xf>
    <xf numFmtId="164" fontId="8" fillId="0" borderId="16" xfId="0" applyNumberFormat="1" applyFont="1" applyBorder="1" applyAlignment="1" applyProtection="1">
      <alignment horizontal="center" vertical="center" wrapText="1"/>
      <protection locked="0"/>
    </xf>
    <xf numFmtId="164" fontId="5" fillId="9" borderId="3" xfId="3" applyNumberFormat="1" applyFont="1" applyFill="1" applyBorder="1" applyAlignment="1" applyProtection="1">
      <alignment horizontal="center" vertical="center" wrapText="1"/>
      <protection locked="0"/>
    </xf>
    <xf numFmtId="0" fontId="5" fillId="0" borderId="68" xfId="0" applyFont="1" applyFill="1" applyBorder="1" applyAlignment="1" applyProtection="1">
      <alignment horizontal="center" vertical="center" wrapText="1"/>
      <protection locked="0"/>
    </xf>
    <xf numFmtId="164" fontId="5" fillId="9" borderId="34" xfId="0" applyNumberFormat="1" applyFont="1" applyFill="1" applyBorder="1" applyAlignment="1" applyProtection="1">
      <alignment horizontal="center" vertical="center" wrapText="1"/>
      <protection locked="0"/>
    </xf>
    <xf numFmtId="164" fontId="5" fillId="9" borderId="33" xfId="0" applyNumberFormat="1" applyFont="1" applyFill="1" applyBorder="1" applyAlignment="1" applyProtection="1">
      <alignment horizontal="center" vertical="center" wrapText="1"/>
      <protection locked="0"/>
    </xf>
    <xf numFmtId="164" fontId="5" fillId="9" borderId="40" xfId="0" applyNumberFormat="1" applyFont="1" applyFill="1" applyBorder="1" applyAlignment="1" applyProtection="1">
      <alignment horizontal="center" vertical="center" wrapText="1"/>
      <protection locked="0"/>
    </xf>
    <xf numFmtId="164" fontId="5" fillId="9" borderId="34" xfId="3" applyNumberFormat="1" applyFont="1" applyFill="1" applyBorder="1" applyAlignment="1" applyProtection="1">
      <alignment horizontal="center" vertical="center" wrapText="1"/>
      <protection locked="0"/>
    </xf>
    <xf numFmtId="164" fontId="5" fillId="9" borderId="33" xfId="3" applyNumberFormat="1" applyFont="1" applyFill="1" applyBorder="1" applyAlignment="1" applyProtection="1">
      <alignment horizontal="center" vertical="center" wrapText="1"/>
      <protection locked="0"/>
    </xf>
    <xf numFmtId="164" fontId="5" fillId="9" borderId="40" xfId="3" applyNumberFormat="1" applyFont="1" applyFill="1" applyBorder="1" applyAlignment="1" applyProtection="1">
      <alignment horizontal="center" vertical="center" wrapText="1"/>
      <protection locked="0"/>
    </xf>
    <xf numFmtId="164" fontId="5" fillId="9" borderId="15" xfId="3" applyNumberFormat="1" applyFont="1" applyFill="1" applyBorder="1" applyAlignment="1" applyProtection="1">
      <alignment horizontal="center" vertical="center" wrapText="1"/>
      <protection locked="0"/>
    </xf>
    <xf numFmtId="164" fontId="5" fillId="9" borderId="15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69" xfId="0" applyFont="1" applyFill="1" applyBorder="1" applyAlignment="1" applyProtection="1">
      <alignment horizontal="center" vertical="center" wrapText="1"/>
      <protection locked="0"/>
    </xf>
    <xf numFmtId="0" fontId="5" fillId="0" borderId="30" xfId="0" applyFont="1" applyFill="1" applyBorder="1" applyAlignment="1" applyProtection="1">
      <alignment horizontal="center" vertical="center" wrapText="1"/>
      <protection locked="0"/>
    </xf>
    <xf numFmtId="0" fontId="5" fillId="3" borderId="6" xfId="0" applyFont="1" applyFill="1" applyBorder="1" applyAlignment="1" applyProtection="1">
      <alignment horizontal="center" vertical="center" wrapText="1"/>
      <protection locked="0"/>
    </xf>
    <xf numFmtId="0" fontId="5" fillId="3" borderId="28" xfId="0" applyFont="1" applyFill="1" applyBorder="1" applyAlignment="1" applyProtection="1">
      <alignment horizontal="center" vertical="center" wrapText="1"/>
      <protection locked="0"/>
    </xf>
    <xf numFmtId="0" fontId="5" fillId="0" borderId="6" xfId="0" applyFont="1" applyBorder="1" applyAlignment="1" applyProtection="1">
      <alignment horizontal="center" vertical="center" wrapText="1"/>
      <protection locked="0"/>
    </xf>
    <xf numFmtId="0" fontId="5" fillId="0" borderId="33" xfId="0" applyFont="1" applyBorder="1" applyAlignment="1" applyProtection="1">
      <alignment horizontal="center" vertical="center" wrapText="1"/>
      <protection locked="0"/>
    </xf>
    <xf numFmtId="0" fontId="5" fillId="0" borderId="17" xfId="0" applyFont="1" applyBorder="1" applyAlignment="1" applyProtection="1">
      <alignment horizontal="center" vertical="center" wrapText="1"/>
      <protection locked="0"/>
    </xf>
    <xf numFmtId="0" fontId="5" fillId="2" borderId="34" xfId="0" applyFont="1" applyFill="1" applyBorder="1" applyAlignment="1" applyProtection="1">
      <alignment horizontal="center" vertical="center" wrapText="1"/>
      <protection locked="0"/>
    </xf>
    <xf numFmtId="0" fontId="5" fillId="3" borderId="33" xfId="0" applyFont="1" applyFill="1" applyBorder="1" applyAlignment="1" applyProtection="1">
      <alignment horizontal="center" vertical="center" wrapText="1"/>
      <protection locked="0"/>
    </xf>
    <xf numFmtId="0" fontId="5" fillId="0" borderId="7" xfId="0" applyFont="1" applyBorder="1" applyAlignment="1" applyProtection="1">
      <alignment horizontal="center" vertical="center" wrapText="1"/>
      <protection locked="0"/>
    </xf>
    <xf numFmtId="0" fontId="5" fillId="2" borderId="3" xfId="0" applyFont="1" applyFill="1" applyBorder="1" applyAlignment="1" applyProtection="1">
      <alignment horizontal="center" vertical="center" wrapText="1"/>
      <protection locked="0"/>
    </xf>
    <xf numFmtId="0" fontId="5" fillId="2" borderId="4" xfId="0" applyFont="1" applyFill="1" applyBorder="1" applyAlignment="1" applyProtection="1">
      <alignment horizontal="center" vertical="center" wrapText="1"/>
      <protection locked="0"/>
    </xf>
    <xf numFmtId="0" fontId="5" fillId="0" borderId="28" xfId="0" applyFont="1" applyBorder="1" applyAlignment="1" applyProtection="1">
      <alignment horizontal="center" vertical="center" wrapText="1"/>
      <protection locked="0"/>
    </xf>
    <xf numFmtId="0" fontId="5" fillId="0" borderId="41" xfId="0" applyFont="1" applyFill="1" applyBorder="1" applyAlignment="1" applyProtection="1">
      <alignment horizontal="center" vertical="center" wrapText="1"/>
      <protection locked="0"/>
    </xf>
    <xf numFmtId="0" fontId="5" fillId="0" borderId="7" xfId="0" applyFont="1" applyFill="1" applyBorder="1" applyAlignment="1" applyProtection="1">
      <alignment horizontal="center" vertical="center" wrapText="1"/>
      <protection locked="0"/>
    </xf>
    <xf numFmtId="0" fontId="5" fillId="0" borderId="33" xfId="0" applyFont="1" applyFill="1" applyBorder="1" applyAlignment="1" applyProtection="1">
      <alignment horizontal="center" vertical="center" wrapText="1"/>
      <protection locked="0"/>
    </xf>
    <xf numFmtId="0" fontId="5" fillId="0" borderId="5" xfId="0" applyFont="1" applyBorder="1" applyAlignment="1" applyProtection="1">
      <alignment horizontal="center" vertical="center" wrapText="1"/>
      <protection locked="0"/>
    </xf>
    <xf numFmtId="0" fontId="5" fillId="0" borderId="17" xfId="0" applyFont="1" applyFill="1" applyBorder="1" applyAlignment="1" applyProtection="1">
      <alignment horizontal="center" vertical="center" wrapText="1"/>
      <protection locked="0"/>
    </xf>
    <xf numFmtId="0" fontId="5" fillId="0" borderId="30" xfId="0" applyFont="1" applyBorder="1" applyAlignment="1" applyProtection="1">
      <alignment horizontal="center" vertical="center" wrapText="1"/>
      <protection locked="0"/>
    </xf>
    <xf numFmtId="0" fontId="5" fillId="4" borderId="28" xfId="0" applyFont="1" applyFill="1" applyBorder="1" applyAlignment="1" applyProtection="1">
      <alignment horizontal="center" vertical="center" wrapText="1"/>
      <protection locked="0"/>
    </xf>
    <xf numFmtId="0" fontId="5" fillId="0" borderId="58" xfId="0" applyFont="1" applyBorder="1" applyAlignment="1" applyProtection="1">
      <alignment horizontal="center" vertical="center" wrapText="1"/>
      <protection locked="0"/>
    </xf>
    <xf numFmtId="0" fontId="5" fillId="2" borderId="32" xfId="0" applyFont="1" applyFill="1" applyBorder="1" applyAlignment="1" applyProtection="1">
      <alignment horizontal="center" vertical="center" wrapText="1"/>
      <protection locked="0"/>
    </xf>
    <xf numFmtId="164" fontId="5" fillId="0" borderId="14" xfId="0" applyNumberFormat="1" applyFont="1" applyBorder="1" applyAlignment="1">
      <alignment horizontal="center" vertical="center" wrapText="1"/>
    </xf>
    <xf numFmtId="164" fontId="5" fillId="0" borderId="40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40" xfId="0" applyNumberFormat="1" applyFont="1" applyBorder="1" applyAlignment="1" applyProtection="1">
      <alignment horizontal="center" vertical="center" wrapText="1"/>
      <protection locked="0"/>
    </xf>
    <xf numFmtId="164" fontId="5" fillId="0" borderId="32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30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58" xfId="0" applyNumberFormat="1" applyFont="1" applyBorder="1" applyAlignment="1" applyProtection="1">
      <alignment horizontal="center" vertical="center" wrapText="1"/>
      <protection locked="0"/>
    </xf>
    <xf numFmtId="164" fontId="5" fillId="0" borderId="17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54" xfId="0" applyNumberFormat="1" applyFont="1" applyFill="1" applyBorder="1" applyAlignment="1" applyProtection="1">
      <alignment horizontal="center" vertical="center" wrapText="1"/>
      <protection locked="0"/>
    </xf>
    <xf numFmtId="164" fontId="8" fillId="0" borderId="34" xfId="0" applyNumberFormat="1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left"/>
    </xf>
    <xf numFmtId="0" fontId="0" fillId="0" borderId="0" xfId="0" applyBorder="1"/>
    <xf numFmtId="0" fontId="5" fillId="0" borderId="30" xfId="0" applyFont="1" applyBorder="1" applyAlignment="1">
      <alignment horizontal="center" vertical="center" wrapText="1"/>
    </xf>
    <xf numFmtId="164" fontId="8" fillId="0" borderId="58" xfId="0" applyNumberFormat="1" applyFont="1" applyBorder="1" applyAlignment="1" applyProtection="1">
      <alignment horizontal="center" vertical="center" wrapText="1"/>
      <protection locked="0"/>
    </xf>
    <xf numFmtId="164" fontId="8" fillId="0" borderId="20" xfId="0" applyNumberFormat="1" applyFont="1" applyBorder="1" applyAlignment="1" applyProtection="1">
      <alignment horizontal="center" vertical="center" wrapText="1"/>
      <protection locked="0"/>
    </xf>
    <xf numFmtId="0" fontId="5" fillId="0" borderId="17" xfId="0" applyFont="1" applyBorder="1" applyAlignment="1" applyProtection="1">
      <alignment vertical="center" wrapText="1"/>
      <protection locked="0"/>
    </xf>
    <xf numFmtId="164" fontId="5" fillId="3" borderId="31" xfId="0" applyNumberFormat="1" applyFont="1" applyFill="1" applyBorder="1" applyAlignment="1" applyProtection="1">
      <alignment horizontal="center" vertical="center" wrapText="1"/>
      <protection locked="0"/>
    </xf>
    <xf numFmtId="164" fontId="8" fillId="0" borderId="31" xfId="0" applyNumberFormat="1" applyFont="1" applyBorder="1" applyAlignment="1" applyProtection="1">
      <alignment horizontal="center" vertical="center" wrapText="1"/>
      <protection locked="0"/>
    </xf>
    <xf numFmtId="0" fontId="5" fillId="0" borderId="53" xfId="0" applyFont="1" applyFill="1" applyBorder="1" applyAlignment="1" applyProtection="1">
      <alignment horizontal="center" vertical="center" wrapText="1"/>
      <protection locked="0"/>
    </xf>
    <xf numFmtId="164" fontId="5" fillId="5" borderId="23" xfId="0" applyNumberFormat="1" applyFont="1" applyFill="1" applyBorder="1" applyAlignment="1" applyProtection="1">
      <alignment horizontal="center" vertical="center" wrapText="1"/>
      <protection locked="0"/>
    </xf>
    <xf numFmtId="164" fontId="5" fillId="10" borderId="20" xfId="0" applyNumberFormat="1" applyFont="1" applyFill="1" applyBorder="1" applyAlignment="1" applyProtection="1">
      <alignment horizontal="center" vertical="center" wrapText="1"/>
      <protection locked="0"/>
    </xf>
    <xf numFmtId="164" fontId="5" fillId="10" borderId="21" xfId="0" applyNumberFormat="1" applyFont="1" applyFill="1" applyBorder="1" applyAlignment="1" applyProtection="1">
      <alignment horizontal="center" vertical="center" wrapText="1"/>
      <protection locked="0"/>
    </xf>
    <xf numFmtId="164" fontId="5" fillId="10" borderId="27" xfId="0" applyNumberFormat="1" applyFont="1" applyFill="1" applyBorder="1" applyAlignment="1" applyProtection="1">
      <alignment horizontal="center" vertical="center" wrapText="1"/>
      <protection locked="0"/>
    </xf>
    <xf numFmtId="165" fontId="5" fillId="0" borderId="17" xfId="1" applyNumberFormat="1" applyFont="1" applyBorder="1" applyAlignment="1">
      <alignment horizontal="center" vertical="center"/>
    </xf>
    <xf numFmtId="0" fontId="5" fillId="0" borderId="31" xfId="0" applyFont="1" applyFill="1" applyBorder="1" applyAlignment="1" applyProtection="1">
      <alignment horizontal="center" vertical="center" wrapText="1"/>
      <protection locked="0"/>
    </xf>
    <xf numFmtId="164" fontId="5" fillId="0" borderId="31" xfId="0" applyNumberFormat="1" applyFont="1" applyBorder="1" applyAlignment="1" applyProtection="1">
      <alignment horizontal="center" vertical="center" wrapText="1"/>
      <protection locked="0"/>
    </xf>
    <xf numFmtId="164" fontId="5" fillId="0" borderId="53" xfId="0" applyNumberFormat="1" applyFont="1" applyBorder="1" applyAlignment="1" applyProtection="1">
      <alignment horizontal="center" vertical="center" wrapText="1"/>
      <protection locked="0"/>
    </xf>
    <xf numFmtId="164" fontId="8" fillId="0" borderId="4" xfId="0" applyNumberFormat="1" applyFont="1" applyBorder="1" applyAlignment="1" applyProtection="1">
      <alignment horizontal="center" vertical="center" wrapText="1"/>
      <protection locked="0"/>
    </xf>
    <xf numFmtId="164" fontId="8" fillId="0" borderId="28" xfId="0" applyNumberFormat="1" applyFont="1" applyBorder="1" applyAlignment="1" applyProtection="1">
      <alignment horizontal="center" vertical="center" wrapText="1"/>
      <protection locked="0"/>
    </xf>
    <xf numFmtId="164" fontId="8" fillId="0" borderId="5" xfId="0" applyNumberFormat="1" applyFont="1" applyBorder="1" applyAlignment="1" applyProtection="1">
      <alignment horizontal="center" vertical="center" wrapText="1"/>
      <protection locked="0"/>
    </xf>
    <xf numFmtId="164" fontId="8" fillId="0" borderId="12" xfId="0" applyNumberFormat="1" applyFont="1" applyBorder="1" applyAlignment="1" applyProtection="1">
      <alignment horizontal="center" vertical="center" wrapText="1"/>
      <protection locked="0"/>
    </xf>
    <xf numFmtId="164" fontId="5" fillId="0" borderId="52" xfId="1" applyNumberFormat="1" applyFont="1" applyBorder="1" applyAlignment="1" applyProtection="1">
      <alignment horizontal="center" vertical="center" wrapText="1"/>
      <protection locked="0"/>
    </xf>
    <xf numFmtId="164" fontId="5" fillId="0" borderId="21" xfId="0" applyNumberFormat="1" applyFont="1" applyBorder="1" applyAlignment="1" applyProtection="1">
      <alignment horizontal="center" vertical="center" wrapText="1"/>
      <protection locked="0"/>
    </xf>
    <xf numFmtId="164" fontId="5" fillId="0" borderId="24" xfId="2" applyNumberFormat="1" applyFont="1" applyFill="1" applyBorder="1" applyAlignment="1" applyProtection="1">
      <alignment horizontal="center" vertical="center" wrapText="1"/>
      <protection locked="0"/>
    </xf>
    <xf numFmtId="164" fontId="5" fillId="9" borderId="24" xfId="2" applyNumberFormat="1" applyFont="1" applyFill="1" applyBorder="1" applyAlignment="1" applyProtection="1">
      <alignment horizontal="center" vertical="center" wrapText="1"/>
      <protection locked="0"/>
    </xf>
    <xf numFmtId="164" fontId="5" fillId="9" borderId="25" xfId="2" applyNumberFormat="1" applyFont="1" applyFill="1" applyBorder="1" applyAlignment="1" applyProtection="1">
      <alignment horizontal="center" vertical="center" wrapText="1"/>
      <protection locked="0"/>
    </xf>
    <xf numFmtId="0" fontId="5" fillId="4" borderId="40" xfId="0" applyFont="1" applyFill="1" applyBorder="1" applyAlignment="1" applyProtection="1">
      <alignment horizontal="center" vertical="center" wrapText="1"/>
      <protection locked="0"/>
    </xf>
    <xf numFmtId="164" fontId="5" fillId="0" borderId="56" xfId="0" applyNumberFormat="1" applyFont="1" applyBorder="1" applyAlignment="1" applyProtection="1">
      <alignment horizontal="center" vertical="center" wrapText="1"/>
      <protection locked="0"/>
    </xf>
    <xf numFmtId="0" fontId="5" fillId="0" borderId="7" xfId="0" applyFont="1" applyBorder="1" applyAlignment="1" applyProtection="1">
      <alignment horizontal="center" vertical="center" wrapText="1"/>
      <protection locked="0"/>
    </xf>
    <xf numFmtId="0" fontId="5" fillId="0" borderId="30" xfId="0" applyFont="1" applyBorder="1" applyAlignment="1" applyProtection="1">
      <alignment horizontal="center" vertical="center" wrapText="1"/>
      <protection locked="0"/>
    </xf>
    <xf numFmtId="0" fontId="5" fillId="0" borderId="48" xfId="0" applyFont="1" applyBorder="1" applyAlignment="1">
      <alignment horizontal="center" vertical="center" textRotation="90" wrapText="1"/>
    </xf>
    <xf numFmtId="0" fontId="5" fillId="0" borderId="49" xfId="0" applyFont="1" applyBorder="1" applyAlignment="1">
      <alignment horizontal="center" vertical="center" textRotation="90" wrapText="1"/>
    </xf>
    <xf numFmtId="0" fontId="5" fillId="0" borderId="33" xfId="0" applyFont="1" applyBorder="1" applyAlignment="1" applyProtection="1">
      <alignment horizontal="center" vertical="center" wrapText="1"/>
      <protection locked="0"/>
    </xf>
    <xf numFmtId="0" fontId="5" fillId="0" borderId="7" xfId="0" applyFont="1" applyFill="1" applyBorder="1" applyAlignment="1" applyProtection="1">
      <alignment horizontal="left" vertical="center" wrapText="1"/>
      <protection locked="0"/>
    </xf>
    <xf numFmtId="0" fontId="5" fillId="0" borderId="33" xfId="0" applyFont="1" applyFill="1" applyBorder="1" applyAlignment="1" applyProtection="1">
      <alignment horizontal="left" vertical="center" wrapText="1"/>
      <protection locked="0"/>
    </xf>
    <xf numFmtId="0" fontId="5" fillId="0" borderId="41" xfId="0" applyFont="1" applyBorder="1" applyAlignment="1" applyProtection="1">
      <alignment horizontal="center" vertical="center" wrapText="1"/>
      <protection locked="0"/>
    </xf>
    <xf numFmtId="0" fontId="5" fillId="0" borderId="40" xfId="0" applyFont="1" applyBorder="1" applyAlignment="1" applyProtection="1">
      <alignment horizontal="center" vertical="center" wrapText="1"/>
      <protection locked="0"/>
    </xf>
    <xf numFmtId="0" fontId="5" fillId="2" borderId="26" xfId="0" applyFont="1" applyFill="1" applyBorder="1" applyAlignment="1">
      <alignment horizontal="left" vertical="center" wrapText="1"/>
    </xf>
    <xf numFmtId="0" fontId="5" fillId="2" borderId="44" xfId="0" applyFont="1" applyFill="1" applyBorder="1" applyAlignment="1">
      <alignment horizontal="left" vertical="center" wrapText="1"/>
    </xf>
    <xf numFmtId="0" fontId="5" fillId="2" borderId="45" xfId="0" applyFont="1" applyFill="1" applyBorder="1" applyAlignment="1">
      <alignment horizontal="left" vertical="center" wrapText="1"/>
    </xf>
    <xf numFmtId="0" fontId="5" fillId="0" borderId="50" xfId="0" applyFont="1" applyBorder="1" applyAlignment="1">
      <alignment horizontal="center" vertical="center" textRotation="90" wrapText="1"/>
    </xf>
    <xf numFmtId="0" fontId="5" fillId="0" borderId="48" xfId="0" applyFont="1" applyFill="1" applyBorder="1" applyAlignment="1">
      <alignment horizontal="center" vertical="center" wrapText="1"/>
    </xf>
    <xf numFmtId="0" fontId="5" fillId="0" borderId="49" xfId="0" applyFont="1" applyFill="1" applyBorder="1" applyAlignment="1">
      <alignment horizontal="center" vertical="center" wrapText="1"/>
    </xf>
    <xf numFmtId="164" fontId="5" fillId="0" borderId="14" xfId="0" applyNumberFormat="1" applyFont="1" applyBorder="1" applyAlignment="1">
      <alignment horizontal="center" vertical="center" textRotation="90" wrapText="1"/>
    </xf>
    <xf numFmtId="164" fontId="5" fillId="0" borderId="9" xfId="0" applyNumberFormat="1" applyFont="1" applyBorder="1" applyAlignment="1">
      <alignment horizontal="center" vertical="center" textRotation="90" wrapText="1"/>
    </xf>
    <xf numFmtId="164" fontId="5" fillId="0" borderId="18" xfId="0" applyNumberFormat="1" applyFont="1" applyBorder="1" applyAlignment="1">
      <alignment horizontal="center" vertical="center" wrapText="1"/>
    </xf>
    <xf numFmtId="164" fontId="5" fillId="0" borderId="19" xfId="0" applyNumberFormat="1" applyFont="1" applyBorder="1" applyAlignment="1">
      <alignment horizontal="center" vertical="center" wrapText="1"/>
    </xf>
    <xf numFmtId="164" fontId="5" fillId="0" borderId="16" xfId="0" applyNumberFormat="1" applyFont="1" applyBorder="1" applyAlignment="1">
      <alignment horizontal="center" vertical="center" wrapText="1"/>
    </xf>
    <xf numFmtId="164" fontId="5" fillId="0" borderId="13" xfId="0" applyNumberFormat="1" applyFont="1" applyBorder="1" applyAlignment="1">
      <alignment horizontal="center" vertical="center" textRotation="90"/>
    </xf>
    <xf numFmtId="164" fontId="5" fillId="0" borderId="3" xfId="0" applyNumberFormat="1" applyFont="1" applyBorder="1" applyAlignment="1">
      <alignment horizontal="center" vertical="center" textRotation="90"/>
    </xf>
    <xf numFmtId="164" fontId="5" fillId="0" borderId="17" xfId="0" applyNumberFormat="1" applyFont="1" applyBorder="1" applyAlignment="1">
      <alignment horizontal="center" vertical="center" wrapText="1"/>
    </xf>
    <xf numFmtId="164" fontId="5" fillId="0" borderId="14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textRotation="90" wrapText="1"/>
    </xf>
    <xf numFmtId="0" fontId="5" fillId="0" borderId="46" xfId="0" applyFont="1" applyBorder="1" applyAlignment="1">
      <alignment horizontal="center" vertical="center" textRotation="90" wrapText="1"/>
    </xf>
    <xf numFmtId="0" fontId="5" fillId="0" borderId="47" xfId="0" applyFont="1" applyBorder="1" applyAlignment="1">
      <alignment vertical="center" textRotation="90" wrapText="1"/>
    </xf>
    <xf numFmtId="0" fontId="5" fillId="0" borderId="11" xfId="0" applyFont="1" applyBorder="1" applyAlignment="1">
      <alignment vertical="center" textRotation="90" wrapText="1"/>
    </xf>
    <xf numFmtId="0" fontId="5" fillId="0" borderId="47" xfId="0" applyFont="1" applyBorder="1" applyAlignment="1">
      <alignment horizontal="center" vertical="center" textRotation="90" wrapText="1"/>
    </xf>
    <xf numFmtId="0" fontId="5" fillId="0" borderId="11" xfId="0" applyFont="1" applyBorder="1" applyAlignment="1">
      <alignment horizontal="center" vertical="center" textRotation="90" wrapText="1"/>
    </xf>
    <xf numFmtId="0" fontId="5" fillId="7" borderId="26" xfId="0" applyFont="1" applyFill="1" applyBorder="1" applyAlignment="1">
      <alignment horizontal="left" vertical="center" wrapText="1"/>
    </xf>
    <xf numFmtId="0" fontId="5" fillId="7" borderId="44" xfId="0" applyFont="1" applyFill="1" applyBorder="1" applyAlignment="1">
      <alignment horizontal="left" vertical="center" wrapText="1"/>
    </xf>
    <xf numFmtId="0" fontId="5" fillId="7" borderId="45" xfId="0" applyFont="1" applyFill="1" applyBorder="1" applyAlignment="1">
      <alignment horizontal="left" vertical="center" wrapText="1"/>
    </xf>
    <xf numFmtId="0" fontId="5" fillId="8" borderId="26" xfId="0" applyFont="1" applyFill="1" applyBorder="1" applyAlignment="1">
      <alignment horizontal="left" vertical="center" wrapText="1"/>
    </xf>
    <xf numFmtId="0" fontId="5" fillId="8" borderId="44" xfId="0" applyFont="1" applyFill="1" applyBorder="1" applyAlignment="1">
      <alignment horizontal="left" vertical="center" wrapText="1"/>
    </xf>
    <xf numFmtId="0" fontId="5" fillId="8" borderId="45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 applyProtection="1">
      <alignment horizontal="center" vertical="center" wrapText="1"/>
      <protection locked="0"/>
    </xf>
    <xf numFmtId="0" fontId="5" fillId="0" borderId="33" xfId="0" applyFont="1" applyFill="1" applyBorder="1" applyAlignment="1" applyProtection="1">
      <alignment horizontal="center" vertical="center" wrapText="1"/>
      <protection locked="0"/>
    </xf>
    <xf numFmtId="0" fontId="5" fillId="5" borderId="20" xfId="0" applyFont="1" applyFill="1" applyBorder="1" applyAlignment="1" applyProtection="1">
      <alignment horizontal="right" vertical="center" wrapText="1"/>
      <protection locked="0"/>
    </xf>
    <xf numFmtId="0" fontId="5" fillId="5" borderId="21" xfId="0" applyFont="1" applyFill="1" applyBorder="1" applyAlignment="1" applyProtection="1">
      <alignment horizontal="right" vertical="center" wrapText="1"/>
      <protection locked="0"/>
    </xf>
    <xf numFmtId="0" fontId="5" fillId="5" borderId="27" xfId="0" applyFont="1" applyFill="1" applyBorder="1" applyAlignment="1" applyProtection="1">
      <alignment horizontal="right" vertical="center" wrapText="1"/>
      <protection locked="0"/>
    </xf>
    <xf numFmtId="0" fontId="5" fillId="0" borderId="6" xfId="0" applyFont="1" applyBorder="1" applyAlignment="1" applyProtection="1">
      <alignment horizontal="center" vertical="center" wrapText="1"/>
      <protection locked="0"/>
    </xf>
    <xf numFmtId="0" fontId="5" fillId="0" borderId="28" xfId="0" applyFont="1" applyBorder="1" applyAlignment="1" applyProtection="1">
      <alignment horizontal="center" vertical="center" wrapText="1"/>
      <protection locked="0"/>
    </xf>
    <xf numFmtId="0" fontId="5" fillId="3" borderId="6" xfId="0" applyFont="1" applyFill="1" applyBorder="1" applyAlignment="1" applyProtection="1">
      <alignment horizontal="center" vertical="center" wrapText="1"/>
      <protection locked="0"/>
    </xf>
    <xf numFmtId="0" fontId="5" fillId="3" borderId="33" xfId="0" applyFont="1" applyFill="1" applyBorder="1" applyAlignment="1" applyProtection="1">
      <alignment horizontal="center" vertical="center" wrapText="1"/>
      <protection locked="0"/>
    </xf>
    <xf numFmtId="0" fontId="5" fillId="3" borderId="28" xfId="0" applyFont="1" applyFill="1" applyBorder="1" applyAlignment="1" applyProtection="1">
      <alignment horizontal="center" vertical="center" wrapText="1"/>
      <protection locked="0"/>
    </xf>
    <xf numFmtId="0" fontId="5" fillId="2" borderId="3" xfId="0" applyFont="1" applyFill="1" applyBorder="1" applyAlignment="1" applyProtection="1">
      <alignment horizontal="center" vertical="center" wrapText="1"/>
      <protection locked="0"/>
    </xf>
    <xf numFmtId="0" fontId="5" fillId="2" borderId="34" xfId="0" applyFont="1" applyFill="1" applyBorder="1" applyAlignment="1" applyProtection="1">
      <alignment horizontal="center" vertical="center" wrapText="1"/>
      <protection locked="0"/>
    </xf>
    <xf numFmtId="0" fontId="5" fillId="2" borderId="4" xfId="0" applyFont="1" applyFill="1" applyBorder="1" applyAlignment="1" applyProtection="1">
      <alignment horizontal="center" vertical="center" wrapText="1"/>
      <protection locked="0"/>
    </xf>
    <xf numFmtId="0" fontId="5" fillId="0" borderId="6" xfId="0" applyFont="1" applyFill="1" applyBorder="1" applyAlignment="1" applyProtection="1">
      <alignment horizontal="left" vertical="center" wrapText="1"/>
      <protection locked="0"/>
    </xf>
    <xf numFmtId="0" fontId="5" fillId="0" borderId="39" xfId="0" applyFont="1" applyBorder="1" applyAlignment="1" applyProtection="1">
      <alignment horizontal="center" vertical="center" wrapText="1"/>
      <protection locked="0"/>
    </xf>
    <xf numFmtId="0" fontId="5" fillId="5" borderId="36" xfId="0" applyFont="1" applyFill="1" applyBorder="1" applyAlignment="1" applyProtection="1">
      <alignment horizontal="right" vertical="center" wrapText="1"/>
      <protection locked="0"/>
    </xf>
    <xf numFmtId="0" fontId="5" fillId="5" borderId="37" xfId="0" applyFont="1" applyFill="1" applyBorder="1" applyAlignment="1" applyProtection="1">
      <alignment horizontal="right" vertical="center" wrapText="1"/>
      <protection locked="0"/>
    </xf>
    <xf numFmtId="0" fontId="5" fillId="5" borderId="38" xfId="0" applyFont="1" applyFill="1" applyBorder="1" applyAlignment="1" applyProtection="1">
      <alignment horizontal="right" vertical="center" wrapText="1"/>
      <protection locked="0"/>
    </xf>
    <xf numFmtId="164" fontId="11" fillId="0" borderId="0" xfId="0" applyNumberFormat="1" applyFont="1" applyAlignment="1">
      <alignment horizontal="left" vertical="center" wrapText="1"/>
    </xf>
    <xf numFmtId="0" fontId="5" fillId="0" borderId="6" xfId="0" applyFont="1" applyFill="1" applyBorder="1" applyAlignment="1" applyProtection="1">
      <alignment horizontal="center" vertical="center" wrapText="1"/>
      <protection locked="0"/>
    </xf>
    <xf numFmtId="49" fontId="5" fillId="0" borderId="40" xfId="0" quotePrefix="1" applyNumberFormat="1" applyFont="1" applyFill="1" applyBorder="1" applyAlignment="1" applyProtection="1">
      <alignment horizontal="center" vertical="center" wrapText="1"/>
      <protection locked="0"/>
    </xf>
    <xf numFmtId="49" fontId="5" fillId="0" borderId="4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5" fillId="0" borderId="0" xfId="0" applyFont="1" applyAlignment="1">
      <alignment horizontal="right"/>
    </xf>
    <xf numFmtId="164" fontId="5" fillId="0" borderId="51" xfId="0" applyNumberFormat="1" applyFont="1" applyBorder="1" applyAlignment="1">
      <alignment horizontal="center"/>
    </xf>
    <xf numFmtId="0" fontId="5" fillId="0" borderId="17" xfId="0" applyFont="1" applyFill="1" applyBorder="1" applyAlignment="1" applyProtection="1">
      <alignment horizontal="left" vertical="center" wrapText="1"/>
      <protection locked="0"/>
    </xf>
    <xf numFmtId="0" fontId="5" fillId="0" borderId="17" xfId="0" applyFont="1" applyBorder="1" applyAlignment="1" applyProtection="1">
      <alignment horizontal="center" vertical="center" wrapText="1"/>
      <protection locked="0"/>
    </xf>
    <xf numFmtId="0" fontId="5" fillId="0" borderId="53" xfId="0" applyFont="1" applyBorder="1" applyAlignment="1" applyProtection="1">
      <alignment horizontal="center" vertical="center" wrapText="1"/>
      <protection locked="0"/>
    </xf>
    <xf numFmtId="0" fontId="5" fillId="5" borderId="70" xfId="0" applyFont="1" applyFill="1" applyBorder="1" applyAlignment="1" applyProtection="1">
      <alignment horizontal="right" vertical="center" wrapText="1"/>
      <protection locked="0"/>
    </xf>
    <xf numFmtId="0" fontId="5" fillId="5" borderId="71" xfId="0" applyFont="1" applyFill="1" applyBorder="1" applyAlignment="1" applyProtection="1">
      <alignment horizontal="right" vertical="center" wrapText="1"/>
      <protection locked="0"/>
    </xf>
    <xf numFmtId="0" fontId="5" fillId="5" borderId="72" xfId="0" applyFont="1" applyFill="1" applyBorder="1" applyAlignment="1" applyProtection="1">
      <alignment horizontal="right" vertical="center" wrapText="1"/>
      <protection locked="0"/>
    </xf>
    <xf numFmtId="0" fontId="5" fillId="3" borderId="22" xfId="0" applyFont="1" applyFill="1" applyBorder="1" applyAlignment="1">
      <alignment horizontal="left" vertical="center" wrapText="1"/>
    </xf>
    <xf numFmtId="0" fontId="5" fillId="3" borderId="44" xfId="0" applyFont="1" applyFill="1" applyBorder="1" applyAlignment="1">
      <alignment horizontal="left" vertical="center" wrapText="1"/>
    </xf>
    <xf numFmtId="0" fontId="5" fillId="3" borderId="45" xfId="0" applyFont="1" applyFill="1" applyBorder="1" applyAlignment="1">
      <alignment horizontal="left" vertical="center" wrapText="1"/>
    </xf>
    <xf numFmtId="0" fontId="5" fillId="3" borderId="36" xfId="0" applyFont="1" applyFill="1" applyBorder="1" applyAlignment="1" applyProtection="1">
      <alignment horizontal="right" vertical="center" wrapText="1"/>
      <protection locked="0"/>
    </xf>
    <xf numFmtId="0" fontId="5" fillId="3" borderId="37" xfId="0" applyFont="1" applyFill="1" applyBorder="1" applyAlignment="1" applyProtection="1">
      <alignment horizontal="right" vertical="center" wrapText="1"/>
      <protection locked="0"/>
    </xf>
    <xf numFmtId="0" fontId="5" fillId="3" borderId="38" xfId="0" applyFont="1" applyFill="1" applyBorder="1" applyAlignment="1" applyProtection="1">
      <alignment horizontal="right" vertical="center" wrapText="1"/>
      <protection locked="0"/>
    </xf>
    <xf numFmtId="0" fontId="5" fillId="3" borderId="26" xfId="0" applyFont="1" applyFill="1" applyBorder="1" applyAlignment="1" applyProtection="1">
      <alignment horizontal="left" vertical="center" wrapText="1"/>
      <protection locked="0"/>
    </xf>
    <xf numFmtId="0" fontId="5" fillId="3" borderId="44" xfId="0" applyFont="1" applyFill="1" applyBorder="1" applyAlignment="1" applyProtection="1">
      <alignment horizontal="left" vertical="center" wrapText="1"/>
      <protection locked="0"/>
    </xf>
    <xf numFmtId="0" fontId="5" fillId="3" borderId="45" xfId="0" applyFont="1" applyFill="1" applyBorder="1" applyAlignment="1" applyProtection="1">
      <alignment horizontal="left" vertical="center" wrapText="1"/>
      <protection locked="0"/>
    </xf>
    <xf numFmtId="0" fontId="5" fillId="0" borderId="28" xfId="0" applyFont="1" applyFill="1" applyBorder="1" applyAlignment="1" applyProtection="1">
      <alignment horizontal="left" vertical="center" wrapText="1"/>
      <protection locked="0"/>
    </xf>
    <xf numFmtId="0" fontId="5" fillId="0" borderId="39" xfId="0" quotePrefix="1" applyFont="1" applyBorder="1" applyAlignment="1" applyProtection="1">
      <alignment horizontal="center" vertical="center" wrapText="1"/>
      <protection locked="0"/>
    </xf>
    <xf numFmtId="0" fontId="5" fillId="0" borderId="40" xfId="0" quotePrefix="1" applyFont="1" applyBorder="1" applyAlignment="1" applyProtection="1">
      <alignment horizontal="center" vertical="center" wrapText="1"/>
      <protection locked="0"/>
    </xf>
    <xf numFmtId="0" fontId="5" fillId="0" borderId="5" xfId="0" quotePrefix="1" applyFont="1" applyBorder="1" applyAlignment="1" applyProtection="1">
      <alignment horizontal="center" vertical="center" wrapText="1"/>
      <protection locked="0"/>
    </xf>
    <xf numFmtId="16" fontId="5" fillId="0" borderId="41" xfId="0" quotePrefix="1" applyNumberFormat="1" applyFont="1" applyBorder="1" applyAlignment="1" applyProtection="1">
      <alignment horizontal="center" vertical="center" wrapText="1"/>
      <protection locked="0"/>
    </xf>
    <xf numFmtId="16" fontId="5" fillId="0" borderId="40" xfId="0" quotePrefix="1" applyNumberFormat="1" applyFont="1" applyBorder="1" applyAlignment="1" applyProtection="1">
      <alignment horizontal="center" vertical="center" wrapText="1"/>
      <protection locked="0"/>
    </xf>
    <xf numFmtId="0" fontId="5" fillId="5" borderId="26" xfId="0" applyFont="1" applyFill="1" applyBorder="1" applyAlignment="1" applyProtection="1">
      <alignment horizontal="right" vertical="center" wrapText="1"/>
      <protection locked="0"/>
    </xf>
    <xf numFmtId="0" fontId="5" fillId="5" borderId="51" xfId="0" applyFont="1" applyFill="1" applyBorder="1" applyAlignment="1" applyProtection="1">
      <alignment horizontal="right" vertical="center" wrapText="1"/>
      <protection locked="0"/>
    </xf>
    <xf numFmtId="0" fontId="5" fillId="5" borderId="45" xfId="0" applyFont="1" applyFill="1" applyBorder="1" applyAlignment="1" applyProtection="1">
      <alignment horizontal="right" vertical="center" wrapText="1"/>
      <protection locked="0"/>
    </xf>
    <xf numFmtId="0" fontId="5" fillId="0" borderId="5" xfId="0" applyFont="1" applyBorder="1" applyAlignment="1" applyProtection="1">
      <alignment horizontal="center" vertical="center" wrapText="1"/>
      <protection locked="0"/>
    </xf>
    <xf numFmtId="0" fontId="5" fillId="5" borderId="44" xfId="0" applyFont="1" applyFill="1" applyBorder="1" applyAlignment="1" applyProtection="1">
      <alignment horizontal="right" vertical="center" wrapText="1"/>
      <protection locked="0"/>
    </xf>
    <xf numFmtId="0" fontId="5" fillId="0" borderId="17" xfId="0" applyFont="1" applyFill="1" applyBorder="1" applyAlignment="1" applyProtection="1">
      <alignment horizontal="center" vertical="center" wrapText="1"/>
      <protection locked="0"/>
    </xf>
    <xf numFmtId="49" fontId="5" fillId="0" borderId="39" xfId="0" applyNumberFormat="1" applyFont="1" applyBorder="1" applyAlignment="1" applyProtection="1">
      <alignment horizontal="center" vertical="center" wrapText="1"/>
      <protection locked="0"/>
    </xf>
    <xf numFmtId="49" fontId="5" fillId="0" borderId="40" xfId="0" applyNumberFormat="1" applyFont="1" applyBorder="1" applyAlignment="1" applyProtection="1">
      <alignment horizontal="center" vertical="center" wrapText="1"/>
      <protection locked="0"/>
    </xf>
    <xf numFmtId="0" fontId="5" fillId="2" borderId="56" xfId="0" applyFont="1" applyFill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5" fillId="2" borderId="36" xfId="0" applyFont="1" applyFill="1" applyBorder="1" applyAlignment="1" applyProtection="1">
      <alignment horizontal="right" vertical="center" wrapText="1"/>
      <protection locked="0"/>
    </xf>
    <xf numFmtId="0" fontId="5" fillId="2" borderId="37" xfId="0" applyFont="1" applyFill="1" applyBorder="1" applyAlignment="1" applyProtection="1">
      <alignment horizontal="right" vertical="center" wrapText="1"/>
      <protection locked="0"/>
    </xf>
    <xf numFmtId="0" fontId="5" fillId="2" borderId="38" xfId="0" applyFont="1" applyFill="1" applyBorder="1" applyAlignment="1" applyProtection="1">
      <alignment horizontal="right" vertical="center" wrapText="1"/>
      <protection locked="0"/>
    </xf>
    <xf numFmtId="0" fontId="5" fillId="4" borderId="7" xfId="0" applyFont="1" applyFill="1" applyBorder="1" applyAlignment="1" applyProtection="1">
      <alignment horizontal="center" vertical="center" wrapText="1"/>
      <protection locked="0"/>
    </xf>
    <xf numFmtId="0" fontId="5" fillId="4" borderId="30" xfId="0" applyFont="1" applyFill="1" applyBorder="1" applyAlignment="1" applyProtection="1">
      <alignment horizontal="center" vertical="center" wrapText="1"/>
      <protection locked="0"/>
    </xf>
    <xf numFmtId="49" fontId="5" fillId="0" borderId="39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7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53" xfId="0" applyNumberFormat="1" applyFont="1" applyFill="1" applyBorder="1" applyAlignment="1" applyProtection="1">
      <alignment horizontal="center" vertical="center" wrapText="1"/>
      <protection locked="0"/>
    </xf>
    <xf numFmtId="0" fontId="5" fillId="4" borderId="28" xfId="0" applyFont="1" applyFill="1" applyBorder="1" applyAlignment="1" applyProtection="1">
      <alignment horizontal="center" vertical="center" wrapText="1"/>
      <protection locked="0"/>
    </xf>
    <xf numFmtId="0" fontId="5" fillId="4" borderId="17" xfId="0" applyFont="1" applyFill="1" applyBorder="1" applyAlignment="1" applyProtection="1">
      <alignment horizontal="center" vertical="center" wrapText="1"/>
      <protection locked="0"/>
    </xf>
    <xf numFmtId="0" fontId="5" fillId="4" borderId="6" xfId="0" applyFont="1" applyFill="1" applyBorder="1" applyAlignment="1" applyProtection="1">
      <alignment horizontal="center" vertical="center" wrapText="1"/>
      <protection locked="0"/>
    </xf>
    <xf numFmtId="0" fontId="5" fillId="2" borderId="26" xfId="0" applyFont="1" applyFill="1" applyBorder="1" applyAlignment="1" applyProtection="1">
      <alignment horizontal="left" vertical="center" wrapText="1"/>
      <protection locked="0"/>
    </xf>
    <xf numFmtId="0" fontId="5" fillId="2" borderId="44" xfId="0" applyFont="1" applyFill="1" applyBorder="1" applyAlignment="1" applyProtection="1">
      <alignment horizontal="left" vertical="center" wrapText="1"/>
      <protection locked="0"/>
    </xf>
    <xf numFmtId="0" fontId="5" fillId="2" borderId="45" xfId="0" applyFont="1" applyFill="1" applyBorder="1" applyAlignment="1" applyProtection="1">
      <alignment horizontal="left" vertical="center" wrapText="1"/>
      <protection locked="0"/>
    </xf>
    <xf numFmtId="0" fontId="5" fillId="2" borderId="13" xfId="0" applyFont="1" applyFill="1" applyBorder="1" applyAlignment="1" applyProtection="1">
      <alignment horizontal="center" vertical="center" wrapText="1"/>
      <protection locked="0"/>
    </xf>
    <xf numFmtId="0" fontId="5" fillId="3" borderId="17" xfId="0" applyFont="1" applyFill="1" applyBorder="1" applyAlignment="1" applyProtection="1">
      <alignment horizontal="center" vertical="center" wrapText="1"/>
      <protection locked="0"/>
    </xf>
    <xf numFmtId="1" fontId="5" fillId="0" borderId="17" xfId="0" quotePrefix="1" applyNumberFormat="1" applyFont="1" applyFill="1" applyBorder="1" applyAlignment="1" applyProtection="1">
      <alignment horizontal="center" vertical="center" wrapText="1"/>
      <protection locked="0"/>
    </xf>
    <xf numFmtId="1" fontId="5" fillId="0" borderId="39" xfId="0" quotePrefix="1" applyNumberFormat="1" applyFont="1" applyFill="1" applyBorder="1" applyAlignment="1" applyProtection="1">
      <alignment horizontal="center" vertical="center" wrapText="1"/>
      <protection locked="0"/>
    </xf>
    <xf numFmtId="0" fontId="5" fillId="0" borderId="57" xfId="0" applyFont="1" applyFill="1" applyBorder="1" applyAlignment="1" applyProtection="1">
      <alignment horizontal="center" vertical="center" wrapText="1"/>
      <protection locked="0"/>
    </xf>
    <xf numFmtId="0" fontId="5" fillId="0" borderId="55" xfId="0" applyFont="1" applyFill="1" applyBorder="1" applyAlignment="1" applyProtection="1">
      <alignment horizontal="center" vertical="center" wrapText="1"/>
      <protection locked="0"/>
    </xf>
    <xf numFmtId="0" fontId="5" fillId="0" borderId="42" xfId="0" applyFont="1" applyBorder="1" applyAlignment="1" applyProtection="1">
      <alignment horizontal="left" vertical="center" wrapText="1"/>
      <protection locked="0"/>
    </xf>
    <xf numFmtId="0" fontId="5" fillId="0" borderId="43" xfId="0" applyFont="1" applyBorder="1" applyAlignment="1" applyProtection="1">
      <alignment horizontal="left" vertical="center" wrapText="1"/>
      <protection locked="0"/>
    </xf>
    <xf numFmtId="0" fontId="8" fillId="0" borderId="26" xfId="0" applyFont="1" applyBorder="1" applyAlignment="1" applyProtection="1">
      <alignment horizontal="right" vertical="center" wrapText="1"/>
      <protection locked="0"/>
    </xf>
    <xf numFmtId="0" fontId="8" fillId="0" borderId="44" xfId="0" applyFont="1" applyBorder="1" applyAlignment="1" applyProtection="1">
      <alignment horizontal="right" vertical="center" wrapText="1"/>
      <protection locked="0"/>
    </xf>
    <xf numFmtId="0" fontId="8" fillId="0" borderId="45" xfId="0" applyFont="1" applyBorder="1" applyAlignment="1" applyProtection="1">
      <alignment horizontal="right" vertical="center" wrapText="1"/>
      <protection locked="0"/>
    </xf>
    <xf numFmtId="0" fontId="5" fillId="0" borderId="13" xfId="0" applyFont="1" applyBorder="1" applyAlignment="1" applyProtection="1">
      <alignment horizontal="left" vertical="center" wrapText="1"/>
      <protection locked="0"/>
    </xf>
    <xf numFmtId="0" fontId="5" fillId="0" borderId="17" xfId="0" applyFont="1" applyBorder="1" applyAlignment="1" applyProtection="1">
      <alignment horizontal="left" vertical="center" wrapText="1"/>
      <protection locked="0"/>
    </xf>
    <xf numFmtId="0" fontId="5" fillId="0" borderId="53" xfId="0" applyFont="1" applyBorder="1" applyAlignment="1" applyProtection="1">
      <alignment horizontal="left" vertical="center" wrapText="1"/>
      <protection locked="0"/>
    </xf>
    <xf numFmtId="0" fontId="8" fillId="6" borderId="36" xfId="0" applyFont="1" applyFill="1" applyBorder="1" applyAlignment="1" applyProtection="1">
      <alignment horizontal="right" vertical="center" wrapText="1"/>
      <protection locked="0"/>
    </xf>
    <xf numFmtId="0" fontId="8" fillId="6" borderId="37" xfId="0" applyFont="1" applyFill="1" applyBorder="1" applyAlignment="1" applyProtection="1">
      <alignment horizontal="right" vertical="center" wrapText="1"/>
      <protection locked="0"/>
    </xf>
    <xf numFmtId="0" fontId="8" fillId="6" borderId="38" xfId="0" applyFont="1" applyFill="1" applyBorder="1" applyAlignment="1" applyProtection="1">
      <alignment horizontal="right" vertical="center" wrapText="1"/>
      <protection locked="0"/>
    </xf>
    <xf numFmtId="0" fontId="5" fillId="3" borderId="26" xfId="0" applyFont="1" applyFill="1" applyBorder="1" applyAlignment="1" applyProtection="1">
      <alignment horizontal="right" vertical="center" wrapText="1"/>
      <protection locked="0"/>
    </xf>
    <xf numFmtId="0" fontId="5" fillId="3" borderId="44" xfId="0" applyFont="1" applyFill="1" applyBorder="1" applyAlignment="1" applyProtection="1">
      <alignment horizontal="right" vertical="center" wrapText="1"/>
      <protection locked="0"/>
    </xf>
    <xf numFmtId="0" fontId="5" fillId="3" borderId="45" xfId="0" applyFont="1" applyFill="1" applyBorder="1" applyAlignment="1" applyProtection="1">
      <alignment horizontal="right" vertical="center" wrapText="1"/>
      <protection locked="0"/>
    </xf>
    <xf numFmtId="0" fontId="5" fillId="0" borderId="8" xfId="0" applyFont="1" applyBorder="1" applyAlignment="1" applyProtection="1">
      <alignment horizontal="left" vertical="center" wrapText="1"/>
      <protection locked="0"/>
    </xf>
    <xf numFmtId="0" fontId="5" fillId="0" borderId="62" xfId="0" applyFont="1" applyBorder="1" applyAlignment="1" applyProtection="1">
      <alignment horizontal="left" vertical="center" wrapText="1"/>
      <protection locked="0"/>
    </xf>
    <xf numFmtId="0" fontId="5" fillId="0" borderId="73" xfId="0" applyFont="1" applyBorder="1" applyAlignment="1" applyProtection="1">
      <alignment horizontal="left" vertical="center" wrapText="1"/>
      <protection locked="0"/>
    </xf>
    <xf numFmtId="0" fontId="5" fillId="0" borderId="74" xfId="0" applyFont="1" applyBorder="1" applyAlignment="1" applyProtection="1">
      <alignment horizontal="left" vertical="center" wrapText="1"/>
      <protection locked="0"/>
    </xf>
    <xf numFmtId="0" fontId="5" fillId="0" borderId="66" xfId="0" applyFont="1" applyBorder="1" applyAlignment="1" applyProtection="1">
      <alignment horizontal="left" vertical="center" wrapText="1"/>
      <protection locked="0"/>
    </xf>
    <xf numFmtId="0" fontId="5" fillId="0" borderId="67" xfId="0" applyFont="1" applyBorder="1" applyAlignment="1" applyProtection="1">
      <alignment horizontal="left" vertical="center" wrapText="1"/>
      <protection locked="0"/>
    </xf>
    <xf numFmtId="0" fontId="5" fillId="5" borderId="29" xfId="0" applyFont="1" applyFill="1" applyBorder="1" applyAlignment="1" applyProtection="1">
      <alignment horizontal="right" vertical="center" wrapText="1"/>
      <protection locked="0"/>
    </xf>
    <xf numFmtId="0" fontId="5" fillId="5" borderId="63" xfId="0" applyFont="1" applyFill="1" applyBorder="1" applyAlignment="1" applyProtection="1">
      <alignment horizontal="right" vertical="center" wrapText="1"/>
      <protection locked="0"/>
    </xf>
    <xf numFmtId="16" fontId="5" fillId="0" borderId="5" xfId="0" quotePrefix="1" applyNumberFormat="1" applyFont="1" applyBorder="1" applyAlignment="1" applyProtection="1">
      <alignment horizontal="center" vertical="center" wrapText="1"/>
      <protection locked="0"/>
    </xf>
    <xf numFmtId="16" fontId="5" fillId="0" borderId="6" xfId="0" applyNumberFormat="1" applyFont="1" applyBorder="1" applyAlignment="1" applyProtection="1">
      <alignment horizontal="center" vertical="center" wrapText="1"/>
      <protection locked="0"/>
    </xf>
    <xf numFmtId="0" fontId="5" fillId="5" borderId="65" xfId="0" applyFont="1" applyFill="1" applyBorder="1" applyAlignment="1" applyProtection="1">
      <alignment horizontal="right" vertical="center" wrapText="1"/>
      <protection locked="0"/>
    </xf>
    <xf numFmtId="0" fontId="5" fillId="0" borderId="41" xfId="0" applyFont="1" applyFill="1" applyBorder="1" applyAlignment="1" applyProtection="1">
      <alignment horizontal="center" vertical="center" wrapText="1"/>
      <protection locked="0"/>
    </xf>
    <xf numFmtId="0" fontId="5" fillId="0" borderId="40" xfId="0" applyFont="1" applyFill="1" applyBorder="1" applyAlignment="1" applyProtection="1">
      <alignment horizontal="center" vertical="center" wrapText="1"/>
      <protection locked="0"/>
    </xf>
    <xf numFmtId="49" fontId="5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51" xfId="0" applyFont="1" applyFill="1" applyBorder="1" applyAlignment="1" applyProtection="1">
      <alignment horizontal="right" vertical="center" wrapText="1"/>
      <protection locked="0"/>
    </xf>
    <xf numFmtId="0" fontId="5" fillId="3" borderId="63" xfId="0" applyFont="1" applyFill="1" applyBorder="1" applyAlignment="1" applyProtection="1">
      <alignment horizontal="right" vertical="center" wrapText="1"/>
      <protection locked="0"/>
    </xf>
    <xf numFmtId="0" fontId="5" fillId="0" borderId="30" xfId="0" applyFont="1" applyFill="1" applyBorder="1" applyAlignment="1" applyProtection="1">
      <alignment horizontal="center" vertical="center" wrapText="1"/>
      <protection locked="0"/>
    </xf>
  </cellXfs>
  <cellStyles count="4">
    <cellStyle name="Įprastas" xfId="0" builtinId="0"/>
    <cellStyle name="Įprastas 2" xfId="1"/>
    <cellStyle name="Įprastas 3" xfId="2"/>
    <cellStyle name="Įprastas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36"/>
  <sheetViews>
    <sheetView showGridLines="0" showZeros="0" tabSelected="1" topLeftCell="A55" zoomScale="115" zoomScaleNormal="115" zoomScaleSheetLayoutView="100" workbookViewId="0">
      <selection activeCell="N69" sqref="N69"/>
    </sheetView>
  </sheetViews>
  <sheetFormatPr defaultRowHeight="12.75" x14ac:dyDescent="0.2"/>
  <cols>
    <col min="1" max="3" width="2.5703125" style="34" customWidth="1"/>
    <col min="4" max="4" width="17.85546875" style="33" customWidth="1"/>
    <col min="5" max="5" width="4.85546875" style="33" customWidth="1"/>
    <col min="6" max="6" width="9.28515625" style="33" customWidth="1"/>
    <col min="7" max="7" width="7.140625" style="33" customWidth="1"/>
    <col min="8" max="8" width="5.28515625" style="33" customWidth="1"/>
    <col min="9" max="9" width="8.42578125" style="31" customWidth="1"/>
    <col min="10" max="10" width="8" style="1" customWidth="1"/>
    <col min="11" max="11" width="9.140625" style="1" bestFit="1" customWidth="1"/>
    <col min="12" max="12" width="6.85546875" style="1" customWidth="1"/>
    <col min="13" max="13" width="8.5703125" style="31" customWidth="1"/>
    <col min="14" max="14" width="9.28515625" style="1" bestFit="1" customWidth="1"/>
    <col min="15" max="15" width="8.42578125" style="1" bestFit="1" customWidth="1"/>
    <col min="16" max="16" width="6.7109375" style="1" customWidth="1"/>
    <col min="17" max="17" width="8" style="31" bestFit="1" customWidth="1"/>
    <col min="18" max="18" width="8" style="1" customWidth="1"/>
    <col min="19" max="19" width="6.5703125" style="1" customWidth="1"/>
    <col min="20" max="20" width="6" style="1" customWidth="1"/>
    <col min="21" max="21" width="7.5703125" style="31" customWidth="1"/>
    <col min="22" max="22" width="8.7109375" style="1" customWidth="1"/>
    <col min="23" max="23" width="6.85546875" style="1" customWidth="1"/>
    <col min="24" max="24" width="4.85546875" style="1" customWidth="1"/>
  </cols>
  <sheetData>
    <row r="1" spans="1:24" ht="44.25" customHeight="1" x14ac:dyDescent="0.2">
      <c r="A1" s="54"/>
      <c r="B1" s="54"/>
      <c r="C1" s="54"/>
      <c r="D1" s="55"/>
      <c r="E1" s="55"/>
      <c r="F1" s="55"/>
      <c r="G1" s="55"/>
      <c r="H1" s="55"/>
      <c r="T1" s="313" t="s">
        <v>124</v>
      </c>
      <c r="U1" s="313"/>
      <c r="V1" s="313"/>
      <c r="W1" s="313"/>
      <c r="X1" s="313"/>
    </row>
    <row r="2" spans="1:24" ht="15.75" x14ac:dyDescent="0.25">
      <c r="A2" s="317" t="s">
        <v>120</v>
      </c>
      <c r="B2" s="318"/>
      <c r="C2" s="318"/>
      <c r="D2" s="318"/>
      <c r="E2" s="318"/>
      <c r="F2" s="318"/>
      <c r="G2" s="318"/>
      <c r="H2" s="318"/>
      <c r="I2" s="318"/>
      <c r="J2" s="318"/>
      <c r="K2" s="318"/>
      <c r="L2" s="318"/>
      <c r="M2" s="318"/>
      <c r="N2" s="318"/>
      <c r="O2" s="318"/>
      <c r="P2" s="318"/>
      <c r="Q2" s="318"/>
      <c r="R2" s="318"/>
      <c r="S2" s="318"/>
      <c r="T2" s="318"/>
      <c r="U2" s="318"/>
      <c r="V2" s="318"/>
      <c r="W2" s="318"/>
      <c r="X2" s="318"/>
    </row>
    <row r="3" spans="1:24" ht="13.5" thickBot="1" x14ac:dyDescent="0.25">
      <c r="A3" s="319"/>
      <c r="B3" s="319"/>
      <c r="C3" s="319"/>
      <c r="D3" s="319"/>
      <c r="E3" s="319"/>
      <c r="F3" s="319"/>
      <c r="G3" s="319"/>
      <c r="H3" s="319"/>
      <c r="I3" s="1"/>
      <c r="K3" s="320"/>
      <c r="L3" s="320"/>
      <c r="M3" s="1"/>
      <c r="O3" s="320"/>
      <c r="P3" s="320"/>
      <c r="Q3" s="1"/>
      <c r="S3" s="320"/>
      <c r="T3" s="320"/>
      <c r="U3" s="1"/>
      <c r="W3" s="320" t="s">
        <v>86</v>
      </c>
      <c r="X3" s="320"/>
    </row>
    <row r="4" spans="1:24" ht="13.15" customHeight="1" x14ac:dyDescent="0.2">
      <c r="A4" s="283" t="s">
        <v>0</v>
      </c>
      <c r="B4" s="261" t="s">
        <v>1</v>
      </c>
      <c r="C4" s="283" t="s">
        <v>2</v>
      </c>
      <c r="D4" s="272" t="s">
        <v>3</v>
      </c>
      <c r="E4" s="283" t="s">
        <v>4</v>
      </c>
      <c r="F4" s="283" t="s">
        <v>5</v>
      </c>
      <c r="G4" s="261" t="s">
        <v>6</v>
      </c>
      <c r="H4" s="283" t="s">
        <v>7</v>
      </c>
      <c r="I4" s="276" t="s">
        <v>121</v>
      </c>
      <c r="J4" s="277"/>
      <c r="K4" s="277"/>
      <c r="L4" s="278"/>
      <c r="M4" s="276" t="s">
        <v>122</v>
      </c>
      <c r="N4" s="277"/>
      <c r="O4" s="277"/>
      <c r="P4" s="278"/>
      <c r="Q4" s="276" t="s">
        <v>113</v>
      </c>
      <c r="R4" s="277"/>
      <c r="S4" s="277"/>
      <c r="T4" s="278"/>
      <c r="U4" s="276" t="s">
        <v>123</v>
      </c>
      <c r="V4" s="277"/>
      <c r="W4" s="277"/>
      <c r="X4" s="278"/>
    </row>
    <row r="5" spans="1:24" ht="13.15" customHeight="1" x14ac:dyDescent="0.2">
      <c r="A5" s="284"/>
      <c r="B5" s="262"/>
      <c r="C5" s="284"/>
      <c r="D5" s="273"/>
      <c r="E5" s="284"/>
      <c r="F5" s="284"/>
      <c r="G5" s="262"/>
      <c r="H5" s="284"/>
      <c r="I5" s="279" t="s">
        <v>8</v>
      </c>
      <c r="J5" s="281" t="s">
        <v>9</v>
      </c>
      <c r="K5" s="281"/>
      <c r="L5" s="282"/>
      <c r="M5" s="279" t="s">
        <v>8</v>
      </c>
      <c r="N5" s="281" t="s">
        <v>9</v>
      </c>
      <c r="O5" s="281"/>
      <c r="P5" s="282"/>
      <c r="Q5" s="279" t="s">
        <v>8</v>
      </c>
      <c r="R5" s="281" t="s">
        <v>9</v>
      </c>
      <c r="S5" s="281"/>
      <c r="T5" s="282"/>
      <c r="U5" s="279" t="s">
        <v>8</v>
      </c>
      <c r="V5" s="281" t="s">
        <v>9</v>
      </c>
      <c r="W5" s="281"/>
      <c r="X5" s="282"/>
    </row>
    <row r="6" spans="1:24" ht="13.15" customHeight="1" x14ac:dyDescent="0.2">
      <c r="A6" s="287"/>
      <c r="B6" s="262"/>
      <c r="C6" s="287"/>
      <c r="D6" s="273"/>
      <c r="E6" s="285"/>
      <c r="F6" s="287"/>
      <c r="G6" s="262"/>
      <c r="H6" s="287"/>
      <c r="I6" s="279"/>
      <c r="J6" s="2" t="s">
        <v>10</v>
      </c>
      <c r="K6" s="2"/>
      <c r="L6" s="274" t="s">
        <v>11</v>
      </c>
      <c r="M6" s="279"/>
      <c r="N6" s="2" t="s">
        <v>10</v>
      </c>
      <c r="O6" s="2"/>
      <c r="P6" s="274" t="s">
        <v>11</v>
      </c>
      <c r="Q6" s="279"/>
      <c r="R6" s="2" t="s">
        <v>10</v>
      </c>
      <c r="S6" s="2"/>
      <c r="T6" s="274" t="s">
        <v>11</v>
      </c>
      <c r="U6" s="279"/>
      <c r="V6" s="2" t="s">
        <v>10</v>
      </c>
      <c r="W6" s="2"/>
      <c r="X6" s="274" t="s">
        <v>11</v>
      </c>
    </row>
    <row r="7" spans="1:24" ht="50.25" thickBot="1" x14ac:dyDescent="0.25">
      <c r="A7" s="288"/>
      <c r="B7" s="262"/>
      <c r="C7" s="288"/>
      <c r="D7" s="273"/>
      <c r="E7" s="286"/>
      <c r="F7" s="288"/>
      <c r="G7" s="271"/>
      <c r="H7" s="288"/>
      <c r="I7" s="280"/>
      <c r="J7" s="3" t="s">
        <v>8</v>
      </c>
      <c r="K7" s="4" t="s">
        <v>12</v>
      </c>
      <c r="L7" s="275"/>
      <c r="M7" s="280"/>
      <c r="N7" s="3" t="s">
        <v>8</v>
      </c>
      <c r="O7" s="4" t="s">
        <v>12</v>
      </c>
      <c r="P7" s="275"/>
      <c r="Q7" s="280"/>
      <c r="R7" s="3" t="s">
        <v>8</v>
      </c>
      <c r="S7" s="4" t="s">
        <v>12</v>
      </c>
      <c r="T7" s="275"/>
      <c r="U7" s="280"/>
      <c r="V7" s="3" t="s">
        <v>8</v>
      </c>
      <c r="W7" s="4" t="s">
        <v>12</v>
      </c>
      <c r="X7" s="275"/>
    </row>
    <row r="8" spans="1:24" ht="13.5" thickBot="1" x14ac:dyDescent="0.25">
      <c r="A8" s="289" t="s">
        <v>13</v>
      </c>
      <c r="B8" s="290"/>
      <c r="C8" s="290"/>
      <c r="D8" s="290"/>
      <c r="E8" s="290"/>
      <c r="F8" s="290"/>
      <c r="G8" s="290"/>
      <c r="H8" s="290"/>
      <c r="I8" s="290"/>
      <c r="J8" s="290"/>
      <c r="K8" s="290"/>
      <c r="L8" s="290"/>
      <c r="M8" s="290"/>
      <c r="N8" s="290"/>
      <c r="O8" s="290"/>
      <c r="P8" s="290"/>
      <c r="Q8" s="290"/>
      <c r="R8" s="290"/>
      <c r="S8" s="290"/>
      <c r="T8" s="290"/>
      <c r="U8" s="290"/>
      <c r="V8" s="290"/>
      <c r="W8" s="290"/>
      <c r="X8" s="291"/>
    </row>
    <row r="9" spans="1:24" ht="13.5" thickBot="1" x14ac:dyDescent="0.25">
      <c r="A9" s="292" t="s">
        <v>14</v>
      </c>
      <c r="B9" s="293"/>
      <c r="C9" s="293"/>
      <c r="D9" s="293"/>
      <c r="E9" s="293"/>
      <c r="F9" s="293"/>
      <c r="G9" s="293"/>
      <c r="H9" s="293"/>
      <c r="I9" s="293"/>
      <c r="J9" s="293"/>
      <c r="K9" s="293"/>
      <c r="L9" s="293"/>
      <c r="M9" s="293"/>
      <c r="N9" s="293"/>
      <c r="O9" s="293"/>
      <c r="P9" s="293"/>
      <c r="Q9" s="293"/>
      <c r="R9" s="293"/>
      <c r="S9" s="293"/>
      <c r="T9" s="293"/>
      <c r="U9" s="293"/>
      <c r="V9" s="293"/>
      <c r="W9" s="293"/>
      <c r="X9" s="294"/>
    </row>
    <row r="10" spans="1:24" ht="13.5" thickBot="1" x14ac:dyDescent="0.25">
      <c r="A10" s="56">
        <v>1</v>
      </c>
      <c r="B10" s="268" t="s">
        <v>15</v>
      </c>
      <c r="C10" s="269"/>
      <c r="D10" s="269"/>
      <c r="E10" s="269"/>
      <c r="F10" s="269"/>
      <c r="G10" s="269"/>
      <c r="H10" s="269"/>
      <c r="I10" s="269"/>
      <c r="J10" s="269"/>
      <c r="K10" s="269"/>
      <c r="L10" s="269"/>
      <c r="M10" s="269"/>
      <c r="N10" s="269"/>
      <c r="O10" s="269"/>
      <c r="P10" s="269"/>
      <c r="Q10" s="269"/>
      <c r="R10" s="269"/>
      <c r="S10" s="269"/>
      <c r="T10" s="269"/>
      <c r="U10" s="269"/>
      <c r="V10" s="269"/>
      <c r="W10" s="269"/>
      <c r="X10" s="270"/>
    </row>
    <row r="11" spans="1:24" ht="13.5" customHeight="1" thickBot="1" x14ac:dyDescent="0.25">
      <c r="A11" s="57">
        <v>1</v>
      </c>
      <c r="B11" s="58">
        <v>1</v>
      </c>
      <c r="C11" s="327" t="s">
        <v>16</v>
      </c>
      <c r="D11" s="328"/>
      <c r="E11" s="328"/>
      <c r="F11" s="328"/>
      <c r="G11" s="328"/>
      <c r="H11" s="328"/>
      <c r="I11" s="328"/>
      <c r="J11" s="328"/>
      <c r="K11" s="328"/>
      <c r="L11" s="328"/>
      <c r="M11" s="328"/>
      <c r="N11" s="328"/>
      <c r="O11" s="328"/>
      <c r="P11" s="328"/>
      <c r="Q11" s="328"/>
      <c r="R11" s="328"/>
      <c r="S11" s="328"/>
      <c r="T11" s="328"/>
      <c r="U11" s="328"/>
      <c r="V11" s="328"/>
      <c r="W11" s="328"/>
      <c r="X11" s="329"/>
    </row>
    <row r="12" spans="1:24" ht="15.75" customHeight="1" thickBot="1" x14ac:dyDescent="0.25">
      <c r="A12" s="305">
        <v>1</v>
      </c>
      <c r="B12" s="302">
        <v>1</v>
      </c>
      <c r="C12" s="259">
        <v>1</v>
      </c>
      <c r="D12" s="264" t="s">
        <v>17</v>
      </c>
      <c r="E12" s="266">
        <v>11</v>
      </c>
      <c r="F12" s="209" t="s">
        <v>18</v>
      </c>
      <c r="G12" s="209" t="s">
        <v>19</v>
      </c>
      <c r="H12" s="59" t="s">
        <v>96</v>
      </c>
      <c r="I12" s="104">
        <v>4843.2</v>
      </c>
      <c r="J12" s="132">
        <v>4843.2</v>
      </c>
      <c r="K12" s="132">
        <v>0</v>
      </c>
      <c r="L12" s="133">
        <v>0</v>
      </c>
      <c r="M12" s="104">
        <f t="shared" ref="M12:M18" si="0">SUM(N12,P12)</f>
        <v>6559.7</v>
      </c>
      <c r="N12" s="132">
        <v>6559.7</v>
      </c>
      <c r="O12" s="132">
        <v>0</v>
      </c>
      <c r="P12" s="133">
        <v>0</v>
      </c>
      <c r="Q12" s="104">
        <f t="shared" ref="Q12" si="1">SUM(R12,T12)</f>
        <v>6800</v>
      </c>
      <c r="R12" s="132">
        <v>6800</v>
      </c>
      <c r="S12" s="132"/>
      <c r="T12" s="133"/>
      <c r="U12" s="104">
        <f t="shared" ref="U12" si="2">SUM(V12,X12)</f>
        <v>6800</v>
      </c>
      <c r="V12" s="132">
        <v>6800</v>
      </c>
      <c r="W12" s="132"/>
      <c r="X12" s="133"/>
    </row>
    <row r="13" spans="1:24" ht="18.600000000000001" customHeight="1" thickBot="1" x14ac:dyDescent="0.25">
      <c r="A13" s="306"/>
      <c r="B13" s="303"/>
      <c r="C13" s="263"/>
      <c r="D13" s="265"/>
      <c r="E13" s="267"/>
      <c r="F13" s="310" t="s">
        <v>20</v>
      </c>
      <c r="G13" s="311"/>
      <c r="H13" s="312"/>
      <c r="I13" s="100">
        <f>SUM(J13,L13)</f>
        <v>4843.2</v>
      </c>
      <c r="J13" s="140">
        <f>SUM(J12)</f>
        <v>4843.2</v>
      </c>
      <c r="K13" s="5">
        <f>SUM(K12)</f>
        <v>0</v>
      </c>
      <c r="L13" s="5">
        <f>SUM(L12)</f>
        <v>0</v>
      </c>
      <c r="M13" s="100">
        <f>SUM(N13,P13)</f>
        <v>6559.7</v>
      </c>
      <c r="N13" s="140">
        <f>SUM(N12)</f>
        <v>6559.7</v>
      </c>
      <c r="O13" s="140">
        <f>SUM(O12)</f>
        <v>0</v>
      </c>
      <c r="P13" s="5">
        <f>SUM(P12)</f>
        <v>0</v>
      </c>
      <c r="Q13" s="100">
        <f>SUM(R13,T13)</f>
        <v>6800</v>
      </c>
      <c r="R13" s="140">
        <f>SUM(R12)</f>
        <v>6800</v>
      </c>
      <c r="S13" s="140">
        <f>SUM(S12)</f>
        <v>0</v>
      </c>
      <c r="T13" s="13">
        <f>SUM(T12)</f>
        <v>0</v>
      </c>
      <c r="U13" s="100">
        <f>SUM(V13,X13)</f>
        <v>6800</v>
      </c>
      <c r="V13" s="140">
        <f>SUM(V12)</f>
        <v>6800</v>
      </c>
      <c r="W13" s="140">
        <f>SUM(W12)</f>
        <v>0</v>
      </c>
      <c r="X13" s="13">
        <f>SUM(X12)</f>
        <v>0</v>
      </c>
    </row>
    <row r="14" spans="1:24" ht="16.7" customHeight="1" thickBot="1" x14ac:dyDescent="0.25">
      <c r="A14" s="305">
        <v>1</v>
      </c>
      <c r="B14" s="302">
        <v>1</v>
      </c>
      <c r="C14" s="300">
        <v>2</v>
      </c>
      <c r="D14" s="308" t="s">
        <v>21</v>
      </c>
      <c r="E14" s="309">
        <v>11</v>
      </c>
      <c r="F14" s="209" t="s">
        <v>22</v>
      </c>
      <c r="G14" s="209" t="s">
        <v>23</v>
      </c>
      <c r="H14" s="59" t="s">
        <v>24</v>
      </c>
      <c r="I14" s="104">
        <f t="shared" ref="I14:I16" si="3">SUM(J14,L14)</f>
        <v>0</v>
      </c>
      <c r="J14" s="132">
        <v>0</v>
      </c>
      <c r="K14" s="132">
        <v>0</v>
      </c>
      <c r="L14" s="133">
        <v>0</v>
      </c>
      <c r="M14" s="104">
        <f t="shared" si="0"/>
        <v>1</v>
      </c>
      <c r="N14" s="132">
        <v>1</v>
      </c>
      <c r="O14" s="132">
        <v>0</v>
      </c>
      <c r="P14" s="133">
        <v>0</v>
      </c>
      <c r="Q14" s="104">
        <f t="shared" ref="Q14:Q16" si="4">SUM(R14,T14)</f>
        <v>1</v>
      </c>
      <c r="R14" s="132">
        <v>1</v>
      </c>
      <c r="S14" s="132"/>
      <c r="T14" s="133"/>
      <c r="U14" s="104">
        <f t="shared" ref="U14:U16" si="5">SUM(V14,X14)</f>
        <v>1</v>
      </c>
      <c r="V14" s="132">
        <v>1</v>
      </c>
      <c r="W14" s="132"/>
      <c r="X14" s="133"/>
    </row>
    <row r="15" spans="1:24" ht="19.5" customHeight="1" thickBot="1" x14ac:dyDescent="0.25">
      <c r="A15" s="306"/>
      <c r="B15" s="303"/>
      <c r="C15" s="263"/>
      <c r="D15" s="265"/>
      <c r="E15" s="267"/>
      <c r="F15" s="310" t="s">
        <v>20</v>
      </c>
      <c r="G15" s="311"/>
      <c r="H15" s="312"/>
      <c r="I15" s="100">
        <f t="shared" si="3"/>
        <v>0</v>
      </c>
      <c r="J15" s="140">
        <f>SUM(J14)</f>
        <v>0</v>
      </c>
      <c r="K15" s="5">
        <f>SUM(K14)</f>
        <v>0</v>
      </c>
      <c r="L15" s="5">
        <f>SUM(L14)</f>
        <v>0</v>
      </c>
      <c r="M15" s="100">
        <f t="shared" si="0"/>
        <v>1</v>
      </c>
      <c r="N15" s="140">
        <f>SUM(N14)</f>
        <v>1</v>
      </c>
      <c r="O15" s="140">
        <f>SUM(O14)</f>
        <v>0</v>
      </c>
      <c r="P15" s="5">
        <f>SUM(P14)</f>
        <v>0</v>
      </c>
      <c r="Q15" s="100">
        <f t="shared" si="4"/>
        <v>1</v>
      </c>
      <c r="R15" s="140">
        <f>SUM(R14)</f>
        <v>1</v>
      </c>
      <c r="S15" s="140">
        <f>SUM(S14)</f>
        <v>0</v>
      </c>
      <c r="T15" s="13">
        <f>SUM(T14)</f>
        <v>0</v>
      </c>
      <c r="U15" s="100">
        <f t="shared" si="5"/>
        <v>1</v>
      </c>
      <c r="V15" s="140">
        <f>SUM(V14)</f>
        <v>1</v>
      </c>
      <c r="W15" s="140">
        <f>SUM(W14)</f>
        <v>0</v>
      </c>
      <c r="X15" s="13">
        <f>SUM(X14)</f>
        <v>0</v>
      </c>
    </row>
    <row r="16" spans="1:24" ht="15.75" customHeight="1" x14ac:dyDescent="0.2">
      <c r="A16" s="305">
        <v>1</v>
      </c>
      <c r="B16" s="302">
        <v>1</v>
      </c>
      <c r="C16" s="300">
        <v>3</v>
      </c>
      <c r="D16" s="308" t="s">
        <v>25</v>
      </c>
      <c r="E16" s="309">
        <v>11</v>
      </c>
      <c r="F16" s="209" t="s">
        <v>26</v>
      </c>
      <c r="G16" s="214" t="s">
        <v>27</v>
      </c>
      <c r="H16" s="60" t="s">
        <v>24</v>
      </c>
      <c r="I16" s="134">
        <f t="shared" si="3"/>
        <v>82.1</v>
      </c>
      <c r="J16" s="102">
        <v>82.1</v>
      </c>
      <c r="K16" s="102"/>
      <c r="L16" s="133">
        <v>0</v>
      </c>
      <c r="M16" s="104">
        <f t="shared" si="0"/>
        <v>89.4</v>
      </c>
      <c r="N16" s="132">
        <v>89.4</v>
      </c>
      <c r="O16" s="132">
        <v>0</v>
      </c>
      <c r="P16" s="133">
        <v>0</v>
      </c>
      <c r="Q16" s="104">
        <f t="shared" si="4"/>
        <v>100</v>
      </c>
      <c r="R16" s="132">
        <v>100</v>
      </c>
      <c r="S16" s="132"/>
      <c r="T16" s="133"/>
      <c r="U16" s="104">
        <f t="shared" si="5"/>
        <v>100</v>
      </c>
      <c r="V16" s="132">
        <v>100</v>
      </c>
      <c r="W16" s="132"/>
      <c r="X16" s="133"/>
    </row>
    <row r="17" spans="1:25" ht="21.75" hidden="1" customHeight="1" thickBot="1" x14ac:dyDescent="0.25">
      <c r="A17" s="306"/>
      <c r="B17" s="303"/>
      <c r="C17" s="263"/>
      <c r="D17" s="265"/>
      <c r="E17" s="267"/>
      <c r="F17" s="61" t="s">
        <v>28</v>
      </c>
      <c r="G17" s="215"/>
      <c r="H17" s="62" t="s">
        <v>95</v>
      </c>
      <c r="I17" s="35">
        <v>0</v>
      </c>
      <c r="J17" s="36">
        <v>0</v>
      </c>
      <c r="K17" s="36"/>
      <c r="L17" s="37"/>
      <c r="M17" s="38"/>
      <c r="N17" s="39"/>
      <c r="O17" s="39"/>
      <c r="P17" s="37"/>
      <c r="Q17" s="38"/>
      <c r="R17" s="39"/>
      <c r="S17" s="39"/>
      <c r="T17" s="37"/>
      <c r="U17" s="38"/>
      <c r="V17" s="39"/>
      <c r="W17" s="39"/>
      <c r="X17" s="37"/>
    </row>
    <row r="18" spans="1:25" ht="21.75" customHeight="1" thickBot="1" x14ac:dyDescent="0.25">
      <c r="A18" s="306"/>
      <c r="B18" s="303"/>
      <c r="C18" s="263"/>
      <c r="D18" s="265"/>
      <c r="E18" s="267"/>
      <c r="F18" s="233"/>
      <c r="G18" s="201"/>
      <c r="H18" s="191" t="s">
        <v>132</v>
      </c>
      <c r="I18" s="35"/>
      <c r="J18" s="36"/>
      <c r="K18" s="223"/>
      <c r="L18" s="224"/>
      <c r="M18" s="108">
        <f t="shared" si="0"/>
        <v>6.6</v>
      </c>
      <c r="N18" s="39">
        <v>6.6</v>
      </c>
      <c r="O18" s="39"/>
      <c r="P18" s="224"/>
      <c r="Q18" s="38"/>
      <c r="R18" s="39"/>
      <c r="S18" s="39"/>
      <c r="T18" s="37"/>
      <c r="U18" s="38"/>
      <c r="V18" s="39"/>
      <c r="W18" s="39"/>
      <c r="X18" s="37"/>
    </row>
    <row r="19" spans="1:25" ht="22.15" customHeight="1" thickBot="1" x14ac:dyDescent="0.25">
      <c r="A19" s="306"/>
      <c r="B19" s="303"/>
      <c r="C19" s="263"/>
      <c r="D19" s="265"/>
      <c r="E19" s="267"/>
      <c r="F19" s="310" t="s">
        <v>20</v>
      </c>
      <c r="G19" s="311"/>
      <c r="H19" s="312"/>
      <c r="I19" s="100">
        <f t="shared" ref="I19" si="6">SUM(J19,L19)</f>
        <v>82.1</v>
      </c>
      <c r="J19" s="140">
        <f>SUM(J16:J17)</f>
        <v>82.1</v>
      </c>
      <c r="K19" s="5">
        <f>SUM(K16:K17)</f>
        <v>0</v>
      </c>
      <c r="L19" s="5">
        <f>SUM(L16:L17)</f>
        <v>0</v>
      </c>
      <c r="M19" s="140">
        <f>SUM(M16:M18)</f>
        <v>96</v>
      </c>
      <c r="N19" s="140">
        <f>SUM(N16:N18)</f>
        <v>96</v>
      </c>
      <c r="O19" s="140">
        <f>SUM(O16:O17)</f>
        <v>0</v>
      </c>
      <c r="P19" s="5">
        <f>SUM(P16:P17)</f>
        <v>0</v>
      </c>
      <c r="Q19" s="100">
        <f t="shared" ref="Q19:Q20" si="7">SUM(R19,T19)</f>
        <v>100</v>
      </c>
      <c r="R19" s="140">
        <f>SUM(R16:R17)</f>
        <v>100</v>
      </c>
      <c r="S19" s="140">
        <f>SUM(S16:S17)</f>
        <v>0</v>
      </c>
      <c r="T19" s="13">
        <f>SUM(T16:T17)</f>
        <v>0</v>
      </c>
      <c r="U19" s="100">
        <f t="shared" ref="U19:U20" si="8">SUM(V19,X19)</f>
        <v>100</v>
      </c>
      <c r="V19" s="140">
        <f>SUM(V16:V17)</f>
        <v>100</v>
      </c>
      <c r="W19" s="140">
        <f>SUM(W16:W17)</f>
        <v>0</v>
      </c>
      <c r="X19" s="13">
        <f>SUM(X16:X17)</f>
        <v>0</v>
      </c>
    </row>
    <row r="20" spans="1:25" ht="32.25" customHeight="1" thickBot="1" x14ac:dyDescent="0.25">
      <c r="A20" s="305">
        <v>1</v>
      </c>
      <c r="B20" s="302">
        <v>1</v>
      </c>
      <c r="C20" s="300">
        <v>4</v>
      </c>
      <c r="D20" s="308" t="s">
        <v>126</v>
      </c>
      <c r="E20" s="309">
        <v>11</v>
      </c>
      <c r="F20" s="209" t="s">
        <v>29</v>
      </c>
      <c r="G20" s="214" t="s">
        <v>30</v>
      </c>
      <c r="H20" s="63" t="s">
        <v>96</v>
      </c>
      <c r="I20" s="104">
        <v>5108.3999999999996</v>
      </c>
      <c r="J20" s="132">
        <v>5108.3999999999996</v>
      </c>
      <c r="K20" s="132">
        <v>0</v>
      </c>
      <c r="L20" s="133">
        <v>0</v>
      </c>
      <c r="M20" s="104">
        <f t="shared" ref="M20" si="9">SUM(N20,P20)</f>
        <v>3387</v>
      </c>
      <c r="N20" s="104">
        <v>3387</v>
      </c>
      <c r="O20" s="132">
        <v>0</v>
      </c>
      <c r="P20" s="133">
        <v>0</v>
      </c>
      <c r="Q20" s="104">
        <f t="shared" si="7"/>
        <v>3229</v>
      </c>
      <c r="R20" s="132">
        <v>3229</v>
      </c>
      <c r="S20" s="132"/>
      <c r="T20" s="133"/>
      <c r="U20" s="104">
        <f t="shared" si="8"/>
        <v>3241</v>
      </c>
      <c r="V20" s="132">
        <v>3241</v>
      </c>
      <c r="W20" s="132"/>
      <c r="X20" s="133"/>
    </row>
    <row r="21" spans="1:25" ht="20.45" customHeight="1" thickBot="1" x14ac:dyDescent="0.25">
      <c r="A21" s="306"/>
      <c r="B21" s="303"/>
      <c r="C21" s="263"/>
      <c r="D21" s="265"/>
      <c r="E21" s="267"/>
      <c r="F21" s="324" t="s">
        <v>31</v>
      </c>
      <c r="G21" s="325"/>
      <c r="H21" s="326"/>
      <c r="I21" s="114">
        <f>SUM(J20,L20)</f>
        <v>5108.3999999999996</v>
      </c>
      <c r="J21" s="113">
        <f>SUM(J20)</f>
        <v>5108.3999999999996</v>
      </c>
      <c r="K21" s="118">
        <f>SUM(K20)</f>
        <v>0</v>
      </c>
      <c r="L21" s="118">
        <f>SUM(L20)</f>
        <v>0</v>
      </c>
      <c r="M21" s="100">
        <f>SUM(N21,P21)</f>
        <v>3387</v>
      </c>
      <c r="N21" s="140">
        <f>SUM(N20)</f>
        <v>3387</v>
      </c>
      <c r="O21" s="140">
        <f>SUM(O20)</f>
        <v>0</v>
      </c>
      <c r="P21" s="5">
        <f>SUM(P20)</f>
        <v>0</v>
      </c>
      <c r="Q21" s="100">
        <f>SUM(R21,T21)</f>
        <v>3229</v>
      </c>
      <c r="R21" s="140">
        <f>SUM(R20)</f>
        <v>3229</v>
      </c>
      <c r="S21" s="140">
        <f>SUM(S20)</f>
        <v>0</v>
      </c>
      <c r="T21" s="13">
        <f>SUM(T20)</f>
        <v>0</v>
      </c>
      <c r="U21" s="100">
        <f>SUM(V21,X21)</f>
        <v>3241</v>
      </c>
      <c r="V21" s="140">
        <f>SUM(V20)</f>
        <v>3241</v>
      </c>
      <c r="W21" s="140">
        <f>SUM(W20)</f>
        <v>0</v>
      </c>
      <c r="X21" s="13">
        <f>SUM(X20)</f>
        <v>0</v>
      </c>
    </row>
    <row r="22" spans="1:25" ht="18.75" customHeight="1" x14ac:dyDescent="0.2">
      <c r="A22" s="305">
        <v>1</v>
      </c>
      <c r="B22" s="302">
        <v>1</v>
      </c>
      <c r="C22" s="300">
        <v>5</v>
      </c>
      <c r="D22" s="308" t="s">
        <v>32</v>
      </c>
      <c r="E22" s="309">
        <v>11</v>
      </c>
      <c r="F22" s="263" t="s">
        <v>33</v>
      </c>
      <c r="G22" s="296" t="s">
        <v>34</v>
      </c>
      <c r="H22" s="62" t="s">
        <v>95</v>
      </c>
      <c r="I22" s="134">
        <f>SUM(J22,L22)</f>
        <v>191</v>
      </c>
      <c r="J22" s="132">
        <v>191</v>
      </c>
      <c r="K22" s="132">
        <v>0</v>
      </c>
      <c r="L22" s="133">
        <v>0</v>
      </c>
      <c r="M22" s="112">
        <f t="shared" ref="M22:M24" si="10">SUM(N22,P22)</f>
        <v>202.3</v>
      </c>
      <c r="N22" s="132">
        <v>202.3</v>
      </c>
      <c r="O22" s="132">
        <v>0</v>
      </c>
      <c r="P22" s="133">
        <v>0</v>
      </c>
      <c r="Q22" s="104">
        <f t="shared" ref="Q22:Q23" si="11">SUM(R22,T22)</f>
        <v>196.4</v>
      </c>
      <c r="R22" s="132">
        <v>196.4</v>
      </c>
      <c r="S22" s="132"/>
      <c r="T22" s="133"/>
      <c r="U22" s="104">
        <f t="shared" ref="U22:U23" si="12">SUM(V22,X22)</f>
        <v>196.4</v>
      </c>
      <c r="V22" s="132">
        <v>196.4</v>
      </c>
      <c r="W22" s="132"/>
      <c r="X22" s="133"/>
    </row>
    <row r="23" spans="1:25" ht="18.75" customHeight="1" x14ac:dyDescent="0.2">
      <c r="A23" s="306"/>
      <c r="B23" s="303"/>
      <c r="C23" s="263"/>
      <c r="D23" s="265"/>
      <c r="E23" s="267"/>
      <c r="F23" s="263"/>
      <c r="G23" s="296"/>
      <c r="H23" s="68" t="s">
        <v>24</v>
      </c>
      <c r="I23" s="142">
        <f>J23</f>
        <v>911.5</v>
      </c>
      <c r="J23" s="228">
        <v>911.5</v>
      </c>
      <c r="K23" s="135">
        <v>0</v>
      </c>
      <c r="L23" s="136">
        <v>0</v>
      </c>
      <c r="M23" s="142">
        <f t="shared" si="10"/>
        <v>813.8</v>
      </c>
      <c r="N23" s="228">
        <v>813.8</v>
      </c>
      <c r="O23" s="135">
        <v>0</v>
      </c>
      <c r="P23" s="138">
        <v>0</v>
      </c>
      <c r="Q23" s="111">
        <f t="shared" si="11"/>
        <v>2073.4</v>
      </c>
      <c r="R23" s="135">
        <v>2073.4</v>
      </c>
      <c r="S23" s="137">
        <v>0</v>
      </c>
      <c r="T23" s="138">
        <v>0</v>
      </c>
      <c r="U23" s="110">
        <f t="shared" si="12"/>
        <v>2073.4</v>
      </c>
      <c r="V23" s="135">
        <v>2073.4</v>
      </c>
      <c r="W23" s="137">
        <v>0</v>
      </c>
      <c r="X23" s="138">
        <v>0</v>
      </c>
    </row>
    <row r="24" spans="1:25" ht="14.25" customHeight="1" thickBot="1" x14ac:dyDescent="0.25">
      <c r="A24" s="306"/>
      <c r="B24" s="303"/>
      <c r="C24" s="263"/>
      <c r="D24" s="265"/>
      <c r="E24" s="267"/>
      <c r="F24" s="220"/>
      <c r="G24" s="201"/>
      <c r="H24" s="191" t="s">
        <v>132</v>
      </c>
      <c r="I24" s="225"/>
      <c r="J24" s="226"/>
      <c r="K24" s="227"/>
      <c r="L24" s="227"/>
      <c r="M24" s="142">
        <f t="shared" si="10"/>
        <v>93.2</v>
      </c>
      <c r="N24" s="226">
        <v>93.2</v>
      </c>
      <c r="O24" s="17"/>
      <c r="P24" s="107"/>
      <c r="Q24" s="108"/>
      <c r="R24" s="17"/>
      <c r="S24" s="109"/>
      <c r="T24" s="107"/>
      <c r="U24" s="16"/>
      <c r="V24" s="17"/>
      <c r="W24" s="109"/>
      <c r="X24" s="107"/>
    </row>
    <row r="25" spans="1:25" ht="15" customHeight="1" thickBot="1" x14ac:dyDescent="0.25">
      <c r="A25" s="306"/>
      <c r="B25" s="303"/>
      <c r="C25" s="263"/>
      <c r="D25" s="265"/>
      <c r="E25" s="267"/>
      <c r="F25" s="310" t="s">
        <v>20</v>
      </c>
      <c r="G25" s="311"/>
      <c r="H25" s="312"/>
      <c r="I25" s="116">
        <f>SUM(J25,L25)</f>
        <v>1102.5</v>
      </c>
      <c r="J25" s="115">
        <f>SUM(J22:J23)</f>
        <v>1102.5</v>
      </c>
      <c r="K25" s="117">
        <f>SUM(K22:K23)</f>
        <v>0</v>
      </c>
      <c r="L25" s="117">
        <f>SUM(L22:L23)</f>
        <v>0</v>
      </c>
      <c r="M25" s="100">
        <f>SUM(N25,P25)</f>
        <v>1109.3</v>
      </c>
      <c r="N25" s="140">
        <f>SUM(N22:N24)</f>
        <v>1109.3</v>
      </c>
      <c r="O25" s="140">
        <f>SUM(O22:O23)</f>
        <v>0</v>
      </c>
      <c r="P25" s="5">
        <f>SUM(P22:P23)</f>
        <v>0</v>
      </c>
      <c r="Q25" s="100">
        <f>SUM(R25,T25)</f>
        <v>2269.8000000000002</v>
      </c>
      <c r="R25" s="140">
        <f>SUM(R22:R23)</f>
        <v>2269.8000000000002</v>
      </c>
      <c r="S25" s="140">
        <f>SUM(S22:S23)</f>
        <v>0</v>
      </c>
      <c r="T25" s="13">
        <f>SUM(T22:T23)</f>
        <v>0</v>
      </c>
      <c r="U25" s="100">
        <f>SUM(V25,X25)</f>
        <v>2269.8000000000002</v>
      </c>
      <c r="V25" s="140">
        <f>SUM(V22:V23)</f>
        <v>2269.8000000000002</v>
      </c>
      <c r="W25" s="140">
        <f>SUM(W22:W23)</f>
        <v>0</v>
      </c>
      <c r="X25" s="13">
        <f>SUM(X22:X23)</f>
        <v>0</v>
      </c>
    </row>
    <row r="26" spans="1:25" ht="13.5" customHeight="1" thickBot="1" x14ac:dyDescent="0.25">
      <c r="A26" s="65">
        <v>1</v>
      </c>
      <c r="B26" s="66">
        <v>1</v>
      </c>
      <c r="C26" s="330" t="s">
        <v>35</v>
      </c>
      <c r="D26" s="331"/>
      <c r="E26" s="331"/>
      <c r="F26" s="331"/>
      <c r="G26" s="331"/>
      <c r="H26" s="332"/>
      <c r="I26" s="7">
        <f t="shared" ref="I26" si="13">SUM(J26,L26)</f>
        <v>11136.2</v>
      </c>
      <c r="J26" s="8">
        <f>SUM(J13,J15,J19,J21,J25)</f>
        <v>11136.2</v>
      </c>
      <c r="K26" s="8">
        <f>SUM(K13,K15,K19,K21,K25)</f>
        <v>0</v>
      </c>
      <c r="L26" s="9">
        <f>SUM(L13,L15,L19,L21,L25)</f>
        <v>0</v>
      </c>
      <c r="M26" s="7">
        <f t="shared" ref="M26" si="14">SUM(N26,P26)</f>
        <v>11153</v>
      </c>
      <c r="N26" s="8">
        <f>SUM(N13,N15,N19,N21,N25)</f>
        <v>11153</v>
      </c>
      <c r="O26" s="8">
        <f>SUM(O13,O15,O19,O21,O25)</f>
        <v>0</v>
      </c>
      <c r="P26" s="9">
        <f>SUM(P13,P15,P19,P21,P25)</f>
        <v>0</v>
      </c>
      <c r="Q26" s="7">
        <f t="shared" ref="Q26" si="15">SUM(R26,T26)</f>
        <v>12399.8</v>
      </c>
      <c r="R26" s="8">
        <f>SUM(R13,R15,R19,R21,R25)</f>
        <v>12399.8</v>
      </c>
      <c r="S26" s="8">
        <f>SUM(S13,S15,S19,S21,S25)</f>
        <v>0</v>
      </c>
      <c r="T26" s="9">
        <f>SUM(T13,T15,T19,T21,T25)</f>
        <v>0</v>
      </c>
      <c r="U26" s="7">
        <f t="shared" ref="U26" si="16">SUM(V26,X26)</f>
        <v>12411.8</v>
      </c>
      <c r="V26" s="8">
        <f>SUM(V13,V15,V19,V21,V25)</f>
        <v>12411.8</v>
      </c>
      <c r="W26" s="8">
        <f>SUM(W13,W15,W19,W21,W25)</f>
        <v>0</v>
      </c>
      <c r="X26" s="9">
        <f>SUM(X13,X15,X19,X21,X25)</f>
        <v>0</v>
      </c>
    </row>
    <row r="27" spans="1:25" ht="13.5" customHeight="1" thickBot="1" x14ac:dyDescent="0.25">
      <c r="A27" s="211">
        <v>1</v>
      </c>
      <c r="B27" s="67">
        <v>2</v>
      </c>
      <c r="C27" s="333" t="s">
        <v>36</v>
      </c>
      <c r="D27" s="334"/>
      <c r="E27" s="334"/>
      <c r="F27" s="334"/>
      <c r="G27" s="334"/>
      <c r="H27" s="334"/>
      <c r="I27" s="334"/>
      <c r="J27" s="334"/>
      <c r="K27" s="334"/>
      <c r="L27" s="334"/>
      <c r="M27" s="334"/>
      <c r="N27" s="334"/>
      <c r="O27" s="334"/>
      <c r="P27" s="334"/>
      <c r="Q27" s="334"/>
      <c r="R27" s="334"/>
      <c r="S27" s="334"/>
      <c r="T27" s="334"/>
      <c r="U27" s="334"/>
      <c r="V27" s="334"/>
      <c r="W27" s="334"/>
      <c r="X27" s="335"/>
    </row>
    <row r="28" spans="1:25" ht="37.5" hidden="1" customHeight="1" x14ac:dyDescent="0.2">
      <c r="A28" s="305">
        <v>1</v>
      </c>
      <c r="B28" s="302">
        <v>2</v>
      </c>
      <c r="C28" s="259">
        <v>1</v>
      </c>
      <c r="D28" s="264" t="s">
        <v>37</v>
      </c>
      <c r="E28" s="340" t="s">
        <v>38</v>
      </c>
      <c r="F28" s="266" t="s">
        <v>39</v>
      </c>
      <c r="G28" s="295" t="s">
        <v>40</v>
      </c>
      <c r="H28" s="63" t="s">
        <v>24</v>
      </c>
      <c r="I28" s="134">
        <f>SUM(J28,L28)</f>
        <v>306.09999999999997</v>
      </c>
      <c r="J28" s="102">
        <v>304.7</v>
      </c>
      <c r="K28" s="102">
        <v>199.8</v>
      </c>
      <c r="L28" s="103">
        <v>1.4</v>
      </c>
      <c r="M28" s="134">
        <f>SUM(N28,P28)</f>
        <v>0</v>
      </c>
      <c r="N28" s="102"/>
      <c r="O28" s="102"/>
      <c r="P28" s="103"/>
      <c r="Q28" s="104">
        <f>SUM(R28,T28)</f>
        <v>0</v>
      </c>
      <c r="R28" s="102"/>
      <c r="S28" s="102"/>
      <c r="T28" s="133">
        <v>0</v>
      </c>
      <c r="U28" s="104">
        <f>SUM(V28,X28)</f>
        <v>0</v>
      </c>
      <c r="V28" s="102"/>
      <c r="W28" s="102"/>
      <c r="X28" s="133">
        <v>0</v>
      </c>
    </row>
    <row r="29" spans="1:25" ht="31.5" hidden="1" customHeight="1" x14ac:dyDescent="0.2">
      <c r="A29" s="306"/>
      <c r="B29" s="303"/>
      <c r="C29" s="263"/>
      <c r="D29" s="265"/>
      <c r="E29" s="341"/>
      <c r="F29" s="267"/>
      <c r="G29" s="296"/>
      <c r="H29" s="68" t="s">
        <v>41</v>
      </c>
      <c r="I29" s="142">
        <f>SUM(J29,L29)</f>
        <v>22.2</v>
      </c>
      <c r="J29" s="135">
        <v>22.2</v>
      </c>
      <c r="K29" s="135">
        <v>6</v>
      </c>
      <c r="L29" s="136"/>
      <c r="M29" s="110">
        <f t="shared" ref="M29" si="17">SUM(N29,P29)</f>
        <v>0</v>
      </c>
      <c r="N29" s="135"/>
      <c r="O29" s="135"/>
      <c r="P29" s="136"/>
      <c r="Q29" s="110">
        <f t="shared" ref="Q29" si="18">SUM(R29,T29)</f>
        <v>0</v>
      </c>
      <c r="R29" s="135"/>
      <c r="S29" s="135"/>
      <c r="T29" s="136">
        <v>0</v>
      </c>
      <c r="U29" s="110">
        <f t="shared" ref="U29" si="19">SUM(V29,X29)</f>
        <v>0</v>
      </c>
      <c r="V29" s="135"/>
      <c r="W29" s="135"/>
      <c r="X29" s="136">
        <v>0</v>
      </c>
    </row>
    <row r="30" spans="1:25" ht="41.25" hidden="1" customHeight="1" thickBot="1" x14ac:dyDescent="0.25">
      <c r="A30" s="306"/>
      <c r="B30" s="303"/>
      <c r="C30" s="263"/>
      <c r="D30" s="265"/>
      <c r="E30" s="341"/>
      <c r="F30" s="267"/>
      <c r="G30" s="296"/>
      <c r="H30" s="69" t="s">
        <v>92</v>
      </c>
      <c r="I30" s="53">
        <v>0.9</v>
      </c>
      <c r="J30" s="141">
        <v>3.6</v>
      </c>
      <c r="K30" s="141">
        <v>2.8</v>
      </c>
      <c r="L30" s="141"/>
      <c r="M30" s="40"/>
      <c r="N30" s="141"/>
      <c r="O30" s="141"/>
      <c r="P30" s="141"/>
      <c r="Q30" s="40"/>
      <c r="R30" s="141"/>
      <c r="S30" s="141"/>
      <c r="T30" s="141"/>
      <c r="U30" s="120"/>
      <c r="V30" s="121"/>
      <c r="W30" s="121"/>
      <c r="X30" s="122"/>
    </row>
    <row r="31" spans="1:25" ht="24" customHeight="1" x14ac:dyDescent="0.2">
      <c r="A31" s="306"/>
      <c r="B31" s="303"/>
      <c r="C31" s="263"/>
      <c r="D31" s="265"/>
      <c r="E31" s="341"/>
      <c r="F31" s="266" t="s">
        <v>39</v>
      </c>
      <c r="G31" s="295" t="s">
        <v>40</v>
      </c>
      <c r="H31" s="69" t="s">
        <v>24</v>
      </c>
      <c r="I31" s="229">
        <f>J31+L31</f>
        <v>457</v>
      </c>
      <c r="J31" s="139">
        <v>455.7</v>
      </c>
      <c r="K31" s="139">
        <v>315.10000000000002</v>
      </c>
      <c r="L31" s="179">
        <v>1.3</v>
      </c>
      <c r="M31" s="134">
        <f>N31+P31</f>
        <v>476.2</v>
      </c>
      <c r="N31" s="141">
        <v>475.5</v>
      </c>
      <c r="O31" s="141">
        <v>415.7</v>
      </c>
      <c r="P31" s="128">
        <v>0.7</v>
      </c>
      <c r="Q31" s="40">
        <v>514.79999999999995</v>
      </c>
      <c r="R31" s="141">
        <v>514.1</v>
      </c>
      <c r="S31" s="141">
        <v>449.9</v>
      </c>
      <c r="T31" s="128">
        <v>0.7</v>
      </c>
      <c r="U31" s="40">
        <v>514.79999999999995</v>
      </c>
      <c r="V31" s="141">
        <v>514.1</v>
      </c>
      <c r="W31" s="141">
        <v>449.9</v>
      </c>
      <c r="X31" s="222">
        <v>0.7</v>
      </c>
      <c r="Y31" s="232"/>
    </row>
    <row r="32" spans="1:25" ht="24.75" customHeight="1" thickBot="1" x14ac:dyDescent="0.25">
      <c r="A32" s="306"/>
      <c r="B32" s="303"/>
      <c r="C32" s="263"/>
      <c r="D32" s="265"/>
      <c r="E32" s="341"/>
      <c r="F32" s="267"/>
      <c r="G32" s="296"/>
      <c r="H32" s="69" t="s">
        <v>41</v>
      </c>
      <c r="I32" s="105">
        <f>J32+L32</f>
        <v>19.600000000000001</v>
      </c>
      <c r="J32" s="141">
        <v>19.600000000000001</v>
      </c>
      <c r="K32" s="141">
        <v>6.8</v>
      </c>
      <c r="L32" s="141"/>
      <c r="M32" s="142">
        <v>19.600000000000001</v>
      </c>
      <c r="N32" s="141">
        <v>19.600000000000001</v>
      </c>
      <c r="O32" s="141">
        <v>7.2</v>
      </c>
      <c r="P32" s="141"/>
      <c r="Q32" s="142">
        <v>19.600000000000001</v>
      </c>
      <c r="R32" s="141">
        <v>19.600000000000001</v>
      </c>
      <c r="S32" s="141">
        <v>7.2</v>
      </c>
      <c r="T32" s="141"/>
      <c r="U32" s="142">
        <v>19.600000000000001</v>
      </c>
      <c r="V32" s="141">
        <v>19.600000000000001</v>
      </c>
      <c r="W32" s="141">
        <v>7.2</v>
      </c>
      <c r="X32" s="131"/>
      <c r="Y32" s="232"/>
    </row>
    <row r="33" spans="1:25" ht="17.25" customHeight="1" thickBot="1" x14ac:dyDescent="0.25">
      <c r="A33" s="306"/>
      <c r="B33" s="303"/>
      <c r="C33" s="263"/>
      <c r="D33" s="265"/>
      <c r="E33" s="341"/>
      <c r="F33" s="310" t="s">
        <v>20</v>
      </c>
      <c r="G33" s="311"/>
      <c r="H33" s="312"/>
      <c r="I33" s="140">
        <f>SUM(I31:I32)</f>
        <v>476.6</v>
      </c>
      <c r="J33" s="140">
        <f>SUM(J31:J32)</f>
        <v>475.3</v>
      </c>
      <c r="K33" s="140">
        <f>SUM(K31:K32)</f>
        <v>321.90000000000003</v>
      </c>
      <c r="L33" s="140">
        <f>SUM(L31:L32)</f>
        <v>1.3</v>
      </c>
      <c r="M33" s="100">
        <f>SUM(N33,P33)</f>
        <v>495.8</v>
      </c>
      <c r="N33" s="140">
        <f>SUM(N28:N32)</f>
        <v>495.1</v>
      </c>
      <c r="O33" s="140">
        <f>SUM(O28:O32)</f>
        <v>422.9</v>
      </c>
      <c r="P33" s="140">
        <f>SUM(P28:P32)</f>
        <v>0.7</v>
      </c>
      <c r="Q33" s="100">
        <f>SUM(R33,T33)</f>
        <v>534.40000000000009</v>
      </c>
      <c r="R33" s="140">
        <f>SUM(R31:R32)</f>
        <v>533.70000000000005</v>
      </c>
      <c r="S33" s="140">
        <f>SUM(S31:S32)</f>
        <v>457.09999999999997</v>
      </c>
      <c r="T33" s="140">
        <f>SUM(T31:T32)</f>
        <v>0.7</v>
      </c>
      <c r="U33" s="100">
        <f>SUM(V33,X33)</f>
        <v>534.40000000000009</v>
      </c>
      <c r="V33" s="140">
        <f>SUM(V31:V32)</f>
        <v>533.70000000000005</v>
      </c>
      <c r="W33" s="140">
        <f>SUM(W31:W32)</f>
        <v>457.09999999999997</v>
      </c>
      <c r="X33" s="13">
        <f>SUM(X28:X32)</f>
        <v>0.7</v>
      </c>
    </row>
    <row r="34" spans="1:25" ht="23.25" customHeight="1" x14ac:dyDescent="0.2">
      <c r="A34" s="305">
        <v>1</v>
      </c>
      <c r="B34" s="302">
        <v>2</v>
      </c>
      <c r="C34" s="300">
        <v>2</v>
      </c>
      <c r="D34" s="308" t="s">
        <v>133</v>
      </c>
      <c r="E34" s="337" t="s">
        <v>42</v>
      </c>
      <c r="F34" s="266" t="s">
        <v>39</v>
      </c>
      <c r="G34" s="295" t="s">
        <v>43</v>
      </c>
      <c r="H34" s="63" t="s">
        <v>24</v>
      </c>
      <c r="I34" s="134">
        <f>J34+L34</f>
        <v>457.7</v>
      </c>
      <c r="J34" s="102">
        <v>452.9</v>
      </c>
      <c r="K34" s="102">
        <v>298.39999999999998</v>
      </c>
      <c r="L34" s="103">
        <v>4.8</v>
      </c>
      <c r="M34" s="134">
        <f>N34+P34</f>
        <v>482.9</v>
      </c>
      <c r="N34" s="147">
        <v>482.9</v>
      </c>
      <c r="O34" s="147">
        <v>403.2</v>
      </c>
      <c r="P34" s="103"/>
      <c r="Q34" s="147">
        <v>500.4</v>
      </c>
      <c r="R34" s="147">
        <v>500.4</v>
      </c>
      <c r="S34" s="147">
        <v>416</v>
      </c>
      <c r="T34" s="103"/>
      <c r="U34" s="147">
        <v>500.4</v>
      </c>
      <c r="V34" s="147">
        <v>500.4</v>
      </c>
      <c r="W34" s="147">
        <v>416</v>
      </c>
      <c r="X34" s="103"/>
    </row>
    <row r="35" spans="1:25" ht="23.25" customHeight="1" thickBot="1" x14ac:dyDescent="0.25">
      <c r="A35" s="306"/>
      <c r="B35" s="303"/>
      <c r="C35" s="263"/>
      <c r="D35" s="265"/>
      <c r="E35" s="338"/>
      <c r="F35" s="267"/>
      <c r="G35" s="296"/>
      <c r="H35" s="68" t="s">
        <v>41</v>
      </c>
      <c r="I35" s="142">
        <f>J35</f>
        <v>25.5</v>
      </c>
      <c r="J35" s="135">
        <v>25.5</v>
      </c>
      <c r="K35" s="135">
        <v>7.4</v>
      </c>
      <c r="L35" s="136"/>
      <c r="M35" s="160">
        <f>N35+P35</f>
        <v>30</v>
      </c>
      <c r="N35" s="154">
        <v>30</v>
      </c>
      <c r="O35" s="154">
        <v>11.8</v>
      </c>
      <c r="P35" s="136"/>
      <c r="Q35" s="160">
        <v>25</v>
      </c>
      <c r="R35" s="154">
        <v>25</v>
      </c>
      <c r="S35" s="154">
        <v>9.8000000000000007</v>
      </c>
      <c r="T35" s="136"/>
      <c r="U35" s="160">
        <v>25</v>
      </c>
      <c r="V35" s="154">
        <v>25</v>
      </c>
      <c r="W35" s="154">
        <v>9.8000000000000007</v>
      </c>
      <c r="X35" s="136"/>
    </row>
    <row r="36" spans="1:25" ht="23.25" customHeight="1" thickBot="1" x14ac:dyDescent="0.25">
      <c r="A36" s="307"/>
      <c r="B36" s="304"/>
      <c r="C36" s="301"/>
      <c r="D36" s="336"/>
      <c r="E36" s="339"/>
      <c r="F36" s="310" t="s">
        <v>20</v>
      </c>
      <c r="G36" s="311"/>
      <c r="H36" s="312"/>
      <c r="I36" s="100">
        <f>SUM(J36,L36)</f>
        <v>483.2</v>
      </c>
      <c r="J36" s="140">
        <f>SUM(J34:J35)</f>
        <v>478.4</v>
      </c>
      <c r="K36" s="140">
        <f>SUM(K34:K35)</f>
        <v>305.79999999999995</v>
      </c>
      <c r="L36" s="140">
        <f>SUM(L34:L35)</f>
        <v>4.8</v>
      </c>
      <c r="M36" s="100">
        <f>SUM(N36,P36)</f>
        <v>512.9</v>
      </c>
      <c r="N36" s="140">
        <f>SUM(N34:N35)</f>
        <v>512.9</v>
      </c>
      <c r="O36" s="140">
        <f>SUM(O34:O35)</f>
        <v>415</v>
      </c>
      <c r="P36" s="140">
        <f>SUM(P34:P35)</f>
        <v>0</v>
      </c>
      <c r="Q36" s="100">
        <f>SUM(R36,T36)</f>
        <v>525.4</v>
      </c>
      <c r="R36" s="140">
        <f>SUM(R34:R35)</f>
        <v>525.4</v>
      </c>
      <c r="S36" s="140">
        <f>SUM(S34:S35)</f>
        <v>425.8</v>
      </c>
      <c r="T36" s="13">
        <f>SUM(T34:T35)</f>
        <v>0</v>
      </c>
      <c r="U36" s="6">
        <f>SUM(V36,X36)</f>
        <v>525.4</v>
      </c>
      <c r="V36" s="140">
        <f>SUM(V34:V35)</f>
        <v>525.4</v>
      </c>
      <c r="W36" s="140">
        <f>SUM(W34:W35)</f>
        <v>425.8</v>
      </c>
      <c r="X36" s="13">
        <f>SUM(X34:X35)</f>
        <v>0</v>
      </c>
    </row>
    <row r="37" spans="1:25" ht="24.2" customHeight="1" x14ac:dyDescent="0.2">
      <c r="A37" s="305">
        <v>1</v>
      </c>
      <c r="B37" s="302">
        <v>2</v>
      </c>
      <c r="C37" s="300">
        <v>3</v>
      </c>
      <c r="D37" s="308" t="s">
        <v>44</v>
      </c>
      <c r="E37" s="337" t="s">
        <v>45</v>
      </c>
      <c r="F37" s="236" t="s">
        <v>39</v>
      </c>
      <c r="G37" s="347" t="s">
        <v>46</v>
      </c>
      <c r="H37" s="239" t="s">
        <v>24</v>
      </c>
      <c r="I37" s="134">
        <f>J37+L37</f>
        <v>383.7</v>
      </c>
      <c r="J37" s="102">
        <v>380.3</v>
      </c>
      <c r="K37" s="102">
        <v>276.2</v>
      </c>
      <c r="L37" s="103">
        <v>3.4</v>
      </c>
      <c r="M37" s="134">
        <f>N37+P37</f>
        <v>456.1</v>
      </c>
      <c r="N37" s="147">
        <v>451.1</v>
      </c>
      <c r="O37" s="147">
        <v>414.9</v>
      </c>
      <c r="P37" s="164">
        <v>5</v>
      </c>
      <c r="Q37" s="146">
        <v>521.29999999999995</v>
      </c>
      <c r="R37" s="147">
        <v>516.29999999999995</v>
      </c>
      <c r="S37" s="147">
        <v>479</v>
      </c>
      <c r="T37" s="164">
        <v>5</v>
      </c>
      <c r="U37" s="146">
        <v>521.29999999999995</v>
      </c>
      <c r="V37" s="147">
        <v>516.29999999999995</v>
      </c>
      <c r="W37" s="147">
        <v>479</v>
      </c>
      <c r="X37" s="180">
        <v>5</v>
      </c>
      <c r="Y37" s="232"/>
    </row>
    <row r="38" spans="1:25" ht="24.2" customHeight="1" x14ac:dyDescent="0.2">
      <c r="A38" s="306"/>
      <c r="B38" s="303"/>
      <c r="C38" s="263"/>
      <c r="D38" s="265"/>
      <c r="E38" s="338"/>
      <c r="F38" s="187"/>
      <c r="G38" s="347"/>
      <c r="H38" s="126" t="s">
        <v>41</v>
      </c>
      <c r="I38" s="142">
        <f>J38+L38</f>
        <v>36.5</v>
      </c>
      <c r="J38" s="135">
        <v>36.5</v>
      </c>
      <c r="K38" s="135">
        <v>24.3</v>
      </c>
      <c r="L38" s="136"/>
      <c r="M38" s="153">
        <v>46.5</v>
      </c>
      <c r="N38" s="154">
        <v>46.5</v>
      </c>
      <c r="O38" s="154">
        <v>37.4</v>
      </c>
      <c r="P38" s="163"/>
      <c r="Q38" s="153">
        <v>44</v>
      </c>
      <c r="R38" s="154">
        <v>44</v>
      </c>
      <c r="S38" s="154">
        <v>29.5</v>
      </c>
      <c r="T38" s="163"/>
      <c r="U38" s="153">
        <v>44</v>
      </c>
      <c r="V38" s="154">
        <v>44</v>
      </c>
      <c r="W38" s="154">
        <v>29.5</v>
      </c>
      <c r="X38" s="155"/>
      <c r="Y38" s="232"/>
    </row>
    <row r="39" spans="1:25" ht="24.2" customHeight="1" thickBot="1" x14ac:dyDescent="0.25">
      <c r="A39" s="306"/>
      <c r="B39" s="303"/>
      <c r="C39" s="263"/>
      <c r="D39" s="265"/>
      <c r="E39" s="338"/>
      <c r="F39" s="188" t="s">
        <v>48</v>
      </c>
      <c r="G39" s="347"/>
      <c r="H39" s="127" t="s">
        <v>95</v>
      </c>
      <c r="I39" s="105">
        <f>J39+L39</f>
        <v>227.5</v>
      </c>
      <c r="J39" s="101">
        <v>227.5</v>
      </c>
      <c r="K39" s="101">
        <v>170.6</v>
      </c>
      <c r="L39" s="101"/>
      <c r="M39" s="125">
        <v>270</v>
      </c>
      <c r="N39" s="101">
        <v>270</v>
      </c>
      <c r="O39" s="101">
        <v>260.2</v>
      </c>
      <c r="P39" s="129"/>
      <c r="Q39" s="123"/>
      <c r="R39" s="130"/>
      <c r="S39" s="130"/>
      <c r="T39" s="131"/>
      <c r="U39" s="123"/>
      <c r="V39" s="130"/>
      <c r="W39" s="130"/>
      <c r="X39" s="131"/>
    </row>
    <row r="40" spans="1:25" ht="24.2" customHeight="1" thickBot="1" x14ac:dyDescent="0.25">
      <c r="A40" s="307"/>
      <c r="B40" s="304"/>
      <c r="C40" s="301"/>
      <c r="D40" s="336"/>
      <c r="E40" s="339"/>
      <c r="F40" s="342" t="s">
        <v>20</v>
      </c>
      <c r="G40" s="343"/>
      <c r="H40" s="344"/>
      <c r="I40" s="100">
        <f>SUM(J40,L40)</f>
        <v>647.69999999999993</v>
      </c>
      <c r="J40" s="140">
        <f>SUM(J37:J39)</f>
        <v>644.29999999999995</v>
      </c>
      <c r="K40" s="140">
        <f>SUM(K37:K39)</f>
        <v>471.1</v>
      </c>
      <c r="L40" s="140">
        <f>SUM(L37:L38)</f>
        <v>3.4</v>
      </c>
      <c r="M40" s="140">
        <f>SUM(M37:M38,M39)</f>
        <v>772.6</v>
      </c>
      <c r="N40" s="140">
        <f>SUM(N37:N38,N39)</f>
        <v>767.6</v>
      </c>
      <c r="O40" s="140">
        <f>SUM(O37:O39)</f>
        <v>712.5</v>
      </c>
      <c r="P40" s="140">
        <f>SUM(P37:P38)</f>
        <v>5</v>
      </c>
      <c r="Q40" s="79">
        <f>SUM(R40,T40)</f>
        <v>565.29999999999995</v>
      </c>
      <c r="R40" s="115">
        <f>SUM(R37:R38)</f>
        <v>560.29999999999995</v>
      </c>
      <c r="S40" s="115">
        <f>SUM(S37:S38)</f>
        <v>508.5</v>
      </c>
      <c r="T40" s="78">
        <f>SUM(T37:T38)</f>
        <v>5</v>
      </c>
      <c r="U40" s="79">
        <f>SUM(V40,X40)</f>
        <v>565.29999999999995</v>
      </c>
      <c r="V40" s="115">
        <f>SUM(V37:V38)</f>
        <v>560.29999999999995</v>
      </c>
      <c r="W40" s="115">
        <f>SUM(W37:W38)</f>
        <v>508.5</v>
      </c>
      <c r="X40" s="78">
        <f>SUM(X37:X38)</f>
        <v>5</v>
      </c>
    </row>
    <row r="41" spans="1:25" ht="24.2" customHeight="1" x14ac:dyDescent="0.2">
      <c r="A41" s="305">
        <v>1</v>
      </c>
      <c r="B41" s="302">
        <v>2</v>
      </c>
      <c r="C41" s="300">
        <v>4</v>
      </c>
      <c r="D41" s="308" t="s">
        <v>58</v>
      </c>
      <c r="E41" s="348" t="s">
        <v>59</v>
      </c>
      <c r="F41" s="259" t="s">
        <v>60</v>
      </c>
      <c r="G41" s="295" t="s">
        <v>61</v>
      </c>
      <c r="H41" s="63" t="s">
        <v>41</v>
      </c>
      <c r="I41" s="104">
        <f>J41+L41</f>
        <v>931.5</v>
      </c>
      <c r="J41" s="132">
        <v>922.3</v>
      </c>
      <c r="K41" s="132">
        <v>524.1</v>
      </c>
      <c r="L41" s="133">
        <v>9.1999999999999993</v>
      </c>
      <c r="M41" s="134">
        <f>N41+P41</f>
        <v>1051.4000000000001</v>
      </c>
      <c r="N41" s="144">
        <v>1031.4000000000001</v>
      </c>
      <c r="O41" s="144">
        <v>834.1</v>
      </c>
      <c r="P41" s="145">
        <v>20</v>
      </c>
      <c r="Q41" s="144">
        <v>948.3</v>
      </c>
      <c r="R41" s="144">
        <v>928.3</v>
      </c>
      <c r="S41" s="144">
        <v>755</v>
      </c>
      <c r="T41" s="145">
        <v>20</v>
      </c>
      <c r="U41" s="144">
        <v>948.3</v>
      </c>
      <c r="V41" s="144">
        <v>928.3</v>
      </c>
      <c r="W41" s="144">
        <v>755</v>
      </c>
      <c r="X41" s="145">
        <v>20</v>
      </c>
    </row>
    <row r="42" spans="1:25" ht="24.2" customHeight="1" x14ac:dyDescent="0.2">
      <c r="A42" s="306"/>
      <c r="B42" s="303"/>
      <c r="C42" s="263"/>
      <c r="D42" s="265"/>
      <c r="E42" s="349"/>
      <c r="F42" s="263"/>
      <c r="G42" s="296"/>
      <c r="H42" s="64" t="s">
        <v>95</v>
      </c>
      <c r="I42" s="110">
        <v>333.8</v>
      </c>
      <c r="J42" s="135">
        <v>333.8</v>
      </c>
      <c r="K42" s="135">
        <v>232.2</v>
      </c>
      <c r="L42" s="136"/>
      <c r="M42" s="153">
        <v>289</v>
      </c>
      <c r="N42" s="154">
        <v>289</v>
      </c>
      <c r="O42" s="154">
        <v>285</v>
      </c>
      <c r="P42" s="155"/>
      <c r="Q42" s="153">
        <v>333.8</v>
      </c>
      <c r="R42" s="154">
        <v>333.8</v>
      </c>
      <c r="S42" s="154">
        <v>298.5</v>
      </c>
      <c r="T42" s="155"/>
      <c r="U42" s="153">
        <v>333.8</v>
      </c>
      <c r="V42" s="154">
        <v>333.8</v>
      </c>
      <c r="W42" s="154">
        <v>298.5</v>
      </c>
      <c r="X42" s="155"/>
    </row>
    <row r="43" spans="1:25" ht="24.2" customHeight="1" x14ac:dyDescent="0.2">
      <c r="A43" s="306"/>
      <c r="B43" s="303"/>
      <c r="C43" s="263"/>
      <c r="D43" s="265"/>
      <c r="E43" s="349"/>
      <c r="F43" s="263"/>
      <c r="G43" s="296"/>
      <c r="H43" s="64" t="s">
        <v>24</v>
      </c>
      <c r="I43" s="110">
        <v>45.3</v>
      </c>
      <c r="J43" s="137">
        <v>45.3</v>
      </c>
      <c r="K43" s="137">
        <v>34.700000000000003</v>
      </c>
      <c r="L43" s="138"/>
      <c r="M43" s="162">
        <v>0</v>
      </c>
      <c r="N43" s="162">
        <v>0</v>
      </c>
      <c r="O43" s="162">
        <v>0</v>
      </c>
      <c r="P43" s="159"/>
      <c r="Q43" s="161"/>
      <c r="R43" s="162"/>
      <c r="S43" s="162"/>
      <c r="T43" s="159"/>
      <c r="U43" s="161"/>
      <c r="V43" s="162"/>
      <c r="W43" s="162"/>
      <c r="X43" s="159"/>
    </row>
    <row r="44" spans="1:25" ht="24.2" customHeight="1" thickBot="1" x14ac:dyDescent="0.25">
      <c r="A44" s="306"/>
      <c r="B44" s="303"/>
      <c r="C44" s="263"/>
      <c r="D44" s="265"/>
      <c r="E44" s="349"/>
      <c r="F44" s="263"/>
      <c r="G44" s="296"/>
      <c r="H44" s="64" t="s">
        <v>97</v>
      </c>
      <c r="I44" s="10">
        <f>J44+L44</f>
        <v>647.4</v>
      </c>
      <c r="J44" s="109">
        <v>636.1</v>
      </c>
      <c r="K44" s="109">
        <v>172.2</v>
      </c>
      <c r="L44" s="107">
        <v>11.3</v>
      </c>
      <c r="M44" s="105">
        <f>N44+P44</f>
        <v>849.6</v>
      </c>
      <c r="N44" s="152">
        <v>849.6</v>
      </c>
      <c r="O44" s="152">
        <v>421</v>
      </c>
      <c r="P44" s="150">
        <v>0</v>
      </c>
      <c r="Q44" s="151">
        <v>700.8</v>
      </c>
      <c r="R44" s="152">
        <v>700.8</v>
      </c>
      <c r="S44" s="152">
        <v>290.8</v>
      </c>
      <c r="T44" s="150">
        <v>0</v>
      </c>
      <c r="U44" s="151">
        <v>700.8</v>
      </c>
      <c r="V44" s="152">
        <v>700.8</v>
      </c>
      <c r="W44" s="152">
        <v>290.8</v>
      </c>
      <c r="X44" s="150">
        <v>0</v>
      </c>
    </row>
    <row r="45" spans="1:25" ht="20.100000000000001" customHeight="1" thickBot="1" x14ac:dyDescent="0.25">
      <c r="A45" s="307"/>
      <c r="B45" s="304"/>
      <c r="C45" s="301"/>
      <c r="D45" s="336"/>
      <c r="E45" s="349"/>
      <c r="F45" s="342" t="s">
        <v>20</v>
      </c>
      <c r="G45" s="346"/>
      <c r="H45" s="344"/>
      <c r="I45" s="100">
        <f t="shared" ref="I45" si="20">SUM(J45,L45)</f>
        <v>1958</v>
      </c>
      <c r="J45" s="140">
        <f>SUM(J41:J44)</f>
        <v>1937.5</v>
      </c>
      <c r="K45" s="140">
        <f>SUM(K41:K44)</f>
        <v>963.2</v>
      </c>
      <c r="L45" s="13">
        <f>SUM(L41:L44)</f>
        <v>20.5</v>
      </c>
      <c r="M45" s="100">
        <f t="shared" ref="M45" si="21">SUM(N45,P45)</f>
        <v>2190</v>
      </c>
      <c r="N45" s="140">
        <f>SUM(N41:N44)</f>
        <v>2170</v>
      </c>
      <c r="O45" s="140">
        <f>SUM(O41:O44)</f>
        <v>1540.1</v>
      </c>
      <c r="P45" s="13">
        <f>SUM(P41:P44)</f>
        <v>20</v>
      </c>
      <c r="Q45" s="6">
        <f t="shared" ref="Q45" si="22">SUM(R45,T45)</f>
        <v>1982.8999999999999</v>
      </c>
      <c r="R45" s="140">
        <f>SUM(R41:R44)</f>
        <v>1962.8999999999999</v>
      </c>
      <c r="S45" s="140">
        <f>SUM(S41:S44)</f>
        <v>1344.3</v>
      </c>
      <c r="T45" s="13">
        <f>SUM(T41:T44)</f>
        <v>20</v>
      </c>
      <c r="U45" s="6">
        <f t="shared" ref="U45" si="23">SUM(V45,X45)</f>
        <v>1982.8999999999999</v>
      </c>
      <c r="V45" s="140">
        <f>SUM(V41:V44)</f>
        <v>1962.8999999999999</v>
      </c>
      <c r="W45" s="140">
        <f>SUM(W41:W44)</f>
        <v>1344.3</v>
      </c>
      <c r="X45" s="13">
        <f>SUM(X41:X44)</f>
        <v>20</v>
      </c>
    </row>
    <row r="46" spans="1:25" ht="47.25" customHeight="1" thickBot="1" x14ac:dyDescent="0.25">
      <c r="A46" s="350">
        <v>1</v>
      </c>
      <c r="B46" s="302">
        <v>2</v>
      </c>
      <c r="C46" s="300">
        <v>5</v>
      </c>
      <c r="D46" s="352" t="s">
        <v>69</v>
      </c>
      <c r="E46" s="309" t="s">
        <v>70</v>
      </c>
      <c r="F46" s="184" t="s">
        <v>39</v>
      </c>
      <c r="G46" s="205" t="s">
        <v>71</v>
      </c>
      <c r="H46" s="216" t="s">
        <v>24</v>
      </c>
      <c r="I46" s="104">
        <f>J46+L46</f>
        <v>292.3</v>
      </c>
      <c r="J46" s="132">
        <v>291.10000000000002</v>
      </c>
      <c r="K46" s="132">
        <v>193</v>
      </c>
      <c r="L46" s="133">
        <v>1.2</v>
      </c>
      <c r="M46" s="104">
        <f>N46+P46</f>
        <v>288.5</v>
      </c>
      <c r="N46" s="144">
        <v>288.5</v>
      </c>
      <c r="O46" s="144">
        <v>255.9</v>
      </c>
      <c r="P46" s="145">
        <v>0</v>
      </c>
      <c r="Q46" s="104">
        <f>R46+T46</f>
        <v>288.8</v>
      </c>
      <c r="R46" s="144">
        <v>288.8</v>
      </c>
      <c r="S46" s="144">
        <v>258.10000000000002</v>
      </c>
      <c r="T46" s="133"/>
      <c r="U46" s="104">
        <f>V46+X46</f>
        <v>288.8</v>
      </c>
      <c r="V46" s="144">
        <v>288.8</v>
      </c>
      <c r="W46" s="144">
        <v>258.10000000000002</v>
      </c>
      <c r="X46" s="133"/>
    </row>
    <row r="47" spans="1:25" ht="44.25" customHeight="1" thickBot="1" x14ac:dyDescent="0.25">
      <c r="A47" s="351"/>
      <c r="B47" s="304"/>
      <c r="C47" s="301"/>
      <c r="D47" s="352"/>
      <c r="E47" s="353"/>
      <c r="F47" s="398" t="s">
        <v>20</v>
      </c>
      <c r="G47" s="298"/>
      <c r="H47" s="299"/>
      <c r="I47" s="116">
        <f>SUM(J47,L47)</f>
        <v>292.3</v>
      </c>
      <c r="J47" s="115">
        <f>SUM(J46:J46)</f>
        <v>291.10000000000002</v>
      </c>
      <c r="K47" s="115">
        <f>SUM(K46:K46)</f>
        <v>193</v>
      </c>
      <c r="L47" s="78">
        <f>SUM(L46:L46)</f>
        <v>1.2</v>
      </c>
      <c r="M47" s="116">
        <f>SUM(N47,P47)</f>
        <v>288.5</v>
      </c>
      <c r="N47" s="115">
        <f>SUM(N46:N46)</f>
        <v>288.5</v>
      </c>
      <c r="O47" s="115">
        <f>SUM(O46:O46)</f>
        <v>255.9</v>
      </c>
      <c r="P47" s="78">
        <f>SUM(P46:P46)</f>
        <v>0</v>
      </c>
      <c r="Q47" s="79">
        <f>SUM(R47,T47)</f>
        <v>288.8</v>
      </c>
      <c r="R47" s="115">
        <f>SUM(R46:R46)</f>
        <v>288.8</v>
      </c>
      <c r="S47" s="115">
        <f>SUM(S46:S46)</f>
        <v>258.10000000000002</v>
      </c>
      <c r="T47" s="78">
        <f>SUM(T46:T46)</f>
        <v>0</v>
      </c>
      <c r="U47" s="79">
        <f>SUM(V47,X47)</f>
        <v>288.8</v>
      </c>
      <c r="V47" s="115">
        <f>SUM(V46:V46)</f>
        <v>288.8</v>
      </c>
      <c r="W47" s="115">
        <f>SUM(W46:W46)</f>
        <v>258.10000000000002</v>
      </c>
      <c r="X47" s="78">
        <f>SUM(X46:X46)</f>
        <v>0</v>
      </c>
    </row>
    <row r="48" spans="1:25" ht="24.2" customHeight="1" x14ac:dyDescent="0.2">
      <c r="A48" s="210"/>
      <c r="B48" s="202"/>
      <c r="C48" s="204"/>
      <c r="D48" s="308" t="s">
        <v>134</v>
      </c>
      <c r="E48" s="341" t="s">
        <v>38</v>
      </c>
      <c r="F48" s="259" t="s">
        <v>39</v>
      </c>
      <c r="G48" s="295" t="s">
        <v>68</v>
      </c>
      <c r="H48" s="213" t="s">
        <v>24</v>
      </c>
      <c r="I48" s="104">
        <f>J48+L48</f>
        <v>127.5</v>
      </c>
      <c r="J48" s="132">
        <v>127.5</v>
      </c>
      <c r="K48" s="132">
        <v>89.7</v>
      </c>
      <c r="L48" s="133">
        <v>0</v>
      </c>
      <c r="M48" s="104">
        <f>N48+P48</f>
        <v>141.19999999999999</v>
      </c>
      <c r="N48" s="144">
        <v>141.19999999999999</v>
      </c>
      <c r="O48" s="144">
        <v>127.7</v>
      </c>
      <c r="P48" s="145">
        <v>0</v>
      </c>
      <c r="Q48" s="143">
        <v>155.69999999999999</v>
      </c>
      <c r="R48" s="144">
        <v>155.69999999999999</v>
      </c>
      <c r="S48" s="144">
        <v>139.30000000000001</v>
      </c>
      <c r="T48" s="133">
        <v>0</v>
      </c>
      <c r="U48" s="143">
        <v>155.69999999999999</v>
      </c>
      <c r="V48" s="144">
        <v>155.69999999999999</v>
      </c>
      <c r="W48" s="144">
        <v>139.30000000000001</v>
      </c>
      <c r="X48" s="133">
        <v>0</v>
      </c>
    </row>
    <row r="49" spans="1:24" ht="24.2" customHeight="1" thickBot="1" x14ac:dyDescent="0.25">
      <c r="A49" s="207">
        <v>1</v>
      </c>
      <c r="B49" s="208">
        <v>2</v>
      </c>
      <c r="C49" s="205">
        <v>6</v>
      </c>
      <c r="D49" s="265"/>
      <c r="E49" s="341"/>
      <c r="F49" s="263"/>
      <c r="G49" s="296"/>
      <c r="H49" s="80" t="s">
        <v>41</v>
      </c>
      <c r="I49" s="110">
        <f t="shared" ref="I49" si="24">SUM(J49,L49)</f>
        <v>5.8</v>
      </c>
      <c r="J49" s="135">
        <v>5.8</v>
      </c>
      <c r="K49" s="135"/>
      <c r="L49" s="136">
        <v>0</v>
      </c>
      <c r="M49" s="153">
        <v>5.4</v>
      </c>
      <c r="N49" s="154">
        <v>5.4</v>
      </c>
      <c r="O49" s="154"/>
      <c r="P49" s="155">
        <v>0</v>
      </c>
      <c r="Q49" s="153">
        <v>5.4</v>
      </c>
      <c r="R49" s="154">
        <v>5.4</v>
      </c>
      <c r="S49" s="154"/>
      <c r="T49" s="136">
        <v>0</v>
      </c>
      <c r="U49" s="153">
        <v>5.4</v>
      </c>
      <c r="V49" s="154">
        <v>5.4</v>
      </c>
      <c r="W49" s="154"/>
      <c r="X49" s="136">
        <v>0</v>
      </c>
    </row>
    <row r="50" spans="1:24" ht="21.4" customHeight="1" thickBot="1" x14ac:dyDescent="0.25">
      <c r="A50" s="211"/>
      <c r="B50" s="203"/>
      <c r="C50" s="212"/>
      <c r="D50" s="336"/>
      <c r="E50" s="396"/>
      <c r="F50" s="297" t="s">
        <v>20</v>
      </c>
      <c r="G50" s="298"/>
      <c r="H50" s="299"/>
      <c r="I50" s="83">
        <f>SUM(J50,L50)</f>
        <v>133.30000000000001</v>
      </c>
      <c r="J50" s="81">
        <f>SUM(J48:J49)</f>
        <v>133.30000000000001</v>
      </c>
      <c r="K50" s="81">
        <f>SUM(K48:K49)</f>
        <v>89.7</v>
      </c>
      <c r="L50" s="82">
        <f>SUM(L48:L49)</f>
        <v>0</v>
      </c>
      <c r="M50" s="83">
        <f>SUM(N50,P50)</f>
        <v>146.6</v>
      </c>
      <c r="N50" s="81">
        <f>SUM(N48:N49)</f>
        <v>146.6</v>
      </c>
      <c r="O50" s="81">
        <f>SUM(O48:O49)</f>
        <v>127.7</v>
      </c>
      <c r="P50" s="82">
        <f>SUM(P48:P49)</f>
        <v>0</v>
      </c>
      <c r="Q50" s="84">
        <f>SUM(R50,T50)</f>
        <v>161.1</v>
      </c>
      <c r="R50" s="81">
        <f>SUM(R48:R49)</f>
        <v>161.1</v>
      </c>
      <c r="S50" s="81">
        <f>SUM(S48:S49)</f>
        <v>139.30000000000001</v>
      </c>
      <c r="T50" s="82">
        <f>SUM(T48:T49)</f>
        <v>0</v>
      </c>
      <c r="U50" s="84">
        <f>SUM(V50,X50)</f>
        <v>161.1</v>
      </c>
      <c r="V50" s="81">
        <f>SUM(V48:V49)</f>
        <v>161.1</v>
      </c>
      <c r="W50" s="81">
        <f>SUM(W48:W49)</f>
        <v>139.30000000000001</v>
      </c>
      <c r="X50" s="82">
        <f>SUM(X48:X49)</f>
        <v>0</v>
      </c>
    </row>
    <row r="51" spans="1:24" ht="28.5" customHeight="1" thickBot="1" x14ac:dyDescent="0.25">
      <c r="A51" s="305">
        <v>1</v>
      </c>
      <c r="B51" s="302">
        <v>2</v>
      </c>
      <c r="C51" s="300">
        <v>7</v>
      </c>
      <c r="D51" s="321" t="s">
        <v>118</v>
      </c>
      <c r="E51" s="322" t="s">
        <v>38</v>
      </c>
      <c r="F51" s="205" t="s">
        <v>39</v>
      </c>
      <c r="G51" s="205" t="s">
        <v>119</v>
      </c>
      <c r="H51" s="119" t="s">
        <v>24</v>
      </c>
      <c r="I51" s="132">
        <f>J51</f>
        <v>35.9</v>
      </c>
      <c r="J51" s="132">
        <v>35.9</v>
      </c>
      <c r="K51" s="132">
        <v>17</v>
      </c>
      <c r="L51" s="133"/>
      <c r="M51" s="132">
        <f>N51+P51</f>
        <v>131.4</v>
      </c>
      <c r="N51" s="132">
        <v>129.30000000000001</v>
      </c>
      <c r="O51" s="132">
        <v>85.4</v>
      </c>
      <c r="P51" s="133">
        <v>2.1</v>
      </c>
      <c r="Q51" s="132">
        <f>R51+T51</f>
        <v>148.6</v>
      </c>
      <c r="R51" s="132">
        <v>146.5</v>
      </c>
      <c r="S51" s="132">
        <v>70.3</v>
      </c>
      <c r="T51" s="133">
        <v>2.1</v>
      </c>
      <c r="U51" s="132">
        <f>V51+X51</f>
        <v>148.6</v>
      </c>
      <c r="V51" s="132">
        <v>146.5</v>
      </c>
      <c r="W51" s="132">
        <v>70.3</v>
      </c>
      <c r="X51" s="133">
        <v>2.1</v>
      </c>
    </row>
    <row r="52" spans="1:24" ht="34.9" customHeight="1" thickBot="1" x14ac:dyDescent="0.25">
      <c r="A52" s="307"/>
      <c r="B52" s="304"/>
      <c r="C52" s="301"/>
      <c r="D52" s="321"/>
      <c r="E52" s="323"/>
      <c r="F52" s="297" t="s">
        <v>20</v>
      </c>
      <c r="G52" s="298"/>
      <c r="H52" s="299"/>
      <c r="I52" s="100">
        <f t="shared" ref="I52" si="25">SUM(J52,L52)</f>
        <v>35.9</v>
      </c>
      <c r="J52" s="140">
        <f>SUM(J51)</f>
        <v>35.9</v>
      </c>
      <c r="K52" s="140">
        <f>SUM(K51)</f>
        <v>17</v>
      </c>
      <c r="L52" s="13">
        <f>SUM(L51)</f>
        <v>0</v>
      </c>
      <c r="M52" s="100">
        <f t="shared" ref="M52" si="26">SUM(N52,P52)</f>
        <v>131.4</v>
      </c>
      <c r="N52" s="140">
        <f>SUM(N51)</f>
        <v>129.30000000000001</v>
      </c>
      <c r="O52" s="140">
        <f>SUM(O51)</f>
        <v>85.4</v>
      </c>
      <c r="P52" s="13">
        <f>SUM(P51)</f>
        <v>2.1</v>
      </c>
      <c r="Q52" s="6">
        <f t="shared" ref="Q52" si="27">SUM(R52,T52)</f>
        <v>148.6</v>
      </c>
      <c r="R52" s="5">
        <f>SUM(R51)</f>
        <v>146.5</v>
      </c>
      <c r="S52" s="5">
        <f>SUM(S51)</f>
        <v>70.3</v>
      </c>
      <c r="T52" s="13">
        <f>SUM(T51)</f>
        <v>2.1</v>
      </c>
      <c r="U52" s="6">
        <f t="shared" ref="U52" si="28">SUM(V52,X52)</f>
        <v>148.6</v>
      </c>
      <c r="V52" s="5">
        <f>SUM(V51)</f>
        <v>146.5</v>
      </c>
      <c r="W52" s="5">
        <f>SUM(W51)</f>
        <v>70.3</v>
      </c>
      <c r="X52" s="13">
        <f>SUM(X51)</f>
        <v>2.1</v>
      </c>
    </row>
    <row r="53" spans="1:24" ht="34.9" customHeight="1" thickBot="1" x14ac:dyDescent="0.25">
      <c r="A53" s="305">
        <v>1</v>
      </c>
      <c r="B53" s="302">
        <v>2</v>
      </c>
      <c r="C53" s="300">
        <v>8</v>
      </c>
      <c r="D53" s="308" t="s">
        <v>72</v>
      </c>
      <c r="E53" s="309">
        <v>11</v>
      </c>
      <c r="F53" s="218" t="s">
        <v>39</v>
      </c>
      <c r="G53" s="218" t="s">
        <v>81</v>
      </c>
      <c r="H53" s="70" t="s">
        <v>24</v>
      </c>
      <c r="I53" s="134">
        <v>25</v>
      </c>
      <c r="J53" s="132">
        <v>25</v>
      </c>
      <c r="K53" s="132">
        <v>0</v>
      </c>
      <c r="L53" s="133">
        <v>0</v>
      </c>
      <c r="M53" s="134">
        <v>25</v>
      </c>
      <c r="N53" s="132">
        <v>25</v>
      </c>
      <c r="O53" s="132">
        <v>0</v>
      </c>
      <c r="P53" s="133">
        <v>0</v>
      </c>
      <c r="Q53" s="134">
        <v>25</v>
      </c>
      <c r="R53" s="132">
        <v>25</v>
      </c>
      <c r="S53" s="132">
        <v>0</v>
      </c>
      <c r="T53" s="133">
        <v>0</v>
      </c>
      <c r="U53" s="134">
        <v>25</v>
      </c>
      <c r="V53" s="132">
        <v>25</v>
      </c>
      <c r="W53" s="132">
        <v>0</v>
      </c>
      <c r="X53" s="133">
        <v>0</v>
      </c>
    </row>
    <row r="54" spans="1:24" ht="34.9" customHeight="1" thickBot="1" x14ac:dyDescent="0.25">
      <c r="A54" s="307"/>
      <c r="B54" s="304"/>
      <c r="C54" s="301"/>
      <c r="D54" s="336"/>
      <c r="E54" s="345"/>
      <c r="F54" s="342" t="s">
        <v>20</v>
      </c>
      <c r="G54" s="346"/>
      <c r="H54" s="344"/>
      <c r="I54" s="100">
        <f t="shared" ref="I54" si="29">SUM(J54,L54)</f>
        <v>25</v>
      </c>
      <c r="J54" s="140">
        <f>SUM(J53)</f>
        <v>25</v>
      </c>
      <c r="K54" s="140">
        <f>SUM(K53)</f>
        <v>0</v>
      </c>
      <c r="L54" s="13">
        <f>SUM(L53)</f>
        <v>0</v>
      </c>
      <c r="M54" s="100">
        <f t="shared" ref="M54" si="30">SUM(N54,P54)</f>
        <v>25</v>
      </c>
      <c r="N54" s="140">
        <f>SUM(N53)</f>
        <v>25</v>
      </c>
      <c r="O54" s="140">
        <f>SUM(O53)</f>
        <v>0</v>
      </c>
      <c r="P54" s="13">
        <f>SUM(P53)</f>
        <v>0</v>
      </c>
      <c r="Q54" s="6">
        <f t="shared" ref="Q54" si="31">SUM(R54,T54)</f>
        <v>25</v>
      </c>
      <c r="R54" s="5">
        <f>SUM(R53)</f>
        <v>25</v>
      </c>
      <c r="S54" s="5">
        <f>SUM(S53)</f>
        <v>0</v>
      </c>
      <c r="T54" s="13">
        <f>SUM(T53)</f>
        <v>0</v>
      </c>
      <c r="U54" s="6">
        <f t="shared" ref="U54" si="32">SUM(V54,X54)</f>
        <v>25</v>
      </c>
      <c r="V54" s="5">
        <f>SUM(V53)</f>
        <v>25</v>
      </c>
      <c r="W54" s="5">
        <f>SUM(W53)</f>
        <v>0</v>
      </c>
      <c r="X54" s="13">
        <f>SUM(X53)</f>
        <v>0</v>
      </c>
    </row>
    <row r="55" spans="1:24" ht="19.5" customHeight="1" x14ac:dyDescent="0.2">
      <c r="A55" s="305">
        <v>1</v>
      </c>
      <c r="B55" s="302">
        <v>2</v>
      </c>
      <c r="C55" s="300">
        <v>9</v>
      </c>
      <c r="D55" s="265" t="s">
        <v>47</v>
      </c>
      <c r="E55" s="267">
        <v>11</v>
      </c>
      <c r="F55" s="205" t="s">
        <v>48</v>
      </c>
      <c r="G55" s="296" t="s">
        <v>49</v>
      </c>
      <c r="H55" s="62" t="s">
        <v>95</v>
      </c>
      <c r="I55" s="134">
        <f>J55</f>
        <v>481.3</v>
      </c>
      <c r="J55" s="132">
        <v>481.3</v>
      </c>
      <c r="K55" s="132">
        <v>0</v>
      </c>
      <c r="L55" s="133">
        <v>0</v>
      </c>
      <c r="M55" s="244">
        <f>N55+P55</f>
        <v>551.4</v>
      </c>
      <c r="N55" s="244">
        <v>551.4</v>
      </c>
      <c r="O55" s="132">
        <v>0</v>
      </c>
      <c r="P55" s="133">
        <v>0</v>
      </c>
      <c r="Q55" s="244">
        <v>541.1</v>
      </c>
      <c r="R55" s="244">
        <v>541.1</v>
      </c>
      <c r="S55" s="132"/>
      <c r="T55" s="133"/>
      <c r="U55" s="244">
        <v>541.1</v>
      </c>
      <c r="V55" s="244">
        <v>541.1</v>
      </c>
      <c r="W55" s="132">
        <v>0</v>
      </c>
      <c r="X55" s="133">
        <v>0</v>
      </c>
    </row>
    <row r="56" spans="1:24" ht="18" customHeight="1" thickBot="1" x14ac:dyDescent="0.25">
      <c r="A56" s="306"/>
      <c r="B56" s="303"/>
      <c r="C56" s="263"/>
      <c r="D56" s="265"/>
      <c r="E56" s="267"/>
      <c r="F56" s="204" t="s">
        <v>39</v>
      </c>
      <c r="G56" s="296"/>
      <c r="H56" s="64" t="s">
        <v>24</v>
      </c>
      <c r="I56" s="105">
        <f>J56</f>
        <v>237</v>
      </c>
      <c r="J56" s="106">
        <v>237</v>
      </c>
      <c r="K56" s="106">
        <v>0</v>
      </c>
      <c r="L56" s="107">
        <v>0</v>
      </c>
      <c r="M56" s="148">
        <f>N56+P56</f>
        <v>308</v>
      </c>
      <c r="N56" s="149">
        <v>308</v>
      </c>
      <c r="O56" s="109">
        <v>0</v>
      </c>
      <c r="P56" s="107">
        <v>0</v>
      </c>
      <c r="Q56" s="148">
        <v>280</v>
      </c>
      <c r="R56" s="149">
        <v>280</v>
      </c>
      <c r="S56" s="109">
        <v>0</v>
      </c>
      <c r="T56" s="107">
        <v>0</v>
      </c>
      <c r="U56" s="148">
        <v>280</v>
      </c>
      <c r="V56" s="149">
        <v>280</v>
      </c>
      <c r="W56" s="109">
        <v>0</v>
      </c>
      <c r="X56" s="107">
        <v>0</v>
      </c>
    </row>
    <row r="57" spans="1:24" ht="22.15" customHeight="1" thickBot="1" x14ac:dyDescent="0.25">
      <c r="A57" s="307"/>
      <c r="B57" s="304"/>
      <c r="C57" s="301"/>
      <c r="D57" s="336"/>
      <c r="E57" s="345"/>
      <c r="F57" s="342" t="s">
        <v>20</v>
      </c>
      <c r="G57" s="346"/>
      <c r="H57" s="344"/>
      <c r="I57" s="100">
        <f>SUM(J57,L57)</f>
        <v>718.3</v>
      </c>
      <c r="J57" s="140">
        <f>SUM(J55:J56)</f>
        <v>718.3</v>
      </c>
      <c r="K57" s="140">
        <f>SUM(K55:K56)</f>
        <v>0</v>
      </c>
      <c r="L57" s="13">
        <f>SUM(L55:L56)</f>
        <v>0</v>
      </c>
      <c r="M57" s="100">
        <f>SUM(N57,P57)</f>
        <v>859.4</v>
      </c>
      <c r="N57" s="140">
        <f>SUM(N55:N56)</f>
        <v>859.4</v>
      </c>
      <c r="O57" s="140">
        <f>SUM(O55:O56)</f>
        <v>0</v>
      </c>
      <c r="P57" s="13">
        <f>SUM(P55:P56)</f>
        <v>0</v>
      </c>
      <c r="Q57" s="6">
        <f>SUM(R57,T57)</f>
        <v>821.1</v>
      </c>
      <c r="R57" s="140">
        <f>SUM(R55:R56)</f>
        <v>821.1</v>
      </c>
      <c r="S57" s="140">
        <f>SUM(S55:S56)</f>
        <v>0</v>
      </c>
      <c r="T57" s="13">
        <f>SUM(T55:T56)</f>
        <v>0</v>
      </c>
      <c r="U57" s="6">
        <f>SUM(V57,X57)</f>
        <v>821.1</v>
      </c>
      <c r="V57" s="140">
        <f>SUM(V55:V56)</f>
        <v>821.1</v>
      </c>
      <c r="W57" s="140">
        <f>SUM(W55:W56)</f>
        <v>0</v>
      </c>
      <c r="X57" s="13">
        <f>SUM(X55:X56)</f>
        <v>0</v>
      </c>
    </row>
    <row r="58" spans="1:24" ht="13.15" customHeight="1" x14ac:dyDescent="0.2">
      <c r="A58" s="306">
        <v>1</v>
      </c>
      <c r="B58" s="303">
        <v>2</v>
      </c>
      <c r="C58" s="263">
        <v>10</v>
      </c>
      <c r="D58" s="265" t="s">
        <v>50</v>
      </c>
      <c r="E58" s="309">
        <v>11</v>
      </c>
      <c r="F58" s="259" t="s">
        <v>26</v>
      </c>
      <c r="G58" s="295" t="s">
        <v>51</v>
      </c>
      <c r="H58" s="63" t="s">
        <v>24</v>
      </c>
      <c r="I58" s="104">
        <v>2</v>
      </c>
      <c r="J58" s="132">
        <v>2</v>
      </c>
      <c r="K58" s="132">
        <v>0</v>
      </c>
      <c r="L58" s="133">
        <v>0</v>
      </c>
      <c r="M58" s="104">
        <f t="shared" ref="M58:M59" si="33">SUM(N58,P58)</f>
        <v>7.3</v>
      </c>
      <c r="N58" s="132">
        <v>7.3</v>
      </c>
      <c r="O58" s="132">
        <v>0</v>
      </c>
      <c r="P58" s="133">
        <v>0</v>
      </c>
      <c r="Q58" s="104">
        <f t="shared" ref="Q58:Q59" si="34">SUM(R58,T58)</f>
        <v>74.7</v>
      </c>
      <c r="R58" s="132">
        <v>74.7</v>
      </c>
      <c r="S58" s="132">
        <v>0</v>
      </c>
      <c r="T58" s="133">
        <v>0</v>
      </c>
      <c r="U58" s="104">
        <f t="shared" ref="U58:U59" si="35">SUM(V58,X58)</f>
        <v>45</v>
      </c>
      <c r="V58" s="132">
        <v>45</v>
      </c>
      <c r="W58" s="132">
        <v>0</v>
      </c>
      <c r="X58" s="133">
        <v>0</v>
      </c>
    </row>
    <row r="59" spans="1:24" ht="13.5" thickBot="1" x14ac:dyDescent="0.25">
      <c r="A59" s="306"/>
      <c r="B59" s="303"/>
      <c r="C59" s="263"/>
      <c r="D59" s="265"/>
      <c r="E59" s="267"/>
      <c r="F59" s="263"/>
      <c r="G59" s="296"/>
      <c r="H59" s="64" t="s">
        <v>96</v>
      </c>
      <c r="I59" s="108">
        <f t="shared" ref="I59" si="36">SUM(J59,L59)</f>
        <v>9</v>
      </c>
      <c r="J59" s="106">
        <v>9</v>
      </c>
      <c r="K59" s="109">
        <v>0</v>
      </c>
      <c r="L59" s="107">
        <v>0</v>
      </c>
      <c r="M59" s="108">
        <f t="shared" si="33"/>
        <v>14</v>
      </c>
      <c r="N59" s="106">
        <v>14</v>
      </c>
      <c r="O59" s="109">
        <v>0</v>
      </c>
      <c r="P59" s="107">
        <v>0</v>
      </c>
      <c r="Q59" s="108">
        <f t="shared" si="34"/>
        <v>14</v>
      </c>
      <c r="R59" s="106">
        <v>14</v>
      </c>
      <c r="S59" s="109">
        <v>0</v>
      </c>
      <c r="T59" s="107">
        <v>0</v>
      </c>
      <c r="U59" s="108">
        <f t="shared" si="35"/>
        <v>14</v>
      </c>
      <c r="V59" s="106">
        <v>14</v>
      </c>
      <c r="W59" s="109">
        <v>0</v>
      </c>
      <c r="X59" s="107">
        <v>0</v>
      </c>
    </row>
    <row r="60" spans="1:24" ht="13.5" customHeight="1" thickBot="1" x14ac:dyDescent="0.25">
      <c r="A60" s="307"/>
      <c r="B60" s="304"/>
      <c r="C60" s="301"/>
      <c r="D60" s="336"/>
      <c r="E60" s="345"/>
      <c r="F60" s="310" t="s">
        <v>20</v>
      </c>
      <c r="G60" s="311"/>
      <c r="H60" s="312"/>
      <c r="I60" s="186">
        <f>SUM(J60,L60)</f>
        <v>11</v>
      </c>
      <c r="J60" s="140">
        <f>SUM(J58:J59)</f>
        <v>11</v>
      </c>
      <c r="K60" s="140">
        <f>SUM(K58:K59)</f>
        <v>0</v>
      </c>
      <c r="L60" s="13">
        <f>SUM(L58:L59)</f>
        <v>0</v>
      </c>
      <c r="M60" s="100">
        <f>SUM(N60,P60)</f>
        <v>21.3</v>
      </c>
      <c r="N60" s="140">
        <f>SUM(N58:N59)</f>
        <v>21.3</v>
      </c>
      <c r="O60" s="140">
        <f>SUM(O58:O59)</f>
        <v>0</v>
      </c>
      <c r="P60" s="13">
        <f>SUM(P58:P59)</f>
        <v>0</v>
      </c>
      <c r="Q60" s="6">
        <f>SUM(R60,T60)</f>
        <v>88.7</v>
      </c>
      <c r="R60" s="140">
        <f>SUM(R58:R59)</f>
        <v>88.7</v>
      </c>
      <c r="S60" s="140">
        <f>SUM(S58:S59)</f>
        <v>0</v>
      </c>
      <c r="T60" s="13">
        <f>SUM(T58:T59)</f>
        <v>0</v>
      </c>
      <c r="U60" s="6">
        <f>SUM(V60,X60)</f>
        <v>59</v>
      </c>
      <c r="V60" s="140">
        <f>SUM(V58:V59)</f>
        <v>59</v>
      </c>
      <c r="W60" s="140">
        <f>SUM(W58:W59)</f>
        <v>0</v>
      </c>
      <c r="X60" s="13">
        <f>SUM(X58:X59)</f>
        <v>0</v>
      </c>
    </row>
    <row r="61" spans="1:24" ht="39.200000000000003" customHeight="1" thickBot="1" x14ac:dyDescent="0.25">
      <c r="A61" s="305">
        <v>1</v>
      </c>
      <c r="B61" s="302">
        <v>2</v>
      </c>
      <c r="C61" s="300">
        <v>11</v>
      </c>
      <c r="D61" s="308" t="s">
        <v>125</v>
      </c>
      <c r="E61" s="397" t="s">
        <v>38</v>
      </c>
      <c r="F61" s="206" t="s">
        <v>39</v>
      </c>
      <c r="G61" s="217" t="s">
        <v>128</v>
      </c>
      <c r="H61" s="217" t="s">
        <v>24</v>
      </c>
      <c r="I61" s="112">
        <f t="shared" ref="I61:I62" si="37">SUM(J61,L61)</f>
        <v>0</v>
      </c>
      <c r="J61" s="132"/>
      <c r="K61" s="132">
        <v>0</v>
      </c>
      <c r="L61" s="133">
        <v>0</v>
      </c>
      <c r="M61" s="104">
        <f t="shared" ref="M61:M70" si="38">SUM(N61,P61)</f>
        <v>20</v>
      </c>
      <c r="N61" s="132"/>
      <c r="O61" s="132">
        <v>0</v>
      </c>
      <c r="P61" s="133">
        <v>20</v>
      </c>
      <c r="Q61" s="104">
        <f t="shared" ref="Q61:Q70" si="39">SUM(R61,T61)</f>
        <v>0</v>
      </c>
      <c r="R61" s="132"/>
      <c r="S61" s="132">
        <v>0</v>
      </c>
      <c r="T61" s="133">
        <v>0</v>
      </c>
      <c r="U61" s="104">
        <f t="shared" ref="U61:U70" si="40">SUM(V61,X61)</f>
        <v>0</v>
      </c>
      <c r="V61" s="132"/>
      <c r="W61" s="132">
        <v>0</v>
      </c>
      <c r="X61" s="133">
        <v>0</v>
      </c>
    </row>
    <row r="62" spans="1:24" ht="39.950000000000003" customHeight="1" thickBot="1" x14ac:dyDescent="0.25">
      <c r="A62" s="306"/>
      <c r="B62" s="303"/>
      <c r="C62" s="263"/>
      <c r="D62" s="265"/>
      <c r="E62" s="345"/>
      <c r="F62" s="394" t="s">
        <v>20</v>
      </c>
      <c r="G62" s="343"/>
      <c r="H62" s="395"/>
      <c r="I62" s="100">
        <f t="shared" si="37"/>
        <v>0</v>
      </c>
      <c r="J62" s="140">
        <f>SUM(J61)</f>
        <v>0</v>
      </c>
      <c r="K62" s="140">
        <f>SUM(K61)</f>
        <v>0</v>
      </c>
      <c r="L62" s="13">
        <f>SUM(L61)</f>
        <v>0</v>
      </c>
      <c r="M62" s="100">
        <f t="shared" si="38"/>
        <v>20</v>
      </c>
      <c r="N62" s="140">
        <f>SUM(N61)</f>
        <v>0</v>
      </c>
      <c r="O62" s="140">
        <f>SUM(O61)</f>
        <v>0</v>
      </c>
      <c r="P62" s="13">
        <f>SUM(P61)</f>
        <v>20</v>
      </c>
      <c r="Q62" s="6">
        <f t="shared" si="39"/>
        <v>0</v>
      </c>
      <c r="R62" s="5">
        <f>SUM(R61)</f>
        <v>0</v>
      </c>
      <c r="S62" s="5">
        <f>SUM(S61)</f>
        <v>0</v>
      </c>
      <c r="T62" s="13">
        <f>SUM(T61)</f>
        <v>0</v>
      </c>
      <c r="U62" s="6">
        <f t="shared" si="40"/>
        <v>0</v>
      </c>
      <c r="V62" s="5">
        <f>SUM(V61)</f>
        <v>0</v>
      </c>
      <c r="W62" s="5">
        <f>SUM(W61)</f>
        <v>0</v>
      </c>
      <c r="X62" s="13">
        <f>SUM(X61)</f>
        <v>0</v>
      </c>
    </row>
    <row r="63" spans="1:24" ht="20.25" customHeight="1" x14ac:dyDescent="0.2">
      <c r="A63" s="305">
        <v>1</v>
      </c>
      <c r="B63" s="302">
        <v>2</v>
      </c>
      <c r="C63" s="300">
        <v>12</v>
      </c>
      <c r="D63" s="308" t="s">
        <v>114</v>
      </c>
      <c r="E63" s="309">
        <v>20</v>
      </c>
      <c r="F63" s="259" t="s">
        <v>52</v>
      </c>
      <c r="G63" s="295" t="s">
        <v>53</v>
      </c>
      <c r="H63" s="60" t="s">
        <v>24</v>
      </c>
      <c r="I63" s="134">
        <f>J63</f>
        <v>167</v>
      </c>
      <c r="J63" s="102">
        <v>167</v>
      </c>
      <c r="K63" s="102">
        <v>0</v>
      </c>
      <c r="L63" s="133">
        <v>0</v>
      </c>
      <c r="M63" s="104">
        <f t="shared" si="38"/>
        <v>107.6</v>
      </c>
      <c r="N63" s="132">
        <v>107.6</v>
      </c>
      <c r="O63" s="132">
        <v>0</v>
      </c>
      <c r="P63" s="133">
        <v>0</v>
      </c>
      <c r="Q63" s="104">
        <f t="shared" si="39"/>
        <v>166</v>
      </c>
      <c r="R63" s="132">
        <v>166</v>
      </c>
      <c r="S63" s="132">
        <v>0</v>
      </c>
      <c r="T63" s="133">
        <v>0</v>
      </c>
      <c r="U63" s="104">
        <f t="shared" si="40"/>
        <v>166</v>
      </c>
      <c r="V63" s="132">
        <v>166</v>
      </c>
      <c r="W63" s="132">
        <v>0</v>
      </c>
      <c r="X63" s="133">
        <v>0</v>
      </c>
    </row>
    <row r="64" spans="1:24" ht="19.5" customHeight="1" x14ac:dyDescent="0.2">
      <c r="A64" s="306"/>
      <c r="B64" s="303"/>
      <c r="C64" s="263"/>
      <c r="D64" s="265"/>
      <c r="E64" s="267"/>
      <c r="F64" s="263"/>
      <c r="G64" s="296"/>
      <c r="H64" s="68" t="s">
        <v>140</v>
      </c>
      <c r="I64" s="142"/>
      <c r="J64" s="228"/>
      <c r="K64" s="228"/>
      <c r="L64" s="136"/>
      <c r="M64" s="110">
        <f>N64+P64</f>
        <v>52</v>
      </c>
      <c r="N64" s="135">
        <v>52</v>
      </c>
      <c r="O64" s="135"/>
      <c r="P64" s="136"/>
      <c r="Q64" s="110"/>
      <c r="R64" s="247"/>
      <c r="S64" s="135"/>
      <c r="T64" s="136"/>
      <c r="U64" s="110"/>
      <c r="V64" s="135"/>
      <c r="W64" s="135"/>
      <c r="X64" s="37"/>
    </row>
    <row r="65" spans="1:24" ht="18.600000000000001" customHeight="1" thickBot="1" x14ac:dyDescent="0.25">
      <c r="A65" s="306"/>
      <c r="B65" s="303"/>
      <c r="C65" s="263"/>
      <c r="D65" s="265"/>
      <c r="E65" s="267"/>
      <c r="F65" s="260"/>
      <c r="G65" s="404"/>
      <c r="H65" s="245" t="s">
        <v>132</v>
      </c>
      <c r="I65" s="225"/>
      <c r="J65" s="36"/>
      <c r="K65" s="36"/>
      <c r="L65" s="37"/>
      <c r="M65" s="38">
        <f t="shared" si="38"/>
        <v>22.5</v>
      </c>
      <c r="N65" s="17">
        <v>22.5</v>
      </c>
      <c r="O65" s="39"/>
      <c r="P65" s="246"/>
      <c r="Q65" s="16"/>
      <c r="R65" s="224"/>
      <c r="S65" s="17"/>
      <c r="T65" s="246"/>
      <c r="U65" s="16"/>
      <c r="V65" s="17"/>
      <c r="W65" s="17"/>
      <c r="X65" s="107"/>
    </row>
    <row r="66" spans="1:24" ht="14.25" customHeight="1" thickBot="1" x14ac:dyDescent="0.25">
      <c r="A66" s="306"/>
      <c r="B66" s="303"/>
      <c r="C66" s="263"/>
      <c r="D66" s="265"/>
      <c r="E66" s="267"/>
      <c r="F66" s="310" t="s">
        <v>20</v>
      </c>
      <c r="G66" s="311"/>
      <c r="H66" s="312"/>
      <c r="I66" s="100">
        <f t="shared" ref="I66:I68" si="41">SUM(J66,L66)</f>
        <v>167</v>
      </c>
      <c r="J66" s="140">
        <f>SUM(J63)</f>
        <v>167</v>
      </c>
      <c r="K66" s="140">
        <f>SUM(K63)</f>
        <v>0</v>
      </c>
      <c r="L66" s="13">
        <f>SUM(L63)</f>
        <v>0</v>
      </c>
      <c r="M66" s="140">
        <f>SUM(M63:M65)</f>
        <v>182.1</v>
      </c>
      <c r="N66" s="140">
        <f>SUM(N63:N65)</f>
        <v>182.1</v>
      </c>
      <c r="O66" s="140">
        <f>SUM(O63)</f>
        <v>0</v>
      </c>
      <c r="P66" s="13">
        <f>SUM(P63)</f>
        <v>0</v>
      </c>
      <c r="Q66" s="6">
        <f t="shared" si="39"/>
        <v>166</v>
      </c>
      <c r="R66" s="5">
        <f>SUM(R63)</f>
        <v>166</v>
      </c>
      <c r="S66" s="5">
        <f>SUM(S63)</f>
        <v>0</v>
      </c>
      <c r="T66" s="13">
        <f>SUM(T63)</f>
        <v>0</v>
      </c>
      <c r="U66" s="6">
        <f t="shared" si="40"/>
        <v>166</v>
      </c>
      <c r="V66" s="5">
        <f>SUM(V63)</f>
        <v>166</v>
      </c>
      <c r="W66" s="5">
        <f>SUM(W63)</f>
        <v>0</v>
      </c>
      <c r="X66" s="13">
        <f>SUM(X63)</f>
        <v>0</v>
      </c>
    </row>
    <row r="67" spans="1:24" ht="33" customHeight="1" thickBot="1" x14ac:dyDescent="0.25">
      <c r="A67" s="305">
        <v>1</v>
      </c>
      <c r="B67" s="302">
        <v>2</v>
      </c>
      <c r="C67" s="300">
        <v>13</v>
      </c>
      <c r="D67" s="308" t="s">
        <v>54</v>
      </c>
      <c r="E67" s="309">
        <v>11</v>
      </c>
      <c r="F67" s="209" t="s">
        <v>26</v>
      </c>
      <c r="G67" s="209" t="s">
        <v>55</v>
      </c>
      <c r="H67" s="59" t="s">
        <v>24</v>
      </c>
      <c r="I67" s="104">
        <f t="shared" si="41"/>
        <v>2.5</v>
      </c>
      <c r="J67" s="132">
        <v>2.5</v>
      </c>
      <c r="K67" s="132">
        <v>0</v>
      </c>
      <c r="L67" s="133">
        <v>0</v>
      </c>
      <c r="M67" s="104">
        <f t="shared" si="38"/>
        <v>1.5</v>
      </c>
      <c r="N67" s="132">
        <v>1.5</v>
      </c>
      <c r="O67" s="132">
        <v>0</v>
      </c>
      <c r="P67" s="133">
        <v>0</v>
      </c>
      <c r="Q67" s="104">
        <f t="shared" si="39"/>
        <v>3.5</v>
      </c>
      <c r="R67" s="132">
        <v>3.5</v>
      </c>
      <c r="S67" s="132">
        <v>0</v>
      </c>
      <c r="T67" s="133">
        <v>0</v>
      </c>
      <c r="U67" s="104">
        <f t="shared" si="40"/>
        <v>3.5</v>
      </c>
      <c r="V67" s="132">
        <v>3.5</v>
      </c>
      <c r="W67" s="132">
        <v>0</v>
      </c>
      <c r="X67" s="133">
        <v>0</v>
      </c>
    </row>
    <row r="68" spans="1:24" ht="24.75" customHeight="1" thickBot="1" x14ac:dyDescent="0.25">
      <c r="A68" s="306"/>
      <c r="B68" s="303"/>
      <c r="C68" s="263"/>
      <c r="D68" s="265"/>
      <c r="E68" s="267"/>
      <c r="F68" s="310" t="s">
        <v>20</v>
      </c>
      <c r="G68" s="311"/>
      <c r="H68" s="312"/>
      <c r="I68" s="100">
        <f t="shared" si="41"/>
        <v>2.5</v>
      </c>
      <c r="J68" s="140">
        <f>SUM(J67)</f>
        <v>2.5</v>
      </c>
      <c r="K68" s="140">
        <f>SUM(K67)</f>
        <v>0</v>
      </c>
      <c r="L68" s="13">
        <f>SUM(L67)</f>
        <v>0</v>
      </c>
      <c r="M68" s="100">
        <f t="shared" si="38"/>
        <v>1.5</v>
      </c>
      <c r="N68" s="140">
        <f>SUM(N67)</f>
        <v>1.5</v>
      </c>
      <c r="O68" s="140">
        <f>SUM(O67)</f>
        <v>0</v>
      </c>
      <c r="P68" s="13">
        <f>SUM(P67)</f>
        <v>0</v>
      </c>
      <c r="Q68" s="6">
        <f t="shared" si="39"/>
        <v>3.5</v>
      </c>
      <c r="R68" s="5">
        <f>SUM(R67)</f>
        <v>3.5</v>
      </c>
      <c r="S68" s="5">
        <f>SUM(S67)</f>
        <v>0</v>
      </c>
      <c r="T68" s="13">
        <f>SUM(T67)</f>
        <v>0</v>
      </c>
      <c r="U68" s="6">
        <f t="shared" si="40"/>
        <v>3.5</v>
      </c>
      <c r="V68" s="5">
        <f>SUM(V67)</f>
        <v>3.5</v>
      </c>
      <c r="W68" s="5">
        <f>SUM(W67)</f>
        <v>0</v>
      </c>
      <c r="X68" s="13">
        <f>SUM(X67)</f>
        <v>0</v>
      </c>
    </row>
    <row r="69" spans="1:24" ht="31.5" customHeight="1" thickBot="1" x14ac:dyDescent="0.25">
      <c r="A69" s="305">
        <v>1</v>
      </c>
      <c r="B69" s="302">
        <v>2</v>
      </c>
      <c r="C69" s="300">
        <v>14</v>
      </c>
      <c r="D69" s="308" t="s">
        <v>56</v>
      </c>
      <c r="E69" s="309">
        <v>11</v>
      </c>
      <c r="F69" s="209" t="s">
        <v>18</v>
      </c>
      <c r="G69" s="209" t="s">
        <v>57</v>
      </c>
      <c r="H69" s="59" t="s">
        <v>95</v>
      </c>
      <c r="I69" s="104">
        <f>J69</f>
        <v>197.5</v>
      </c>
      <c r="J69" s="132">
        <v>197.5</v>
      </c>
      <c r="K69" s="132">
        <v>0</v>
      </c>
      <c r="L69" s="133">
        <v>0</v>
      </c>
      <c r="M69" s="104">
        <f t="shared" si="38"/>
        <v>251.8</v>
      </c>
      <c r="N69" s="132">
        <v>251.8</v>
      </c>
      <c r="O69" s="132">
        <v>0</v>
      </c>
      <c r="P69" s="133">
        <v>0</v>
      </c>
      <c r="Q69" s="104">
        <f t="shared" si="39"/>
        <v>234</v>
      </c>
      <c r="R69" s="132">
        <v>234</v>
      </c>
      <c r="S69" s="132">
        <v>0</v>
      </c>
      <c r="T69" s="133">
        <v>0</v>
      </c>
      <c r="U69" s="104">
        <f t="shared" si="40"/>
        <v>237.5</v>
      </c>
      <c r="V69" s="132">
        <v>237.5</v>
      </c>
      <c r="W69" s="132">
        <v>0</v>
      </c>
      <c r="X69" s="133">
        <v>0</v>
      </c>
    </row>
    <row r="70" spans="1:24" ht="19.5" customHeight="1" thickBot="1" x14ac:dyDescent="0.25">
      <c r="A70" s="306"/>
      <c r="B70" s="303"/>
      <c r="C70" s="263"/>
      <c r="D70" s="265"/>
      <c r="E70" s="267"/>
      <c r="F70" s="310" t="s">
        <v>20</v>
      </c>
      <c r="G70" s="311"/>
      <c r="H70" s="312"/>
      <c r="I70" s="100">
        <f t="shared" ref="I70" si="42">SUM(J70,L70)</f>
        <v>197.5</v>
      </c>
      <c r="J70" s="140">
        <f>SUM(J69)</f>
        <v>197.5</v>
      </c>
      <c r="K70" s="140">
        <f>SUM(K69)</f>
        <v>0</v>
      </c>
      <c r="L70" s="13">
        <f>SUM(L69)</f>
        <v>0</v>
      </c>
      <c r="M70" s="100">
        <f t="shared" si="38"/>
        <v>251.8</v>
      </c>
      <c r="N70" s="140">
        <f>SUM(N69)</f>
        <v>251.8</v>
      </c>
      <c r="O70" s="140">
        <f>SUM(O69)</f>
        <v>0</v>
      </c>
      <c r="P70" s="13">
        <f>SUM(P69)</f>
        <v>0</v>
      </c>
      <c r="Q70" s="6">
        <f t="shared" si="39"/>
        <v>234</v>
      </c>
      <c r="R70" s="140">
        <f>SUM(R69)</f>
        <v>234</v>
      </c>
      <c r="S70" s="5">
        <f>SUM(S69)</f>
        <v>0</v>
      </c>
      <c r="T70" s="13">
        <f>SUM(T69)</f>
        <v>0</v>
      </c>
      <c r="U70" s="6">
        <f t="shared" si="40"/>
        <v>237.5</v>
      </c>
      <c r="V70" s="140">
        <f>SUM(V69)</f>
        <v>237.5</v>
      </c>
      <c r="W70" s="5">
        <f>SUM(W69)</f>
        <v>0</v>
      </c>
      <c r="X70" s="13">
        <f>SUM(X69)</f>
        <v>0</v>
      </c>
    </row>
    <row r="71" spans="1:24" ht="22.5" customHeight="1" thickBot="1" x14ac:dyDescent="0.25">
      <c r="A71" s="305">
        <v>1</v>
      </c>
      <c r="B71" s="302">
        <v>2</v>
      </c>
      <c r="C71" s="300">
        <v>15</v>
      </c>
      <c r="D71" s="308" t="s">
        <v>62</v>
      </c>
      <c r="E71" s="309">
        <v>11</v>
      </c>
      <c r="F71" s="209" t="s">
        <v>39</v>
      </c>
      <c r="G71" s="209" t="s">
        <v>63</v>
      </c>
      <c r="H71" s="59" t="s">
        <v>24</v>
      </c>
      <c r="I71" s="104">
        <v>20.399999999999999</v>
      </c>
      <c r="J71" s="132">
        <v>20.399999999999999</v>
      </c>
      <c r="K71" s="132"/>
      <c r="L71" s="133">
        <v>0</v>
      </c>
      <c r="M71" s="104">
        <f>N71+P71</f>
        <v>18.8</v>
      </c>
      <c r="N71" s="132">
        <v>18.8</v>
      </c>
      <c r="O71" s="132"/>
      <c r="P71" s="133">
        <v>0</v>
      </c>
      <c r="Q71" s="104">
        <v>28.2</v>
      </c>
      <c r="R71" s="132">
        <v>28.2</v>
      </c>
      <c r="S71" s="132"/>
      <c r="T71" s="133">
        <v>0</v>
      </c>
      <c r="U71" s="104">
        <v>28.2</v>
      </c>
      <c r="V71" s="132">
        <v>28.2</v>
      </c>
      <c r="W71" s="132"/>
      <c r="X71" s="133">
        <v>0</v>
      </c>
    </row>
    <row r="72" spans="1:24" ht="22.5" customHeight="1" thickBot="1" x14ac:dyDescent="0.25">
      <c r="A72" s="307"/>
      <c r="B72" s="304"/>
      <c r="C72" s="301"/>
      <c r="D72" s="336"/>
      <c r="E72" s="345"/>
      <c r="F72" s="342" t="s">
        <v>20</v>
      </c>
      <c r="G72" s="346"/>
      <c r="H72" s="344"/>
      <c r="I72" s="100">
        <f t="shared" ref="I72:I75" si="43">SUM(J72,L72)</f>
        <v>20.399999999999999</v>
      </c>
      <c r="J72" s="140">
        <f>SUM(J71)</f>
        <v>20.399999999999999</v>
      </c>
      <c r="K72" s="140">
        <f>SUM(K71)</f>
        <v>0</v>
      </c>
      <c r="L72" s="13">
        <f>SUM(L71)</f>
        <v>0</v>
      </c>
      <c r="M72" s="100">
        <f t="shared" ref="M72:M76" si="44">SUM(N72,P72)</f>
        <v>18.8</v>
      </c>
      <c r="N72" s="140">
        <f>SUM(N71)</f>
        <v>18.8</v>
      </c>
      <c r="O72" s="140">
        <f>SUM(O71)</f>
        <v>0</v>
      </c>
      <c r="P72" s="13">
        <f>SUM(P71)</f>
        <v>0</v>
      </c>
      <c r="Q72" s="6">
        <f t="shared" ref="Q72:Q76" si="45">SUM(R72,T72)</f>
        <v>28.2</v>
      </c>
      <c r="R72" s="5">
        <f>SUM(R71)</f>
        <v>28.2</v>
      </c>
      <c r="S72" s="5">
        <f>SUM(S71)</f>
        <v>0</v>
      </c>
      <c r="T72" s="13">
        <f>SUM(T71)</f>
        <v>0</v>
      </c>
      <c r="U72" s="6">
        <f t="shared" ref="U72:U76" si="46">SUM(V72,X72)</f>
        <v>28.2</v>
      </c>
      <c r="V72" s="5">
        <f>SUM(V71)</f>
        <v>28.2</v>
      </c>
      <c r="W72" s="5">
        <f>SUM(W71)</f>
        <v>0</v>
      </c>
      <c r="X72" s="13">
        <f>SUM(X71)</f>
        <v>0</v>
      </c>
    </row>
    <row r="73" spans="1:24" ht="33" customHeight="1" thickBot="1" x14ac:dyDescent="0.25">
      <c r="A73" s="306">
        <v>1</v>
      </c>
      <c r="B73" s="303">
        <v>2</v>
      </c>
      <c r="C73" s="263">
        <v>16</v>
      </c>
      <c r="D73" s="265" t="s">
        <v>64</v>
      </c>
      <c r="E73" s="267">
        <v>11</v>
      </c>
      <c r="F73" s="209" t="s">
        <v>39</v>
      </c>
      <c r="G73" s="209" t="s">
        <v>65</v>
      </c>
      <c r="H73" s="59" t="s">
        <v>24</v>
      </c>
      <c r="I73" s="104">
        <f t="shared" si="43"/>
        <v>5</v>
      </c>
      <c r="J73" s="132">
        <v>5</v>
      </c>
      <c r="K73" s="132">
        <v>0</v>
      </c>
      <c r="L73" s="133">
        <v>0</v>
      </c>
      <c r="M73" s="104">
        <f t="shared" si="44"/>
        <v>5</v>
      </c>
      <c r="N73" s="132">
        <v>5</v>
      </c>
      <c r="O73" s="132">
        <v>0</v>
      </c>
      <c r="P73" s="133">
        <v>0</v>
      </c>
      <c r="Q73" s="104">
        <f t="shared" si="45"/>
        <v>5</v>
      </c>
      <c r="R73" s="132">
        <v>5</v>
      </c>
      <c r="S73" s="132">
        <v>0</v>
      </c>
      <c r="T73" s="133">
        <v>0</v>
      </c>
      <c r="U73" s="104">
        <f t="shared" si="46"/>
        <v>5</v>
      </c>
      <c r="V73" s="132">
        <v>5</v>
      </c>
      <c r="W73" s="132">
        <v>0</v>
      </c>
      <c r="X73" s="133">
        <v>0</v>
      </c>
    </row>
    <row r="74" spans="1:24" ht="24.95" customHeight="1" thickBot="1" x14ac:dyDescent="0.25">
      <c r="A74" s="306"/>
      <c r="B74" s="304"/>
      <c r="C74" s="301"/>
      <c r="D74" s="336"/>
      <c r="E74" s="267"/>
      <c r="F74" s="310" t="s">
        <v>20</v>
      </c>
      <c r="G74" s="311"/>
      <c r="H74" s="312"/>
      <c r="I74" s="100">
        <f t="shared" si="43"/>
        <v>5</v>
      </c>
      <c r="J74" s="140">
        <f>SUM(J73)</f>
        <v>5</v>
      </c>
      <c r="K74" s="140">
        <f>SUM(K73)</f>
        <v>0</v>
      </c>
      <c r="L74" s="13">
        <f>SUM(L73)</f>
        <v>0</v>
      </c>
      <c r="M74" s="100">
        <f t="shared" si="44"/>
        <v>5</v>
      </c>
      <c r="N74" s="140">
        <f>SUM(N73)</f>
        <v>5</v>
      </c>
      <c r="O74" s="140">
        <f>SUM(O73)</f>
        <v>0</v>
      </c>
      <c r="P74" s="13">
        <f>SUM(P73)</f>
        <v>0</v>
      </c>
      <c r="Q74" s="6">
        <f t="shared" si="45"/>
        <v>5</v>
      </c>
      <c r="R74" s="5">
        <f>SUM(R73)</f>
        <v>5</v>
      </c>
      <c r="S74" s="5">
        <f>SUM(S73)</f>
        <v>0</v>
      </c>
      <c r="T74" s="13">
        <f>SUM(T73)</f>
        <v>0</v>
      </c>
      <c r="U74" s="6">
        <f t="shared" si="46"/>
        <v>5</v>
      </c>
      <c r="V74" s="5">
        <f>SUM(V73)</f>
        <v>5</v>
      </c>
      <c r="W74" s="5">
        <f>SUM(W73)</f>
        <v>0</v>
      </c>
      <c r="X74" s="13">
        <f>SUM(X73)</f>
        <v>0</v>
      </c>
    </row>
    <row r="75" spans="1:24" ht="19.5" customHeight="1" thickBot="1" x14ac:dyDescent="0.25">
      <c r="A75" s="305">
        <v>1</v>
      </c>
      <c r="B75" s="302">
        <v>2</v>
      </c>
      <c r="C75" s="300">
        <v>17</v>
      </c>
      <c r="D75" s="308" t="s">
        <v>66</v>
      </c>
      <c r="E75" s="309">
        <v>11</v>
      </c>
      <c r="F75" s="259" t="s">
        <v>39</v>
      </c>
      <c r="G75" s="295" t="s">
        <v>67</v>
      </c>
      <c r="H75" s="63" t="s">
        <v>96</v>
      </c>
      <c r="I75" s="104">
        <f t="shared" si="43"/>
        <v>80.400000000000006</v>
      </c>
      <c r="J75" s="132">
        <v>80.400000000000006</v>
      </c>
      <c r="K75" s="132">
        <v>0</v>
      </c>
      <c r="L75" s="133">
        <v>0</v>
      </c>
      <c r="M75" s="104">
        <f t="shared" si="44"/>
        <v>84.6</v>
      </c>
      <c r="N75" s="132">
        <v>84.6</v>
      </c>
      <c r="O75" s="132"/>
      <c r="P75" s="133">
        <v>0</v>
      </c>
      <c r="Q75" s="104">
        <f t="shared" si="45"/>
        <v>84.6</v>
      </c>
      <c r="R75" s="132">
        <v>84.6</v>
      </c>
      <c r="S75" s="132">
        <v>0</v>
      </c>
      <c r="T75" s="133">
        <v>0</v>
      </c>
      <c r="U75" s="104">
        <f t="shared" si="46"/>
        <v>84.6</v>
      </c>
      <c r="V75" s="132">
        <v>84.6</v>
      </c>
      <c r="W75" s="132">
        <v>0</v>
      </c>
      <c r="X75" s="133">
        <v>0</v>
      </c>
    </row>
    <row r="76" spans="1:24" ht="19.5" customHeight="1" thickBot="1" x14ac:dyDescent="0.25">
      <c r="A76" s="306"/>
      <c r="B76" s="303"/>
      <c r="C76" s="263"/>
      <c r="D76" s="265"/>
      <c r="E76" s="267"/>
      <c r="F76" s="263"/>
      <c r="G76" s="296"/>
      <c r="H76" s="64" t="s">
        <v>24</v>
      </c>
      <c r="I76" s="108">
        <v>41.2</v>
      </c>
      <c r="J76" s="109">
        <v>41.2</v>
      </c>
      <c r="K76" s="109">
        <v>0</v>
      </c>
      <c r="L76" s="107">
        <v>0</v>
      </c>
      <c r="M76" s="10">
        <f t="shared" si="44"/>
        <v>70</v>
      </c>
      <c r="N76" s="109">
        <v>70</v>
      </c>
      <c r="O76" s="109"/>
      <c r="P76" s="107">
        <v>0</v>
      </c>
      <c r="Q76" s="10">
        <f t="shared" si="45"/>
        <v>70</v>
      </c>
      <c r="R76" s="109">
        <v>70</v>
      </c>
      <c r="S76" s="109">
        <v>0</v>
      </c>
      <c r="T76" s="107">
        <v>0</v>
      </c>
      <c r="U76" s="104">
        <f t="shared" si="46"/>
        <v>70</v>
      </c>
      <c r="V76" s="109">
        <v>70</v>
      </c>
      <c r="W76" s="109">
        <v>0</v>
      </c>
      <c r="X76" s="107">
        <v>0</v>
      </c>
    </row>
    <row r="77" spans="1:24" ht="21.4" customHeight="1" thickBot="1" x14ac:dyDescent="0.25">
      <c r="A77" s="306"/>
      <c r="B77" s="303"/>
      <c r="C77" s="263"/>
      <c r="D77" s="336"/>
      <c r="E77" s="345"/>
      <c r="F77" s="342" t="s">
        <v>20</v>
      </c>
      <c r="G77" s="346"/>
      <c r="H77" s="344"/>
      <c r="I77" s="185">
        <f>SUM(J77,L77)</f>
        <v>121.60000000000001</v>
      </c>
      <c r="J77" s="113">
        <f>SUM(J75:J76)</f>
        <v>121.60000000000001</v>
      </c>
      <c r="K77" s="113">
        <f>SUM(K75:K76)</f>
        <v>0</v>
      </c>
      <c r="L77" s="77">
        <f>SUM(L75:L76)</f>
        <v>0</v>
      </c>
      <c r="M77" s="76">
        <f>SUM(N77,P77)</f>
        <v>154.6</v>
      </c>
      <c r="N77" s="113">
        <f>SUM(N75:N76)</f>
        <v>154.6</v>
      </c>
      <c r="O77" s="113">
        <f>SUM(O75:O76)</f>
        <v>0</v>
      </c>
      <c r="P77" s="77">
        <f>SUM(P75:P76)</f>
        <v>0</v>
      </c>
      <c r="Q77" s="114">
        <f>SUM(R77,T77)</f>
        <v>154.6</v>
      </c>
      <c r="R77" s="113">
        <f>SUM(R75:R76)</f>
        <v>154.6</v>
      </c>
      <c r="S77" s="113">
        <f>SUM(S75:S76)</f>
        <v>0</v>
      </c>
      <c r="T77" s="77">
        <f>SUM(T75:T76)</f>
        <v>0</v>
      </c>
      <c r="U77" s="114">
        <f>SUM(V77,X77)</f>
        <v>154.6</v>
      </c>
      <c r="V77" s="113">
        <f>SUM(V75:V76)</f>
        <v>154.6</v>
      </c>
      <c r="W77" s="113">
        <f>SUM(W75:W76)</f>
        <v>0</v>
      </c>
      <c r="X77" s="77">
        <f>SUM(X75:X76)</f>
        <v>0</v>
      </c>
    </row>
    <row r="78" spans="1:24" ht="21.75" customHeight="1" thickBot="1" x14ac:dyDescent="0.25">
      <c r="A78" s="305">
        <v>1</v>
      </c>
      <c r="B78" s="302">
        <v>2</v>
      </c>
      <c r="C78" s="300">
        <v>18</v>
      </c>
      <c r="D78" s="265" t="s">
        <v>99</v>
      </c>
      <c r="E78" s="267">
        <v>11</v>
      </c>
      <c r="F78" s="218" t="s">
        <v>39</v>
      </c>
      <c r="G78" s="218" t="s">
        <v>98</v>
      </c>
      <c r="H78" s="70" t="s">
        <v>95</v>
      </c>
      <c r="I78" s="104">
        <f>J78</f>
        <v>5.7</v>
      </c>
      <c r="J78" s="132">
        <v>5.7</v>
      </c>
      <c r="K78" s="132">
        <v>3.9</v>
      </c>
      <c r="L78" s="133">
        <v>0</v>
      </c>
      <c r="M78" s="104">
        <v>1.7</v>
      </c>
      <c r="N78" s="132">
        <v>1.7</v>
      </c>
      <c r="O78" s="132">
        <v>1.4</v>
      </c>
      <c r="P78" s="133">
        <v>0</v>
      </c>
      <c r="Q78" s="104">
        <v>1.7</v>
      </c>
      <c r="R78" s="132">
        <v>1.7</v>
      </c>
      <c r="S78" s="132"/>
      <c r="T78" s="133">
        <v>0</v>
      </c>
      <c r="U78" s="104">
        <v>1.7</v>
      </c>
      <c r="V78" s="132">
        <v>1.7</v>
      </c>
      <c r="W78" s="132"/>
      <c r="X78" s="133">
        <v>0</v>
      </c>
    </row>
    <row r="79" spans="1:24" ht="21.75" customHeight="1" thickBot="1" x14ac:dyDescent="0.25">
      <c r="A79" s="307"/>
      <c r="B79" s="304"/>
      <c r="C79" s="263"/>
      <c r="D79" s="265"/>
      <c r="E79" s="267"/>
      <c r="F79" s="342" t="s">
        <v>20</v>
      </c>
      <c r="G79" s="346"/>
      <c r="H79" s="344"/>
      <c r="I79" s="100">
        <f t="shared" ref="I79" si="47">SUM(J79,L79)</f>
        <v>5.7</v>
      </c>
      <c r="J79" s="140">
        <f>SUM(J78)</f>
        <v>5.7</v>
      </c>
      <c r="K79" s="140">
        <f>SUM(K78)</f>
        <v>3.9</v>
      </c>
      <c r="L79" s="13">
        <f>SUM(L78)</f>
        <v>0</v>
      </c>
      <c r="M79" s="100">
        <f t="shared" ref="M79" si="48">SUM(N79,P79)</f>
        <v>1.7</v>
      </c>
      <c r="N79" s="140">
        <f>SUM(N78)</f>
        <v>1.7</v>
      </c>
      <c r="O79" s="140">
        <f>SUM(O78)</f>
        <v>1.4</v>
      </c>
      <c r="P79" s="13">
        <f>SUM(P78)</f>
        <v>0</v>
      </c>
      <c r="Q79" s="6">
        <f t="shared" ref="Q79" si="49">SUM(R79,T79)</f>
        <v>1.7</v>
      </c>
      <c r="R79" s="5">
        <f>SUM(R78)</f>
        <v>1.7</v>
      </c>
      <c r="S79" s="5">
        <f>SUM(S78)</f>
        <v>0</v>
      </c>
      <c r="T79" s="13">
        <f>SUM(T78)</f>
        <v>0</v>
      </c>
      <c r="U79" s="6">
        <f t="shared" ref="U79" si="50">SUM(V79,X79)</f>
        <v>1.7</v>
      </c>
      <c r="V79" s="5">
        <f>SUM(V78)</f>
        <v>1.7</v>
      </c>
      <c r="W79" s="5">
        <f>SUM(W78)</f>
        <v>0</v>
      </c>
      <c r="X79" s="13">
        <f>SUM(X78)</f>
        <v>0</v>
      </c>
    </row>
    <row r="80" spans="1:24" ht="21.75" hidden="1" customHeight="1" thickBot="1" x14ac:dyDescent="0.25">
      <c r="A80" s="305"/>
      <c r="B80" s="302"/>
      <c r="C80" s="300"/>
      <c r="D80" s="321"/>
      <c r="E80" s="322"/>
      <c r="F80" s="205"/>
      <c r="G80" s="205"/>
      <c r="H80" s="119"/>
      <c r="I80" s="104"/>
      <c r="J80" s="132"/>
      <c r="K80" s="132"/>
      <c r="L80" s="133"/>
      <c r="M80" s="104"/>
      <c r="N80" s="132"/>
      <c r="O80" s="132"/>
      <c r="P80" s="133"/>
      <c r="Q80" s="104"/>
      <c r="R80" s="132"/>
      <c r="S80" s="132"/>
      <c r="T80" s="133"/>
      <c r="U80" s="104"/>
      <c r="V80" s="132"/>
      <c r="W80" s="132"/>
      <c r="X80" s="133"/>
    </row>
    <row r="81" spans="1:25" ht="29.25" hidden="1" customHeight="1" thickBot="1" x14ac:dyDescent="0.25">
      <c r="A81" s="307"/>
      <c r="B81" s="304"/>
      <c r="C81" s="263"/>
      <c r="D81" s="321"/>
      <c r="E81" s="323"/>
      <c r="F81" s="297"/>
      <c r="G81" s="298"/>
      <c r="H81" s="299"/>
      <c r="I81" s="100"/>
      <c r="J81" s="140"/>
      <c r="K81" s="140"/>
      <c r="L81" s="13"/>
      <c r="M81" s="100"/>
      <c r="N81" s="140"/>
      <c r="O81" s="140"/>
      <c r="P81" s="13"/>
      <c r="Q81" s="6"/>
      <c r="R81" s="5"/>
      <c r="S81" s="5"/>
      <c r="T81" s="13"/>
      <c r="U81" s="6"/>
      <c r="V81" s="5"/>
      <c r="W81" s="5"/>
      <c r="X81" s="13"/>
    </row>
    <row r="82" spans="1:25" ht="21.75" customHeight="1" thickBot="1" x14ac:dyDescent="0.25">
      <c r="A82" s="305">
        <v>1</v>
      </c>
      <c r="B82" s="302">
        <v>2</v>
      </c>
      <c r="C82" s="300">
        <v>19</v>
      </c>
      <c r="D82" s="321" t="s">
        <v>108</v>
      </c>
      <c r="E82" s="322">
        <v>11</v>
      </c>
      <c r="F82" s="205" t="s">
        <v>39</v>
      </c>
      <c r="G82" s="205" t="s">
        <v>109</v>
      </c>
      <c r="H82" s="119" t="s">
        <v>85</v>
      </c>
      <c r="I82" s="132">
        <v>93.8</v>
      </c>
      <c r="J82" s="132">
        <v>93.8</v>
      </c>
      <c r="K82" s="132"/>
      <c r="L82" s="133"/>
      <c r="M82" s="144">
        <v>140</v>
      </c>
      <c r="N82" s="144">
        <v>140</v>
      </c>
      <c r="O82" s="132">
        <v>0</v>
      </c>
      <c r="P82" s="133"/>
      <c r="Q82" s="144">
        <v>140</v>
      </c>
      <c r="R82" s="144">
        <v>140</v>
      </c>
      <c r="S82" s="132"/>
      <c r="T82" s="133"/>
      <c r="U82" s="144">
        <v>140</v>
      </c>
      <c r="V82" s="144">
        <v>140</v>
      </c>
      <c r="W82" s="132">
        <v>0</v>
      </c>
      <c r="X82" s="133"/>
      <c r="Y82" s="85"/>
    </row>
    <row r="83" spans="1:25" ht="29.25" customHeight="1" thickBot="1" x14ac:dyDescent="0.25">
      <c r="A83" s="307"/>
      <c r="B83" s="304"/>
      <c r="C83" s="263"/>
      <c r="D83" s="321"/>
      <c r="E83" s="323"/>
      <c r="F83" s="297" t="s">
        <v>20</v>
      </c>
      <c r="G83" s="298"/>
      <c r="H83" s="299"/>
      <c r="I83" s="100">
        <f t="shared" ref="I83" si="51">SUM(J83,L83)</f>
        <v>93.8</v>
      </c>
      <c r="J83" s="140">
        <f>SUM(J82)</f>
        <v>93.8</v>
      </c>
      <c r="K83" s="140">
        <f>SUM(K82)</f>
        <v>0</v>
      </c>
      <c r="L83" s="13">
        <f>SUM(L82)</f>
        <v>0</v>
      </c>
      <c r="M83" s="100">
        <f t="shared" ref="M83" si="52">SUM(N83,P83)</f>
        <v>140</v>
      </c>
      <c r="N83" s="140">
        <f>SUM(N82)</f>
        <v>140</v>
      </c>
      <c r="O83" s="140">
        <f>SUM(O82)</f>
        <v>0</v>
      </c>
      <c r="P83" s="13">
        <f>SUM(P82)</f>
        <v>0</v>
      </c>
      <c r="Q83" s="6">
        <f t="shared" ref="Q83" si="53">SUM(R83,T83)</f>
        <v>140</v>
      </c>
      <c r="R83" s="5">
        <f>SUM(R82)</f>
        <v>140</v>
      </c>
      <c r="S83" s="5">
        <f>SUM(S82)</f>
        <v>0</v>
      </c>
      <c r="T83" s="13"/>
      <c r="U83" s="6">
        <f t="shared" ref="U83" si="54">SUM(V83,X83)</f>
        <v>140</v>
      </c>
      <c r="V83" s="5">
        <f>SUM(V82)</f>
        <v>140</v>
      </c>
      <c r="W83" s="5">
        <f>SUM(W82)</f>
        <v>0</v>
      </c>
      <c r="X83" s="13"/>
    </row>
    <row r="84" spans="1:25" ht="34.5" customHeight="1" thickBot="1" x14ac:dyDescent="0.25">
      <c r="A84" s="305">
        <v>1</v>
      </c>
      <c r="B84" s="302">
        <v>2</v>
      </c>
      <c r="C84" s="300">
        <v>20</v>
      </c>
      <c r="D84" s="321" t="s">
        <v>116</v>
      </c>
      <c r="E84" s="322">
        <v>11</v>
      </c>
      <c r="F84" s="205" t="s">
        <v>39</v>
      </c>
      <c r="G84" s="205" t="s">
        <v>115</v>
      </c>
      <c r="H84" s="119" t="s">
        <v>24</v>
      </c>
      <c r="I84" s="132">
        <f>J84</f>
        <v>2</v>
      </c>
      <c r="J84" s="132">
        <v>2</v>
      </c>
      <c r="K84" s="132"/>
      <c r="L84" s="133"/>
      <c r="M84" s="132">
        <f>N84</f>
        <v>3</v>
      </c>
      <c r="N84" s="132">
        <v>3</v>
      </c>
      <c r="O84" s="132"/>
      <c r="P84" s="133"/>
      <c r="Q84" s="132">
        <f>R84</f>
        <v>10</v>
      </c>
      <c r="R84" s="132">
        <v>10</v>
      </c>
      <c r="S84" s="132"/>
      <c r="T84" s="133"/>
      <c r="U84" s="132">
        <f>V84</f>
        <v>10</v>
      </c>
      <c r="V84" s="132">
        <v>10</v>
      </c>
      <c r="W84" s="132"/>
      <c r="X84" s="133"/>
      <c r="Y84" s="85"/>
    </row>
    <row r="85" spans="1:25" ht="25.7" customHeight="1" thickBot="1" x14ac:dyDescent="0.25">
      <c r="A85" s="307"/>
      <c r="B85" s="304"/>
      <c r="C85" s="263"/>
      <c r="D85" s="321"/>
      <c r="E85" s="323"/>
      <c r="F85" s="297" t="s">
        <v>20</v>
      </c>
      <c r="G85" s="298"/>
      <c r="H85" s="299"/>
      <c r="I85" s="100">
        <f t="shared" ref="I85" si="55">SUM(J85,L85)</f>
        <v>2</v>
      </c>
      <c r="J85" s="140">
        <f>SUM(J84)</f>
        <v>2</v>
      </c>
      <c r="K85" s="140">
        <f>SUM(K84)</f>
        <v>0</v>
      </c>
      <c r="L85" s="13">
        <f>SUM(L84)</f>
        <v>0</v>
      </c>
      <c r="M85" s="100">
        <f t="shared" ref="M85" si="56">SUM(N85,P85)</f>
        <v>3</v>
      </c>
      <c r="N85" s="140">
        <f>SUM(N84)</f>
        <v>3</v>
      </c>
      <c r="O85" s="140">
        <f>SUM(O84)</f>
        <v>0</v>
      </c>
      <c r="P85" s="13">
        <f>SUM(P84)</f>
        <v>0</v>
      </c>
      <c r="Q85" s="6">
        <f t="shared" ref="Q85" si="57">SUM(R85,T85)</f>
        <v>10</v>
      </c>
      <c r="R85" s="5">
        <f>SUM(R84)</f>
        <v>10</v>
      </c>
      <c r="S85" s="5">
        <f>SUM(S84)</f>
        <v>0</v>
      </c>
      <c r="T85" s="13"/>
      <c r="U85" s="6">
        <f t="shared" ref="U85" si="58">SUM(V85,X85)</f>
        <v>10</v>
      </c>
      <c r="V85" s="5">
        <f>SUM(V84)</f>
        <v>10</v>
      </c>
      <c r="W85" s="5">
        <f>SUM(W84)</f>
        <v>0</v>
      </c>
      <c r="X85" s="13"/>
    </row>
    <row r="86" spans="1:25" ht="36" customHeight="1" thickBot="1" x14ac:dyDescent="0.25">
      <c r="A86" s="305">
        <v>1</v>
      </c>
      <c r="B86" s="302">
        <v>2</v>
      </c>
      <c r="C86" s="300">
        <v>21</v>
      </c>
      <c r="D86" s="321" t="s">
        <v>127</v>
      </c>
      <c r="E86" s="322">
        <v>11</v>
      </c>
      <c r="F86" s="205" t="s">
        <v>39</v>
      </c>
      <c r="G86" s="205" t="s">
        <v>129</v>
      </c>
      <c r="H86" s="119" t="s">
        <v>24</v>
      </c>
      <c r="I86" s="132">
        <f>J86</f>
        <v>0</v>
      </c>
      <c r="J86" s="132">
        <v>0</v>
      </c>
      <c r="K86" s="132">
        <v>0</v>
      </c>
      <c r="L86" s="133"/>
      <c r="M86" s="132">
        <f>N86+P86</f>
        <v>16</v>
      </c>
      <c r="N86" s="132">
        <v>16</v>
      </c>
      <c r="O86" s="132"/>
      <c r="P86" s="133"/>
      <c r="Q86" s="132">
        <f>R86+T86</f>
        <v>23</v>
      </c>
      <c r="R86" s="132">
        <v>23</v>
      </c>
      <c r="S86" s="132"/>
      <c r="T86" s="133"/>
      <c r="U86" s="132">
        <f>V86+X86</f>
        <v>24</v>
      </c>
      <c r="V86" s="132">
        <v>24</v>
      </c>
      <c r="W86" s="132"/>
      <c r="X86" s="133"/>
    </row>
    <row r="87" spans="1:25" ht="37.5" customHeight="1" thickBot="1" x14ac:dyDescent="0.25">
      <c r="A87" s="307"/>
      <c r="B87" s="304"/>
      <c r="C87" s="263"/>
      <c r="D87" s="321"/>
      <c r="E87" s="323"/>
      <c r="F87" s="297" t="s">
        <v>20</v>
      </c>
      <c r="G87" s="298"/>
      <c r="H87" s="299"/>
      <c r="I87" s="100">
        <f t="shared" ref="I87" si="59">SUM(J87,L87)</f>
        <v>0</v>
      </c>
      <c r="J87" s="140">
        <f>SUM(J86)</f>
        <v>0</v>
      </c>
      <c r="K87" s="140">
        <f>SUM(K86)</f>
        <v>0</v>
      </c>
      <c r="L87" s="13">
        <f>SUM(L86)</f>
        <v>0</v>
      </c>
      <c r="M87" s="100">
        <f t="shared" ref="M87" si="60">SUM(N87,P87)</f>
        <v>16</v>
      </c>
      <c r="N87" s="140">
        <f>SUM(N86)</f>
        <v>16</v>
      </c>
      <c r="O87" s="140">
        <f>SUM(O86)</f>
        <v>0</v>
      </c>
      <c r="P87" s="13">
        <f>SUM(P86)</f>
        <v>0</v>
      </c>
      <c r="Q87" s="6">
        <f t="shared" ref="Q87" si="61">SUM(R87,T87)</f>
        <v>23</v>
      </c>
      <c r="R87" s="5">
        <f>SUM(R86)</f>
        <v>23</v>
      </c>
      <c r="S87" s="5">
        <f>SUM(S86)</f>
        <v>0</v>
      </c>
      <c r="T87" s="13"/>
      <c r="U87" s="6">
        <f t="shared" ref="U87" si="62">SUM(V87,X87)</f>
        <v>24</v>
      </c>
      <c r="V87" s="5">
        <f>SUM(V86)</f>
        <v>24</v>
      </c>
      <c r="W87" s="5">
        <f>SUM(W86)</f>
        <v>0</v>
      </c>
      <c r="X87" s="13"/>
    </row>
    <row r="88" spans="1:25" ht="13.15" customHeight="1" thickBot="1" x14ac:dyDescent="0.25">
      <c r="A88" s="221">
        <v>1</v>
      </c>
      <c r="B88" s="181">
        <v>2</v>
      </c>
      <c r="C88" s="385" t="s">
        <v>35</v>
      </c>
      <c r="D88" s="402"/>
      <c r="E88" s="402"/>
      <c r="F88" s="402"/>
      <c r="G88" s="402"/>
      <c r="H88" s="403"/>
      <c r="I88" s="14">
        <f>SUM(J88,L88)</f>
        <v>5396.8</v>
      </c>
      <c r="J88" s="15">
        <f>SUM(J33,J36,J40,J45,J47,J50,J52,J54,J57,J60,J62,J66,J68,J70,J72,J74,J77,J79,J81,J83,J85,J87)</f>
        <v>5365.6</v>
      </c>
      <c r="K88" s="15">
        <f>SUM(K33,K36,K40,K45,K47,K50,K52,K54,K57,K60,K62,K66,K68,K70,K72,K74,K77,K79,K81,K83,K85,K87)</f>
        <v>2365.6</v>
      </c>
      <c r="L88" s="15">
        <f>SUM(L33,L36,L40,L45,L47,L50,L52,L54,L57,L60,L62,L66,L68,L70,L72,L74,L77,L79,L81,L83,L85,L87)</f>
        <v>31.2</v>
      </c>
      <c r="M88" s="14">
        <f t="shared" ref="M88" si="63">SUM(N88,P88)</f>
        <v>6238.0000000000018</v>
      </c>
      <c r="N88" s="15">
        <f>SUM(N33,N36,N40,N45,N47,N50,N52,N54,N57,N60,N62,N66,N68,N70,N72,N74,N77,N79,N81,N83,N85,N87)</f>
        <v>6190.2000000000016</v>
      </c>
      <c r="O88" s="15">
        <f>SUM(O33,O36,O40,O45,O47,O50,O52,O54,O57,O60,O62,O66,O68,O70,O72,O74,O77,O79,O81,O83,O85,O87)</f>
        <v>3560.9</v>
      </c>
      <c r="P88" s="15">
        <f>SUM(P33,P36,P40,P45,P47,P50,P52,P54,P57,P60,P62,P66,P68,P70,P72,P74,P77,P79,P81,P83,P85,P87)</f>
        <v>47.8</v>
      </c>
      <c r="Q88" s="14">
        <f t="shared" ref="Q88" si="64">SUM(R88,T88)</f>
        <v>5907.3</v>
      </c>
      <c r="R88" s="15">
        <f>SUM(R33,R36,R40,R45,R47,R50,R52,R54,R57,R60,R62,R66,R68,R70,R72,R74,R77,R79,R81,R83,R85,R87)</f>
        <v>5879.5</v>
      </c>
      <c r="S88" s="15">
        <f>SUM(S33,S36,S40,S45,S47,S50,S52,S54,S57,S60,S62,S66,S68,S70,S72,S74,S77,S79,S81,S83,S85,S87)</f>
        <v>3203.4</v>
      </c>
      <c r="T88" s="15">
        <f>SUM(T33,T36,T40,T45,T47,T50,T52,T54,T57,T60,T62,T66,T68,T70,T72,T74,T77,T79,T81,T83,T85,T87)</f>
        <v>27.8</v>
      </c>
      <c r="U88" s="14">
        <f t="shared" ref="U88" si="65">SUM(V88,X88)</f>
        <v>5882.1</v>
      </c>
      <c r="V88" s="15">
        <f>SUM(V33,V36,V40,V45,V47,V50,V52,V54,V57,V60,V62,V66,V68,V70,V72,V74,V77,V79,V81,V83,V85,V87)</f>
        <v>5854.3</v>
      </c>
      <c r="W88" s="15">
        <f>SUM(W33,W36,W40,W45,W47,W50,W52,W54,W57,W60,W62,W66,W68,W70,W72,W74,W77,W79,W81,W83,W85,W87)</f>
        <v>3203.4</v>
      </c>
      <c r="X88" s="237">
        <f>SUM(X33,X36,X40,X45,X47,X50,X52,X54,X57,X60,X62,X66,X68,X70,X72,X74,X77,X79,X81,X83,X85,X87)</f>
        <v>27.8</v>
      </c>
    </row>
    <row r="89" spans="1:25" ht="13.5" thickBot="1" x14ac:dyDescent="0.25">
      <c r="A89" s="182">
        <v>1</v>
      </c>
      <c r="B89" s="183">
        <v>3</v>
      </c>
      <c r="C89" s="333" t="s">
        <v>73</v>
      </c>
      <c r="D89" s="334"/>
      <c r="E89" s="334"/>
      <c r="F89" s="334"/>
      <c r="G89" s="334"/>
      <c r="H89" s="334"/>
      <c r="I89" s="334"/>
      <c r="J89" s="334"/>
      <c r="K89" s="334"/>
      <c r="L89" s="334"/>
      <c r="M89" s="334"/>
      <c r="N89" s="334"/>
      <c r="O89" s="334"/>
      <c r="P89" s="334"/>
      <c r="Q89" s="334"/>
      <c r="R89" s="334"/>
      <c r="S89" s="334"/>
      <c r="T89" s="334"/>
      <c r="U89" s="334"/>
      <c r="V89" s="334"/>
      <c r="W89" s="334"/>
      <c r="X89" s="335"/>
    </row>
    <row r="90" spans="1:25" ht="15" customHeight="1" x14ac:dyDescent="0.2">
      <c r="A90" s="306">
        <v>1</v>
      </c>
      <c r="B90" s="303">
        <v>3</v>
      </c>
      <c r="C90" s="259">
        <v>1</v>
      </c>
      <c r="D90" s="264" t="s">
        <v>74</v>
      </c>
      <c r="E90" s="399">
        <v>14</v>
      </c>
      <c r="F90" s="295" t="s">
        <v>83</v>
      </c>
      <c r="G90" s="295" t="s">
        <v>75</v>
      </c>
      <c r="H90" s="63" t="s">
        <v>24</v>
      </c>
      <c r="I90" s="43">
        <f t="shared" ref="I90:I91" si="66">SUM(J90,L90)</f>
        <v>17</v>
      </c>
      <c r="J90" s="97">
        <v>17</v>
      </c>
      <c r="K90" s="97"/>
      <c r="L90" s="44"/>
      <c r="M90" s="43">
        <f t="shared" ref="M90" si="67">SUM(N90,P90)</f>
        <v>0</v>
      </c>
      <c r="N90" s="169">
        <v>0</v>
      </c>
      <c r="O90" s="169">
        <v>0</v>
      </c>
      <c r="P90" s="171">
        <v>0</v>
      </c>
      <c r="Q90" s="43">
        <f t="shared" ref="Q90" si="68">SUM(R90,T90)</f>
        <v>80</v>
      </c>
      <c r="R90" s="169">
        <v>30</v>
      </c>
      <c r="S90" s="169">
        <v>0</v>
      </c>
      <c r="T90" s="171">
        <v>50</v>
      </c>
      <c r="U90" s="170">
        <v>35</v>
      </c>
      <c r="V90" s="169">
        <v>35</v>
      </c>
      <c r="W90" s="97">
        <v>0</v>
      </c>
      <c r="X90" s="44"/>
    </row>
    <row r="91" spans="1:25" ht="14.25" customHeight="1" x14ac:dyDescent="0.2">
      <c r="A91" s="306"/>
      <c r="B91" s="303"/>
      <c r="C91" s="263"/>
      <c r="D91" s="265"/>
      <c r="E91" s="400"/>
      <c r="F91" s="296"/>
      <c r="G91" s="296"/>
      <c r="H91" s="64" t="s">
        <v>41</v>
      </c>
      <c r="I91" s="45">
        <f t="shared" si="66"/>
        <v>0.7</v>
      </c>
      <c r="J91" s="98">
        <v>0.7</v>
      </c>
      <c r="K91" s="98"/>
      <c r="L91" s="46"/>
      <c r="M91" s="173">
        <f>N91+P91</f>
        <v>24</v>
      </c>
      <c r="N91" s="172">
        <v>24</v>
      </c>
      <c r="O91" s="172">
        <v>0</v>
      </c>
      <c r="P91" s="174">
        <v>0</v>
      </c>
      <c r="Q91" s="173">
        <v>22</v>
      </c>
      <c r="R91" s="172">
        <v>22</v>
      </c>
      <c r="S91" s="172">
        <v>0</v>
      </c>
      <c r="T91" s="174">
        <v>0</v>
      </c>
      <c r="U91" s="173">
        <v>22</v>
      </c>
      <c r="V91" s="172">
        <v>22</v>
      </c>
      <c r="W91" s="98">
        <v>0</v>
      </c>
      <c r="X91" s="46">
        <v>0</v>
      </c>
    </row>
    <row r="92" spans="1:25" ht="15.75" customHeight="1" x14ac:dyDescent="0.2">
      <c r="A92" s="306"/>
      <c r="B92" s="303"/>
      <c r="C92" s="263"/>
      <c r="D92" s="265"/>
      <c r="E92" s="400"/>
      <c r="F92" s="296"/>
      <c r="G92" s="296"/>
      <c r="H92" s="68" t="s">
        <v>95</v>
      </c>
      <c r="I92" s="45">
        <v>2.6</v>
      </c>
      <c r="J92" s="98">
        <v>2.6</v>
      </c>
      <c r="K92" s="98"/>
      <c r="L92" s="46"/>
      <c r="M92" s="190">
        <f>N92+P92</f>
        <v>4.5</v>
      </c>
      <c r="N92" s="172">
        <v>4.5</v>
      </c>
      <c r="O92" s="172">
        <v>0.1</v>
      </c>
      <c r="P92" s="174">
        <v>0</v>
      </c>
      <c r="Q92" s="173">
        <v>2.8</v>
      </c>
      <c r="R92" s="172">
        <v>2.8</v>
      </c>
      <c r="S92" s="172">
        <v>0</v>
      </c>
      <c r="T92" s="174">
        <v>0</v>
      </c>
      <c r="U92" s="173">
        <v>2.8</v>
      </c>
      <c r="V92" s="172">
        <v>2.8</v>
      </c>
      <c r="W92" s="98">
        <v>0</v>
      </c>
      <c r="X92" s="46">
        <v>0</v>
      </c>
    </row>
    <row r="93" spans="1:25" ht="15" customHeight="1" thickBot="1" x14ac:dyDescent="0.25">
      <c r="A93" s="306"/>
      <c r="B93" s="303"/>
      <c r="C93" s="263"/>
      <c r="D93" s="265"/>
      <c r="E93" s="400"/>
      <c r="F93" s="201"/>
      <c r="G93" s="200"/>
      <c r="H93" s="191" t="s">
        <v>130</v>
      </c>
      <c r="I93" s="192"/>
      <c r="J93" s="193"/>
      <c r="K93" s="193"/>
      <c r="L93" s="194"/>
      <c r="M93" s="47">
        <f t="shared" ref="M93" si="69">SUM(N93,P93)</f>
        <v>9</v>
      </c>
      <c r="N93" s="196">
        <v>9</v>
      </c>
      <c r="O93" s="196"/>
      <c r="P93" s="197"/>
      <c r="Q93" s="195"/>
      <c r="R93" s="196"/>
      <c r="S93" s="196"/>
      <c r="T93" s="198"/>
      <c r="U93" s="195"/>
      <c r="V93" s="196"/>
      <c r="W93" s="193"/>
      <c r="X93" s="199"/>
    </row>
    <row r="94" spans="1:25" ht="18.75" customHeight="1" thickBot="1" x14ac:dyDescent="0.25">
      <c r="A94" s="306"/>
      <c r="B94" s="303"/>
      <c r="C94" s="263"/>
      <c r="D94" s="265"/>
      <c r="E94" s="400"/>
      <c r="F94" s="342" t="s">
        <v>20</v>
      </c>
      <c r="G94" s="346"/>
      <c r="H94" s="344"/>
      <c r="I94" s="76">
        <f t="shared" ref="I94" si="70">SUM(J94,L94)</f>
        <v>20.3</v>
      </c>
      <c r="J94" s="113">
        <f>SUM(J90:J92)</f>
        <v>20.3</v>
      </c>
      <c r="K94" s="113">
        <f>SUM(K90:K92)</f>
        <v>0</v>
      </c>
      <c r="L94" s="113">
        <f>SUM(L90:L92)</f>
        <v>0</v>
      </c>
      <c r="M94" s="76">
        <f>SUM(N94,P94)</f>
        <v>37.5</v>
      </c>
      <c r="N94" s="113">
        <f>SUM(N90:N93)</f>
        <v>37.5</v>
      </c>
      <c r="O94" s="113">
        <f>SUM(O90:O92)</f>
        <v>0.1</v>
      </c>
      <c r="P94" s="113">
        <f>SUM(P90:P92)</f>
        <v>0</v>
      </c>
      <c r="Q94" s="76">
        <f t="shared" ref="Q94:Q95" si="71">SUM(R94,T94)</f>
        <v>104.8</v>
      </c>
      <c r="R94" s="113">
        <f>SUM(R90:R92)</f>
        <v>54.8</v>
      </c>
      <c r="S94" s="113">
        <f>SUM(S90:S92)</f>
        <v>0</v>
      </c>
      <c r="T94" s="77">
        <f>SUM(T90:T92)</f>
        <v>50</v>
      </c>
      <c r="U94" s="76">
        <f t="shared" ref="U94:U99" si="72">SUM(V94,X94)</f>
        <v>59.8</v>
      </c>
      <c r="V94" s="113">
        <f>SUM(V90:V92)</f>
        <v>59.8</v>
      </c>
      <c r="W94" s="113">
        <f>SUM(W90:W92)</f>
        <v>0</v>
      </c>
      <c r="X94" s="77">
        <f>SUM(X90:X92)</f>
        <v>0</v>
      </c>
    </row>
    <row r="95" spans="1:25" ht="32.25" customHeight="1" thickBot="1" x14ac:dyDescent="0.25">
      <c r="A95" s="305">
        <v>1</v>
      </c>
      <c r="B95" s="302">
        <v>3</v>
      </c>
      <c r="C95" s="314">
        <v>2</v>
      </c>
      <c r="D95" s="308" t="s">
        <v>84</v>
      </c>
      <c r="E95" s="359" t="s">
        <v>70</v>
      </c>
      <c r="F95" s="212" t="s">
        <v>39</v>
      </c>
      <c r="G95" s="219" t="s">
        <v>82</v>
      </c>
      <c r="H95" s="93" t="s">
        <v>24</v>
      </c>
      <c r="I95" s="104">
        <v>18.2</v>
      </c>
      <c r="J95" s="132"/>
      <c r="K95" s="132"/>
      <c r="L95" s="133">
        <v>18.2</v>
      </c>
      <c r="M95" s="104"/>
      <c r="N95" s="132">
        <v>0</v>
      </c>
      <c r="O95" s="132">
        <v>0</v>
      </c>
      <c r="P95" s="133"/>
      <c r="Q95" s="104">
        <f t="shared" si="71"/>
        <v>0</v>
      </c>
      <c r="R95" s="132">
        <v>0</v>
      </c>
      <c r="S95" s="132">
        <v>0</v>
      </c>
      <c r="T95" s="133">
        <v>0</v>
      </c>
      <c r="U95" s="104">
        <f t="shared" si="72"/>
        <v>0</v>
      </c>
      <c r="V95" s="132">
        <v>0</v>
      </c>
      <c r="W95" s="132">
        <v>0</v>
      </c>
      <c r="X95" s="133">
        <v>0</v>
      </c>
    </row>
    <row r="96" spans="1:25" ht="27.4" customHeight="1" thickBot="1" x14ac:dyDescent="0.25">
      <c r="A96" s="306"/>
      <c r="B96" s="303"/>
      <c r="C96" s="296"/>
      <c r="D96" s="265"/>
      <c r="E96" s="401"/>
      <c r="F96" s="342" t="s">
        <v>20</v>
      </c>
      <c r="G96" s="346"/>
      <c r="H96" s="344"/>
      <c r="I96" s="240">
        <f>SUM(J96,L96)</f>
        <v>18.2</v>
      </c>
      <c r="J96" s="124">
        <f>SUM(J95:J95)</f>
        <v>0</v>
      </c>
      <c r="K96" s="124">
        <f>SUM(K95:K95)</f>
        <v>0</v>
      </c>
      <c r="L96" s="124">
        <f>SUM(L95:L95)</f>
        <v>18.2</v>
      </c>
      <c r="M96" s="84">
        <f>SUM(N96,P96)</f>
        <v>0</v>
      </c>
      <c r="N96" s="124">
        <f>SUM(N95:N95)</f>
        <v>0</v>
      </c>
      <c r="O96" s="124">
        <f>SUM(O95:O95)</f>
        <v>0</v>
      </c>
      <c r="P96" s="124">
        <f>SUM(P95:P95)</f>
        <v>0</v>
      </c>
      <c r="Q96" s="84">
        <f t="shared" ref="Q96:Q99" si="73">SUM(R96,T96)</f>
        <v>0</v>
      </c>
      <c r="R96" s="124">
        <f>SUM(R95:R95)</f>
        <v>0</v>
      </c>
      <c r="S96" s="124">
        <f>SUM(S95:S95)</f>
        <v>0</v>
      </c>
      <c r="T96" s="82">
        <f>SUM(T95:T95)</f>
        <v>0</v>
      </c>
      <c r="U96" s="84">
        <f t="shared" si="72"/>
        <v>0</v>
      </c>
      <c r="V96" s="124">
        <f>SUM(V95:V95)</f>
        <v>0</v>
      </c>
      <c r="W96" s="124">
        <f>SUM(W95:W95)</f>
        <v>0</v>
      </c>
      <c r="X96" s="82">
        <f>SUM(X95:X95)</f>
        <v>0</v>
      </c>
    </row>
    <row r="97" spans="1:24" ht="18.75" customHeight="1" x14ac:dyDescent="0.2">
      <c r="A97" s="305">
        <v>1</v>
      </c>
      <c r="B97" s="302">
        <v>3</v>
      </c>
      <c r="C97" s="314">
        <v>3</v>
      </c>
      <c r="D97" s="308" t="s">
        <v>91</v>
      </c>
      <c r="E97" s="360" t="s">
        <v>87</v>
      </c>
      <c r="F97" s="301" t="s">
        <v>83</v>
      </c>
      <c r="G97" s="362" t="s">
        <v>88</v>
      </c>
      <c r="H97" s="93" t="s">
        <v>24</v>
      </c>
      <c r="I97" s="10">
        <f t="shared" ref="I97:I99" si="74">SUM(J97,L97)</f>
        <v>26.400000000000002</v>
      </c>
      <c r="J97" s="132">
        <v>2.6</v>
      </c>
      <c r="K97" s="132">
        <v>0.4</v>
      </c>
      <c r="L97" s="133">
        <v>23.8</v>
      </c>
      <c r="M97" s="176">
        <f>N97+P97</f>
        <v>46.7</v>
      </c>
      <c r="N97" s="165">
        <v>6.5</v>
      </c>
      <c r="O97" s="165">
        <v>3.2</v>
      </c>
      <c r="P97" s="175">
        <v>40.200000000000003</v>
      </c>
      <c r="Q97" s="176">
        <f t="shared" si="73"/>
        <v>0</v>
      </c>
      <c r="R97" s="165"/>
      <c r="S97" s="165"/>
      <c r="T97" s="175"/>
      <c r="U97" s="176">
        <f t="shared" si="72"/>
        <v>0</v>
      </c>
      <c r="V97" s="165"/>
      <c r="W97" s="165"/>
      <c r="X97" s="175"/>
    </row>
    <row r="98" spans="1:24" ht="18.75" customHeight="1" x14ac:dyDescent="0.2">
      <c r="A98" s="306"/>
      <c r="B98" s="303"/>
      <c r="C98" s="296"/>
      <c r="D98" s="265"/>
      <c r="E98" s="360"/>
      <c r="F98" s="322"/>
      <c r="G98" s="363"/>
      <c r="H98" s="90" t="s">
        <v>85</v>
      </c>
      <c r="I98" s="110">
        <f t="shared" si="74"/>
        <v>140.20000000000002</v>
      </c>
      <c r="J98" s="135">
        <v>1.8</v>
      </c>
      <c r="K98" s="135">
        <v>1</v>
      </c>
      <c r="L98" s="136">
        <v>138.4</v>
      </c>
      <c r="M98" s="45">
        <f t="shared" ref="M98:M99" si="75">SUM(N98,P98)</f>
        <v>81.5</v>
      </c>
      <c r="N98" s="166">
        <v>1.4</v>
      </c>
      <c r="O98" s="166">
        <v>1.3</v>
      </c>
      <c r="P98" s="167">
        <v>80.099999999999994</v>
      </c>
      <c r="Q98" s="45">
        <f t="shared" si="73"/>
        <v>0</v>
      </c>
      <c r="R98" s="166"/>
      <c r="S98" s="166"/>
      <c r="T98" s="167"/>
      <c r="U98" s="178">
        <f t="shared" si="72"/>
        <v>0</v>
      </c>
      <c r="V98" s="166"/>
      <c r="W98" s="166"/>
      <c r="X98" s="167"/>
    </row>
    <row r="99" spans="1:24" ht="15.75" customHeight="1" thickBot="1" x14ac:dyDescent="0.25">
      <c r="A99" s="306"/>
      <c r="B99" s="303"/>
      <c r="C99" s="296"/>
      <c r="D99" s="265"/>
      <c r="E99" s="360"/>
      <c r="F99" s="300"/>
      <c r="G99" s="364"/>
      <c r="H99" s="91" t="s">
        <v>95</v>
      </c>
      <c r="I99" s="108">
        <f t="shared" si="74"/>
        <v>70.599999999999994</v>
      </c>
      <c r="J99" s="109">
        <v>0</v>
      </c>
      <c r="K99" s="109">
        <v>0</v>
      </c>
      <c r="L99" s="107">
        <v>70.599999999999994</v>
      </c>
      <c r="M99" s="47">
        <f t="shared" si="75"/>
        <v>19.399999999999999</v>
      </c>
      <c r="N99" s="254">
        <v>0.9</v>
      </c>
      <c r="O99" s="255">
        <v>0.9</v>
      </c>
      <c r="P99" s="256">
        <v>18.5</v>
      </c>
      <c r="Q99" s="177">
        <f t="shared" si="73"/>
        <v>0</v>
      </c>
      <c r="R99" s="168"/>
      <c r="S99" s="166"/>
      <c r="T99" s="167"/>
      <c r="U99" s="47">
        <f t="shared" si="72"/>
        <v>0</v>
      </c>
      <c r="V99" s="168"/>
      <c r="W99" s="166"/>
      <c r="X99" s="167"/>
    </row>
    <row r="100" spans="1:24" ht="22.5" customHeight="1" thickBot="1" x14ac:dyDescent="0.25">
      <c r="A100" s="306"/>
      <c r="B100" s="303"/>
      <c r="C100" s="296"/>
      <c r="D100" s="265"/>
      <c r="E100" s="361"/>
      <c r="F100" s="297" t="s">
        <v>20</v>
      </c>
      <c r="G100" s="298"/>
      <c r="H100" s="299"/>
      <c r="I100" s="79">
        <f>SUM(J100,L100)</f>
        <v>237.20000000000002</v>
      </c>
      <c r="J100" s="117">
        <f>SUM(J97,J98:J99)</f>
        <v>4.4000000000000004</v>
      </c>
      <c r="K100" s="117">
        <f t="shared" ref="K100:L100" si="76">SUM(K97,K98:K99)</f>
        <v>1.4</v>
      </c>
      <c r="L100" s="117">
        <f t="shared" si="76"/>
        <v>232.8</v>
      </c>
      <c r="M100" s="79">
        <f>SUM(N100,P100)</f>
        <v>147.60000000000002</v>
      </c>
      <c r="N100" s="117">
        <f>SUM(N97,N98:N99)</f>
        <v>8.8000000000000007</v>
      </c>
      <c r="O100" s="117">
        <f t="shared" ref="O100" si="77">SUM(O97,O98:O99)</f>
        <v>5.4</v>
      </c>
      <c r="P100" s="117">
        <f t="shared" ref="P100" si="78">SUM(P97,P98:P99)</f>
        <v>138.80000000000001</v>
      </c>
      <c r="Q100" s="100">
        <f t="shared" ref="Q100" si="79">SUM(R100,T100)</f>
        <v>0</v>
      </c>
      <c r="R100" s="5">
        <f>SUM(R97,R98:R99)</f>
        <v>0</v>
      </c>
      <c r="S100" s="5">
        <f t="shared" ref="S100:T100" si="80">SUM(S97,S98:S99)</f>
        <v>0</v>
      </c>
      <c r="T100" s="13">
        <f t="shared" si="80"/>
        <v>0</v>
      </c>
      <c r="U100" s="100">
        <f t="shared" ref="U100:U107" si="81">SUM(V100,X100)</f>
        <v>0</v>
      </c>
      <c r="V100" s="5">
        <f>SUM(V97,V98:V99)</f>
        <v>0</v>
      </c>
      <c r="W100" s="5">
        <f t="shared" ref="W100:X100" si="82">SUM(W97,W98:W99)</f>
        <v>0</v>
      </c>
      <c r="X100" s="13">
        <f t="shared" si="82"/>
        <v>0</v>
      </c>
    </row>
    <row r="101" spans="1:24" ht="30.75" customHeight="1" thickBot="1" x14ac:dyDescent="0.25">
      <c r="A101" s="305">
        <v>1</v>
      </c>
      <c r="B101" s="302">
        <v>3</v>
      </c>
      <c r="C101" s="314">
        <v>4</v>
      </c>
      <c r="D101" s="308" t="s">
        <v>89</v>
      </c>
      <c r="E101" s="315" t="s">
        <v>59</v>
      </c>
      <c r="F101" s="205" t="s">
        <v>60</v>
      </c>
      <c r="G101" s="119" t="s">
        <v>90</v>
      </c>
      <c r="H101" s="92" t="s">
        <v>24</v>
      </c>
      <c r="I101" s="104">
        <v>84.1</v>
      </c>
      <c r="J101" s="132"/>
      <c r="K101" s="132"/>
      <c r="L101" s="133">
        <v>84.1</v>
      </c>
      <c r="M101" s="143">
        <v>0</v>
      </c>
      <c r="N101" s="144"/>
      <c r="O101" s="144"/>
      <c r="P101" s="133">
        <v>0</v>
      </c>
      <c r="Q101" s="143">
        <v>135</v>
      </c>
      <c r="R101" s="132"/>
      <c r="S101" s="253">
        <v>0</v>
      </c>
      <c r="T101" s="252">
        <v>135</v>
      </c>
      <c r="U101" s="104">
        <f>X101</f>
        <v>134.30000000000001</v>
      </c>
      <c r="V101" s="132"/>
      <c r="W101" s="132">
        <v>0</v>
      </c>
      <c r="X101" s="133">
        <v>134.30000000000001</v>
      </c>
    </row>
    <row r="102" spans="1:24" ht="30.75" customHeight="1" thickBot="1" x14ac:dyDescent="0.25">
      <c r="A102" s="306"/>
      <c r="B102" s="303"/>
      <c r="C102" s="296"/>
      <c r="D102" s="265"/>
      <c r="E102" s="316"/>
      <c r="F102" s="310" t="s">
        <v>20</v>
      </c>
      <c r="G102" s="311"/>
      <c r="H102" s="312"/>
      <c r="I102" s="6">
        <f t="shared" ref="I102" si="83">SUM(J102,L102)</f>
        <v>84.1</v>
      </c>
      <c r="J102" s="5">
        <f>SUM(J101)</f>
        <v>0</v>
      </c>
      <c r="K102" s="5">
        <f>SUM(K101)</f>
        <v>0</v>
      </c>
      <c r="L102" s="5">
        <f>SUM(L101)</f>
        <v>84.1</v>
      </c>
      <c r="M102" s="6">
        <f>SUM(N102,P102)</f>
        <v>0</v>
      </c>
      <c r="N102" s="5">
        <f>SUM(N101)</f>
        <v>0</v>
      </c>
      <c r="O102" s="5">
        <f>SUM(O101)</f>
        <v>0</v>
      </c>
      <c r="P102" s="5">
        <f>SUM(P101)</f>
        <v>0</v>
      </c>
      <c r="Q102" s="6">
        <f t="shared" ref="Q102:Q107" si="84">SUM(R102,T102)</f>
        <v>135</v>
      </c>
      <c r="R102" s="5">
        <f>SUM(R101)</f>
        <v>0</v>
      </c>
      <c r="S102" s="5">
        <f>SUM(S101)</f>
        <v>0</v>
      </c>
      <c r="T102" s="13">
        <f>SUM(T101)</f>
        <v>135</v>
      </c>
      <c r="U102" s="6">
        <f t="shared" si="81"/>
        <v>134.30000000000001</v>
      </c>
      <c r="V102" s="5">
        <f>SUM(V101)</f>
        <v>0</v>
      </c>
      <c r="W102" s="5">
        <f>SUM(W101)</f>
        <v>0</v>
      </c>
      <c r="X102" s="13">
        <f>SUM(X101)</f>
        <v>134.30000000000001</v>
      </c>
    </row>
    <row r="103" spans="1:24" ht="18" customHeight="1" x14ac:dyDescent="0.2">
      <c r="A103" s="305">
        <v>1</v>
      </c>
      <c r="B103" s="302">
        <v>3</v>
      </c>
      <c r="C103" s="314">
        <v>5</v>
      </c>
      <c r="D103" s="308" t="s">
        <v>110</v>
      </c>
      <c r="E103" s="359" t="s">
        <v>93</v>
      </c>
      <c r="F103" s="259" t="s">
        <v>39</v>
      </c>
      <c r="G103" s="357" t="s">
        <v>94</v>
      </c>
      <c r="H103" s="71" t="s">
        <v>24</v>
      </c>
      <c r="I103" s="104"/>
      <c r="J103" s="132"/>
      <c r="K103" s="132"/>
      <c r="L103" s="133"/>
      <c r="M103" s="143">
        <f>N103+P103</f>
        <v>0</v>
      </c>
      <c r="N103" s="144"/>
      <c r="O103" s="144">
        <v>0</v>
      </c>
      <c r="P103" s="145">
        <v>0</v>
      </c>
      <c r="Q103" s="104">
        <f t="shared" si="84"/>
        <v>384.4</v>
      </c>
      <c r="R103" s="132">
        <v>0</v>
      </c>
      <c r="S103" s="132">
        <v>0</v>
      </c>
      <c r="T103" s="133">
        <v>384.4</v>
      </c>
      <c r="U103" s="104">
        <f t="shared" si="81"/>
        <v>0</v>
      </c>
      <c r="V103" s="132">
        <v>0</v>
      </c>
      <c r="W103" s="132">
        <v>0</v>
      </c>
      <c r="X103" s="133">
        <v>0</v>
      </c>
    </row>
    <row r="104" spans="1:24" ht="18.75" customHeight="1" thickBot="1" x14ac:dyDescent="0.25">
      <c r="A104" s="306"/>
      <c r="B104" s="303"/>
      <c r="C104" s="296"/>
      <c r="D104" s="265"/>
      <c r="E104" s="316"/>
      <c r="F104" s="260"/>
      <c r="G104" s="358"/>
      <c r="H104" s="72" t="s">
        <v>85</v>
      </c>
      <c r="I104" s="16"/>
      <c r="J104" s="17"/>
      <c r="K104" s="17"/>
      <c r="L104" s="12"/>
      <c r="M104" s="156"/>
      <c r="N104" s="157">
        <v>0</v>
      </c>
      <c r="O104" s="157">
        <v>0</v>
      </c>
      <c r="P104" s="158"/>
      <c r="Q104" s="10">
        <f t="shared" si="84"/>
        <v>382.3</v>
      </c>
      <c r="R104" s="11">
        <v>0</v>
      </c>
      <c r="S104" s="11">
        <v>0</v>
      </c>
      <c r="T104" s="12">
        <v>382.3</v>
      </c>
      <c r="U104" s="10">
        <f t="shared" si="81"/>
        <v>0</v>
      </c>
      <c r="V104" s="11">
        <v>0</v>
      </c>
      <c r="W104" s="11">
        <v>0</v>
      </c>
      <c r="X104" s="12">
        <v>0</v>
      </c>
    </row>
    <row r="105" spans="1:24" ht="21.4" customHeight="1" thickBot="1" x14ac:dyDescent="0.25">
      <c r="A105" s="306"/>
      <c r="B105" s="303"/>
      <c r="C105" s="296"/>
      <c r="D105" s="265"/>
      <c r="E105" s="316"/>
      <c r="F105" s="342" t="s">
        <v>20</v>
      </c>
      <c r="G105" s="346"/>
      <c r="H105" s="344"/>
      <c r="I105" s="6">
        <f t="shared" ref="I105:I115" si="85">SUM(J105,L105)</f>
        <v>0</v>
      </c>
      <c r="J105" s="5">
        <f>SUM(J103,J104)</f>
        <v>0</v>
      </c>
      <c r="K105" s="5">
        <f>SUM(K103,K104)</f>
        <v>0</v>
      </c>
      <c r="L105" s="5">
        <f>SUM(L103,L104)</f>
        <v>0</v>
      </c>
      <c r="M105" s="100">
        <f>SUM(N105,P105)</f>
        <v>0</v>
      </c>
      <c r="N105" s="5">
        <f>SUM(N103,N104)</f>
        <v>0</v>
      </c>
      <c r="O105" s="5">
        <f>SUM(O103,O104)</f>
        <v>0</v>
      </c>
      <c r="P105" s="5">
        <f>SUM(P103,P104)</f>
        <v>0</v>
      </c>
      <c r="Q105" s="100">
        <f t="shared" si="84"/>
        <v>766.7</v>
      </c>
      <c r="R105" s="5">
        <f>SUM(R103,R104)</f>
        <v>0</v>
      </c>
      <c r="S105" s="5">
        <f>SUM(S103,S104)</f>
        <v>0</v>
      </c>
      <c r="T105" s="13">
        <f>SUM(T103,T104)</f>
        <v>766.7</v>
      </c>
      <c r="U105" s="100">
        <f t="shared" si="81"/>
        <v>0</v>
      </c>
      <c r="V105" s="5">
        <f>SUM(V103,V104)</f>
        <v>0</v>
      </c>
      <c r="W105" s="5">
        <f>SUM(W103,W104)</f>
        <v>0</v>
      </c>
      <c r="X105" s="13">
        <f>SUM(X103,X104)</f>
        <v>0</v>
      </c>
    </row>
    <row r="106" spans="1:24" ht="23.65" customHeight="1" thickBot="1" x14ac:dyDescent="0.25">
      <c r="A106" s="305">
        <v>1</v>
      </c>
      <c r="B106" s="302">
        <v>3</v>
      </c>
      <c r="C106" s="300">
        <v>6</v>
      </c>
      <c r="D106" s="321" t="s">
        <v>107</v>
      </c>
      <c r="E106" s="322">
        <v>20</v>
      </c>
      <c r="F106" s="205" t="s">
        <v>39</v>
      </c>
      <c r="G106" s="205" t="s">
        <v>106</v>
      </c>
      <c r="H106" s="119" t="s">
        <v>24</v>
      </c>
      <c r="I106" s="104">
        <f t="shared" si="85"/>
        <v>10</v>
      </c>
      <c r="J106" s="132"/>
      <c r="K106" s="132"/>
      <c r="L106" s="133">
        <v>10</v>
      </c>
      <c r="M106" s="104">
        <f t="shared" ref="M106:M107" si="86">SUM(N106,P106)</f>
        <v>10</v>
      </c>
      <c r="N106" s="132"/>
      <c r="O106" s="132">
        <v>0</v>
      </c>
      <c r="P106" s="133">
        <v>10</v>
      </c>
      <c r="Q106" s="104">
        <f t="shared" si="84"/>
        <v>0</v>
      </c>
      <c r="R106" s="132"/>
      <c r="S106" s="132">
        <v>0</v>
      </c>
      <c r="T106" s="133"/>
      <c r="U106" s="104">
        <f t="shared" si="81"/>
        <v>0</v>
      </c>
      <c r="V106" s="132"/>
      <c r="W106" s="132">
        <v>0</v>
      </c>
      <c r="X106" s="133"/>
    </row>
    <row r="107" spans="1:24" ht="21.75" customHeight="1" thickBot="1" x14ac:dyDescent="0.25">
      <c r="A107" s="307"/>
      <c r="B107" s="304"/>
      <c r="C107" s="263"/>
      <c r="D107" s="321"/>
      <c r="E107" s="323"/>
      <c r="F107" s="297" t="s">
        <v>20</v>
      </c>
      <c r="G107" s="298"/>
      <c r="H107" s="299"/>
      <c r="I107" s="100">
        <f t="shared" si="85"/>
        <v>10</v>
      </c>
      <c r="J107" s="140">
        <f>SUM(J106)</f>
        <v>0</v>
      </c>
      <c r="K107" s="140">
        <f>SUM(K106)</f>
        <v>0</v>
      </c>
      <c r="L107" s="13">
        <f>SUM(L106)</f>
        <v>10</v>
      </c>
      <c r="M107" s="100">
        <f t="shared" si="86"/>
        <v>10</v>
      </c>
      <c r="N107" s="140">
        <f>SUM(N106)</f>
        <v>0</v>
      </c>
      <c r="O107" s="140">
        <f>SUM(O106)</f>
        <v>0</v>
      </c>
      <c r="P107" s="13">
        <f>SUM(P106)</f>
        <v>10</v>
      </c>
      <c r="Q107" s="6">
        <f t="shared" si="84"/>
        <v>0</v>
      </c>
      <c r="R107" s="5">
        <f>SUM(R106)</f>
        <v>0</v>
      </c>
      <c r="S107" s="5">
        <f>SUM(S106)</f>
        <v>0</v>
      </c>
      <c r="T107" s="13">
        <f>SUM(T106)</f>
        <v>0</v>
      </c>
      <c r="U107" s="6">
        <f t="shared" si="81"/>
        <v>0</v>
      </c>
      <c r="V107" s="5">
        <f>SUM(V106)</f>
        <v>0</v>
      </c>
      <c r="W107" s="5">
        <f>SUM(W106)</f>
        <v>0</v>
      </c>
      <c r="X107" s="13">
        <f>SUM(X106)</f>
        <v>0</v>
      </c>
    </row>
    <row r="108" spans="1:24" ht="19.899999999999999" customHeight="1" x14ac:dyDescent="0.2">
      <c r="A108" s="305">
        <v>1</v>
      </c>
      <c r="B108" s="302">
        <v>3</v>
      </c>
      <c r="C108" s="300">
        <v>7</v>
      </c>
      <c r="D108" s="321" t="s">
        <v>136</v>
      </c>
      <c r="E108" s="322">
        <v>11</v>
      </c>
      <c r="F108" s="259" t="s">
        <v>39</v>
      </c>
      <c r="G108" s="259" t="s">
        <v>137</v>
      </c>
      <c r="H108" s="71" t="s">
        <v>85</v>
      </c>
      <c r="I108" s="104">
        <f t="shared" ref="I108:I110" si="87">SUM(J108,L108)</f>
        <v>0</v>
      </c>
      <c r="J108" s="132"/>
      <c r="K108" s="132"/>
      <c r="L108" s="133"/>
      <c r="M108" s="104">
        <f t="shared" ref="M108:M110" si="88">SUM(N108,P108)</f>
        <v>0</v>
      </c>
      <c r="N108" s="132"/>
      <c r="O108" s="132">
        <v>0</v>
      </c>
      <c r="P108" s="133"/>
      <c r="Q108" s="104">
        <f t="shared" ref="Q108:Q113" si="89">SUM(R108,T108)</f>
        <v>176.4</v>
      </c>
      <c r="R108" s="132"/>
      <c r="S108" s="132">
        <v>0</v>
      </c>
      <c r="T108" s="133">
        <v>176.4</v>
      </c>
      <c r="U108" s="104">
        <f t="shared" ref="U108:U113" si="90">SUM(V108,X108)</f>
        <v>0</v>
      </c>
      <c r="V108" s="132"/>
      <c r="W108" s="132">
        <v>0</v>
      </c>
      <c r="X108" s="133"/>
    </row>
    <row r="109" spans="1:24" ht="21" customHeight="1" thickBot="1" x14ac:dyDescent="0.25">
      <c r="A109" s="306"/>
      <c r="B109" s="303"/>
      <c r="C109" s="263"/>
      <c r="D109" s="321"/>
      <c r="E109" s="322"/>
      <c r="F109" s="260"/>
      <c r="G109" s="260"/>
      <c r="H109" s="257" t="s">
        <v>24</v>
      </c>
      <c r="I109" s="38"/>
      <c r="J109" s="39"/>
      <c r="K109" s="39"/>
      <c r="L109" s="37"/>
      <c r="M109" s="38"/>
      <c r="N109" s="39"/>
      <c r="O109" s="39"/>
      <c r="P109" s="37"/>
      <c r="Q109" s="258">
        <f>R109+T109</f>
        <v>50</v>
      </c>
      <c r="R109" s="224"/>
      <c r="S109" s="224"/>
      <c r="T109" s="37">
        <v>50</v>
      </c>
      <c r="U109" s="258"/>
      <c r="V109" s="224"/>
      <c r="W109" s="224"/>
      <c r="X109" s="37"/>
    </row>
    <row r="110" spans="1:24" ht="21" customHeight="1" thickBot="1" x14ac:dyDescent="0.25">
      <c r="A110" s="307"/>
      <c r="B110" s="304"/>
      <c r="C110" s="263"/>
      <c r="D110" s="321"/>
      <c r="E110" s="322"/>
      <c r="F110" s="398" t="s">
        <v>20</v>
      </c>
      <c r="G110" s="298"/>
      <c r="H110" s="299"/>
      <c r="I110" s="100">
        <f t="shared" si="87"/>
        <v>0</v>
      </c>
      <c r="J110" s="140">
        <f>SUM(J108)</f>
        <v>0</v>
      </c>
      <c r="K110" s="140">
        <f>SUM(K108)</f>
        <v>0</v>
      </c>
      <c r="L110" s="13">
        <f>SUM(L108)</f>
        <v>0</v>
      </c>
      <c r="M110" s="100">
        <f t="shared" si="88"/>
        <v>0</v>
      </c>
      <c r="N110" s="140">
        <f>SUM(N108)</f>
        <v>0</v>
      </c>
      <c r="O110" s="140">
        <f>SUM(O108)</f>
        <v>0</v>
      </c>
      <c r="P110" s="13">
        <f>SUM(P108)</f>
        <v>0</v>
      </c>
      <c r="Q110" s="6">
        <f t="shared" si="89"/>
        <v>226.4</v>
      </c>
      <c r="R110" s="5">
        <f>SUM(R108)</f>
        <v>0</v>
      </c>
      <c r="S110" s="5">
        <f>SUM(S108)</f>
        <v>0</v>
      </c>
      <c r="T110" s="13">
        <f>T108+T109</f>
        <v>226.4</v>
      </c>
      <c r="U110" s="6">
        <f t="shared" si="90"/>
        <v>0</v>
      </c>
      <c r="V110" s="5">
        <f>SUM(V108)</f>
        <v>0</v>
      </c>
      <c r="W110" s="5">
        <f>SUM(W108)</f>
        <v>0</v>
      </c>
      <c r="X110" s="13">
        <f>SUM(X108)</f>
        <v>0</v>
      </c>
    </row>
    <row r="111" spans="1:24" ht="19.5" customHeight="1" x14ac:dyDescent="0.2">
      <c r="A111" s="305">
        <v>1</v>
      </c>
      <c r="B111" s="302">
        <v>3</v>
      </c>
      <c r="C111" s="314">
        <v>8</v>
      </c>
      <c r="D111" s="308" t="s">
        <v>139</v>
      </c>
      <c r="E111" s="359" t="s">
        <v>59</v>
      </c>
      <c r="F111" s="259" t="s">
        <v>60</v>
      </c>
      <c r="G111" s="357" t="s">
        <v>138</v>
      </c>
      <c r="H111" s="71" t="s">
        <v>24</v>
      </c>
      <c r="I111" s="104"/>
      <c r="J111" s="132"/>
      <c r="K111" s="132"/>
      <c r="L111" s="133"/>
      <c r="M111" s="143">
        <f>N111+P111</f>
        <v>3.6</v>
      </c>
      <c r="N111" s="144">
        <v>3.6</v>
      </c>
      <c r="O111" s="144">
        <v>0</v>
      </c>
      <c r="P111" s="145"/>
      <c r="Q111" s="104">
        <f t="shared" si="89"/>
        <v>33.9</v>
      </c>
      <c r="R111" s="132">
        <v>0</v>
      </c>
      <c r="S111" s="132">
        <v>0</v>
      </c>
      <c r="T111" s="133">
        <v>33.9</v>
      </c>
      <c r="U111" s="104">
        <f t="shared" si="90"/>
        <v>0</v>
      </c>
      <c r="V111" s="132">
        <v>0</v>
      </c>
      <c r="W111" s="132">
        <v>0</v>
      </c>
      <c r="X111" s="133">
        <v>0</v>
      </c>
    </row>
    <row r="112" spans="1:24" ht="18.75" customHeight="1" thickBot="1" x14ac:dyDescent="0.25">
      <c r="A112" s="306"/>
      <c r="B112" s="303"/>
      <c r="C112" s="296"/>
      <c r="D112" s="265"/>
      <c r="E112" s="316"/>
      <c r="F112" s="260"/>
      <c r="G112" s="358"/>
      <c r="H112" s="72" t="s">
        <v>85</v>
      </c>
      <c r="I112" s="16"/>
      <c r="J112" s="17"/>
      <c r="K112" s="17"/>
      <c r="L112" s="12"/>
      <c r="M112" s="156"/>
      <c r="N112" s="157">
        <v>0</v>
      </c>
      <c r="O112" s="157">
        <v>0</v>
      </c>
      <c r="P112" s="158"/>
      <c r="Q112" s="10">
        <f t="shared" si="89"/>
        <v>120.2</v>
      </c>
      <c r="R112" s="11">
        <v>0</v>
      </c>
      <c r="S112" s="11">
        <v>0</v>
      </c>
      <c r="T112" s="12">
        <v>120.2</v>
      </c>
      <c r="U112" s="10">
        <f t="shared" si="90"/>
        <v>0</v>
      </c>
      <c r="V112" s="11">
        <v>0</v>
      </c>
      <c r="W112" s="11">
        <v>0</v>
      </c>
      <c r="X112" s="12">
        <v>0</v>
      </c>
    </row>
    <row r="113" spans="1:24" ht="21.4" customHeight="1" thickBot="1" x14ac:dyDescent="0.25">
      <c r="A113" s="306"/>
      <c r="B113" s="303"/>
      <c r="C113" s="296"/>
      <c r="D113" s="265"/>
      <c r="E113" s="316"/>
      <c r="F113" s="342" t="s">
        <v>20</v>
      </c>
      <c r="G113" s="346"/>
      <c r="H113" s="344"/>
      <c r="I113" s="6">
        <f t="shared" ref="I113" si="91">SUM(J113,L113)</f>
        <v>0</v>
      </c>
      <c r="J113" s="5">
        <f>SUM(J111,J112)</f>
        <v>0</v>
      </c>
      <c r="K113" s="5">
        <f>SUM(K111,K112)</f>
        <v>0</v>
      </c>
      <c r="L113" s="5">
        <f>SUM(L111,L112)</f>
        <v>0</v>
      </c>
      <c r="M113" s="100">
        <f>SUM(N113,P113)</f>
        <v>3.6</v>
      </c>
      <c r="N113" s="5">
        <f>SUM(N111,N112)</f>
        <v>3.6</v>
      </c>
      <c r="O113" s="5">
        <f>SUM(O111,O112)</f>
        <v>0</v>
      </c>
      <c r="P113" s="5">
        <f>SUM(P111,P112)</f>
        <v>0</v>
      </c>
      <c r="Q113" s="100">
        <f t="shared" si="89"/>
        <v>154.1</v>
      </c>
      <c r="R113" s="5">
        <f>SUM(R111,R112)</f>
        <v>0</v>
      </c>
      <c r="S113" s="5">
        <f>SUM(S111,S112)</f>
        <v>0</v>
      </c>
      <c r="T113" s="13">
        <f>SUM(T111,T112)</f>
        <v>154.1</v>
      </c>
      <c r="U113" s="100">
        <f t="shared" si="90"/>
        <v>0</v>
      </c>
      <c r="V113" s="5">
        <f>SUM(V111,V112)</f>
        <v>0</v>
      </c>
      <c r="W113" s="5">
        <f>SUM(W111,W112)</f>
        <v>0</v>
      </c>
      <c r="X113" s="13">
        <f>SUM(X111,X112)</f>
        <v>0</v>
      </c>
    </row>
    <row r="114" spans="1:24" ht="13.5" customHeight="1" thickBot="1" x14ac:dyDescent="0.25">
      <c r="A114" s="210">
        <v>1</v>
      </c>
      <c r="B114" s="73">
        <v>3</v>
      </c>
      <c r="C114" s="330" t="s">
        <v>35</v>
      </c>
      <c r="D114" s="331"/>
      <c r="E114" s="331"/>
      <c r="F114" s="331"/>
      <c r="G114" s="331"/>
      <c r="H114" s="332"/>
      <c r="I114" s="18">
        <f t="shared" si="85"/>
        <v>369.8</v>
      </c>
      <c r="J114" s="8">
        <f>SUM(J94,J96,J100,J102,J105,J107)</f>
        <v>24.700000000000003</v>
      </c>
      <c r="K114" s="8">
        <f>SUM(K94,K96,K100,K102,K105,K107)</f>
        <v>1.4</v>
      </c>
      <c r="L114" s="8">
        <f>SUM(L94,L96,L100,L102,L105,L107)</f>
        <v>345.1</v>
      </c>
      <c r="M114" s="18">
        <f>SUM(N114,P114)</f>
        <v>198.70000000000002</v>
      </c>
      <c r="N114" s="8">
        <f>SUM(N94,N96,N100,N102,N105,N107,N113)</f>
        <v>49.9</v>
      </c>
      <c r="O114" s="8">
        <f>SUM(O94,O96,O100,O102,O105,O107)</f>
        <v>5.5</v>
      </c>
      <c r="P114" s="8">
        <f>SUM(P94,P96,P100,P102,P105,P107)</f>
        <v>148.80000000000001</v>
      </c>
      <c r="Q114" s="18">
        <f>SUM(R114,T114)</f>
        <v>1387</v>
      </c>
      <c r="R114" s="8">
        <f>SUM(R94,R96,R100,R102,R105)</f>
        <v>54.8</v>
      </c>
      <c r="S114" s="8">
        <f>SUM(S94,S96,S100,S102,S105)</f>
        <v>0</v>
      </c>
      <c r="T114" s="9">
        <f>SUM(T94,T96,T100,T102,T105,T110,T113)</f>
        <v>1332.2</v>
      </c>
      <c r="U114" s="18">
        <f>SUM(V114,X114)</f>
        <v>194.10000000000002</v>
      </c>
      <c r="V114" s="8">
        <f>SUM(V94,V96,V100,V102,V105)</f>
        <v>59.8</v>
      </c>
      <c r="W114" s="8">
        <f>SUM(W94,W96,W100,W102,W105)</f>
        <v>0</v>
      </c>
      <c r="X114" s="9">
        <f>SUM(X94,X96,X100,X102,X105)</f>
        <v>134.30000000000001</v>
      </c>
    </row>
    <row r="115" spans="1:24" ht="13.5" customHeight="1" thickBot="1" x14ac:dyDescent="0.25">
      <c r="A115" s="74">
        <v>1</v>
      </c>
      <c r="B115" s="354" t="s">
        <v>76</v>
      </c>
      <c r="C115" s="355"/>
      <c r="D115" s="355"/>
      <c r="E115" s="355"/>
      <c r="F115" s="355"/>
      <c r="G115" s="355"/>
      <c r="H115" s="356"/>
      <c r="I115" s="19">
        <f t="shared" si="85"/>
        <v>16902.8</v>
      </c>
      <c r="J115" s="20">
        <f>J114+J88+J26</f>
        <v>16526.5</v>
      </c>
      <c r="K115" s="20">
        <f>K114+K88+K26</f>
        <v>2367</v>
      </c>
      <c r="L115" s="20">
        <f>L114+L88+L26</f>
        <v>376.3</v>
      </c>
      <c r="M115" s="19">
        <f>SUM(N115,P115)</f>
        <v>17589.7</v>
      </c>
      <c r="N115" s="20">
        <f>N114+N88+N26</f>
        <v>17393.100000000002</v>
      </c>
      <c r="O115" s="20">
        <f>O114+O88+O26</f>
        <v>3566.4</v>
      </c>
      <c r="P115" s="20">
        <f>P114+P88+P26</f>
        <v>196.60000000000002</v>
      </c>
      <c r="Q115" s="19">
        <f>SUM(R115,T115)</f>
        <v>19694.099999999999</v>
      </c>
      <c r="R115" s="20">
        <f>R114+R88+R26</f>
        <v>18334.099999999999</v>
      </c>
      <c r="S115" s="20">
        <f>S114+S88+S26</f>
        <v>3203.4</v>
      </c>
      <c r="T115" s="32">
        <f>T114+T88+T26</f>
        <v>1360</v>
      </c>
      <c r="U115" s="19">
        <f>SUM(V115,X115)</f>
        <v>18488</v>
      </c>
      <c r="V115" s="20">
        <f>V114+V88+V26</f>
        <v>18325.900000000001</v>
      </c>
      <c r="W115" s="20">
        <f>W114+W88+W26</f>
        <v>3203.4</v>
      </c>
      <c r="X115" s="32">
        <f>X114+X88+X26</f>
        <v>162.10000000000002</v>
      </c>
    </row>
    <row r="116" spans="1:24" ht="13.15" customHeight="1" thickBot="1" x14ac:dyDescent="0.25">
      <c r="A116" s="75">
        <v>2</v>
      </c>
      <c r="B116" s="365" t="s">
        <v>77</v>
      </c>
      <c r="C116" s="366"/>
      <c r="D116" s="366"/>
      <c r="E116" s="366"/>
      <c r="F116" s="366"/>
      <c r="G116" s="366"/>
      <c r="H116" s="366"/>
      <c r="I116" s="366"/>
      <c r="J116" s="366"/>
      <c r="K116" s="366"/>
      <c r="L116" s="366"/>
      <c r="M116" s="366"/>
      <c r="N116" s="366"/>
      <c r="O116" s="366"/>
      <c r="P116" s="366"/>
      <c r="Q116" s="366"/>
      <c r="R116" s="366"/>
      <c r="S116" s="366"/>
      <c r="T116" s="366"/>
      <c r="U116" s="366"/>
      <c r="V116" s="366"/>
      <c r="W116" s="366"/>
      <c r="X116" s="367"/>
    </row>
    <row r="117" spans="1:24" ht="13.5" thickBot="1" x14ac:dyDescent="0.25">
      <c r="A117" s="86">
        <v>2</v>
      </c>
      <c r="B117" s="87">
        <v>1</v>
      </c>
      <c r="C117" s="333" t="s">
        <v>117</v>
      </c>
      <c r="D117" s="334"/>
      <c r="E117" s="334"/>
      <c r="F117" s="334"/>
      <c r="G117" s="334"/>
      <c r="H117" s="334"/>
      <c r="I117" s="334"/>
      <c r="J117" s="334"/>
      <c r="K117" s="334"/>
      <c r="L117" s="334"/>
      <c r="M117" s="334"/>
      <c r="N117" s="334"/>
      <c r="O117" s="334"/>
      <c r="P117" s="334"/>
      <c r="Q117" s="334"/>
      <c r="R117" s="334"/>
      <c r="S117" s="334"/>
      <c r="T117" s="334"/>
      <c r="U117" s="334"/>
      <c r="V117" s="334"/>
      <c r="W117" s="334"/>
      <c r="X117" s="335"/>
    </row>
    <row r="118" spans="1:24" ht="13.5" customHeight="1" x14ac:dyDescent="0.2">
      <c r="A118" s="368">
        <v>2</v>
      </c>
      <c r="B118" s="369">
        <v>1</v>
      </c>
      <c r="C118" s="347">
        <v>1</v>
      </c>
      <c r="D118" s="321" t="s">
        <v>111</v>
      </c>
      <c r="E118" s="370">
        <v>18</v>
      </c>
      <c r="F118" s="372" t="s">
        <v>78</v>
      </c>
      <c r="G118" s="295" t="s">
        <v>112</v>
      </c>
      <c r="H118" s="63" t="s">
        <v>95</v>
      </c>
      <c r="I118" s="89">
        <v>77.5</v>
      </c>
      <c r="J118" s="97">
        <v>77.5</v>
      </c>
      <c r="K118" s="97">
        <v>59.4</v>
      </c>
      <c r="L118" s="50">
        <v>0</v>
      </c>
      <c r="M118" s="97">
        <v>66.3</v>
      </c>
      <c r="N118" s="97">
        <v>66.3</v>
      </c>
      <c r="O118" s="97">
        <v>65</v>
      </c>
      <c r="P118" s="44"/>
      <c r="Q118" s="97">
        <v>80</v>
      </c>
      <c r="R118" s="97">
        <v>80</v>
      </c>
      <c r="S118" s="49"/>
      <c r="T118" s="50">
        <v>0</v>
      </c>
      <c r="U118" s="97">
        <v>80</v>
      </c>
      <c r="V118" s="97">
        <v>80</v>
      </c>
      <c r="W118" s="49"/>
      <c r="X118" s="50">
        <v>0</v>
      </c>
    </row>
    <row r="119" spans="1:24" ht="13.15" customHeight="1" thickBot="1" x14ac:dyDescent="0.25">
      <c r="A119" s="368"/>
      <c r="B119" s="369"/>
      <c r="C119" s="347"/>
      <c r="D119" s="321"/>
      <c r="E119" s="370"/>
      <c r="F119" s="373"/>
      <c r="G119" s="296"/>
      <c r="H119" s="64" t="s">
        <v>24</v>
      </c>
      <c r="I119" s="89">
        <f>SUM(J119,L119)</f>
        <v>52.4</v>
      </c>
      <c r="J119" s="99">
        <v>52.4</v>
      </c>
      <c r="K119" s="99">
        <v>37.200000000000003</v>
      </c>
      <c r="L119" s="52">
        <v>0</v>
      </c>
      <c r="M119" s="47">
        <v>33.700000000000003</v>
      </c>
      <c r="N119" s="99">
        <v>33.700000000000003</v>
      </c>
      <c r="O119" s="99">
        <v>32.6</v>
      </c>
      <c r="P119" s="48"/>
      <c r="Q119" s="47">
        <v>60</v>
      </c>
      <c r="R119" s="99">
        <v>60</v>
      </c>
      <c r="S119" s="51"/>
      <c r="T119" s="52">
        <v>0</v>
      </c>
      <c r="U119" s="47">
        <v>60</v>
      </c>
      <c r="V119" s="99">
        <v>60</v>
      </c>
      <c r="W119" s="51"/>
      <c r="X119" s="52">
        <v>0</v>
      </c>
    </row>
    <row r="120" spans="1:24" ht="13.5" customHeight="1" thickBot="1" x14ac:dyDescent="0.25">
      <c r="A120" s="368"/>
      <c r="B120" s="369"/>
      <c r="C120" s="314"/>
      <c r="D120" s="308"/>
      <c r="E120" s="371"/>
      <c r="F120" s="310" t="s">
        <v>20</v>
      </c>
      <c r="G120" s="311"/>
      <c r="H120" s="312"/>
      <c r="I120" s="100">
        <f>SUM(J120,L120)</f>
        <v>129.9</v>
      </c>
      <c r="J120" s="140">
        <f>SUM(J118:J119)</f>
        <v>129.9</v>
      </c>
      <c r="K120" s="140">
        <f>SUM(K118:K119)</f>
        <v>96.6</v>
      </c>
      <c r="L120" s="5">
        <f>SUM(L118:L119)</f>
        <v>0</v>
      </c>
      <c r="M120" s="100">
        <f t="shared" ref="M120:M123" si="92">SUM(N120,P120)</f>
        <v>100</v>
      </c>
      <c r="N120" s="5">
        <f>SUM(N118:N119)</f>
        <v>100</v>
      </c>
      <c r="O120" s="5">
        <f>SUM(O118:O119)</f>
        <v>97.6</v>
      </c>
      <c r="P120" s="5">
        <f>SUM(P118:P119)</f>
        <v>0</v>
      </c>
      <c r="Q120" s="100">
        <f t="shared" ref="Q120:Q129" si="93">SUM(R120,T120)</f>
        <v>140</v>
      </c>
      <c r="R120" s="140">
        <f>SUM(R118:R119)</f>
        <v>140</v>
      </c>
      <c r="S120" s="140">
        <f>SUM(S118:S119)</f>
        <v>0</v>
      </c>
      <c r="T120" s="13">
        <f>SUM(T118:T119)</f>
        <v>0</v>
      </c>
      <c r="U120" s="100">
        <f t="shared" ref="U120" si="94">SUM(V120,X120)</f>
        <v>140</v>
      </c>
      <c r="V120" s="140">
        <f>SUM(V118:V119)</f>
        <v>140</v>
      </c>
      <c r="W120" s="140">
        <f>SUM(W118:W119)</f>
        <v>0</v>
      </c>
      <c r="X120" s="13">
        <f>SUM(X118:X119)</f>
        <v>0</v>
      </c>
    </row>
    <row r="121" spans="1:24" ht="13.5" customHeight="1" thickBot="1" x14ac:dyDescent="0.25">
      <c r="A121" s="207">
        <v>2</v>
      </c>
      <c r="B121" s="88">
        <v>1</v>
      </c>
      <c r="C121" s="385" t="s">
        <v>35</v>
      </c>
      <c r="D121" s="386"/>
      <c r="E121" s="386"/>
      <c r="F121" s="386"/>
      <c r="G121" s="386"/>
      <c r="H121" s="387"/>
      <c r="I121" s="241">
        <f>SUM(J121,L121)</f>
        <v>129.9</v>
      </c>
      <c r="J121" s="242">
        <f>SUM(J120)</f>
        <v>129.9</v>
      </c>
      <c r="K121" s="242">
        <f>SUM(K120)</f>
        <v>96.6</v>
      </c>
      <c r="L121" s="242">
        <f>SUM(L120)</f>
        <v>0</v>
      </c>
      <c r="M121" s="241">
        <f>SUM(N121,P121)</f>
        <v>100</v>
      </c>
      <c r="N121" s="242">
        <f>SUM(N120)</f>
        <v>100</v>
      </c>
      <c r="O121" s="242">
        <f>SUM(O120)</f>
        <v>97.6</v>
      </c>
      <c r="P121" s="242">
        <f>SUM(P120)</f>
        <v>0</v>
      </c>
      <c r="Q121" s="241">
        <f>SUM(R121,T121)</f>
        <v>140</v>
      </c>
      <c r="R121" s="242">
        <f>SUM(R120)</f>
        <v>140</v>
      </c>
      <c r="S121" s="242">
        <f>SUM(S120)</f>
        <v>0</v>
      </c>
      <c r="T121" s="242">
        <f>SUM(T120)</f>
        <v>0</v>
      </c>
      <c r="U121" s="241">
        <f>SUM(V121,X121)</f>
        <v>140</v>
      </c>
      <c r="V121" s="242">
        <f>SUM(V120)</f>
        <v>140</v>
      </c>
      <c r="W121" s="242">
        <f>SUM(W120)</f>
        <v>0</v>
      </c>
      <c r="X121" s="243">
        <f>SUM(X120)</f>
        <v>0</v>
      </c>
    </row>
    <row r="122" spans="1:24" ht="13.5" customHeight="1" thickBot="1" x14ac:dyDescent="0.25">
      <c r="A122" s="74">
        <v>2</v>
      </c>
      <c r="B122" s="354" t="s">
        <v>76</v>
      </c>
      <c r="C122" s="355"/>
      <c r="D122" s="355"/>
      <c r="E122" s="355"/>
      <c r="F122" s="355"/>
      <c r="G122" s="355"/>
      <c r="H122" s="356"/>
      <c r="I122" s="21">
        <f>SUM(J122,L122)</f>
        <v>129.9</v>
      </c>
      <c r="J122" s="22">
        <f t="shared" ref="J122:L122" si="95">J121</f>
        <v>129.9</v>
      </c>
      <c r="K122" s="22">
        <f t="shared" si="95"/>
        <v>96.6</v>
      </c>
      <c r="L122" s="23">
        <f t="shared" si="95"/>
        <v>0</v>
      </c>
      <c r="M122" s="21">
        <f t="shared" ref="M122" si="96">SUM(N122,P122)</f>
        <v>100</v>
      </c>
      <c r="N122" s="22">
        <f t="shared" ref="N122:O122" si="97">N121</f>
        <v>100</v>
      </c>
      <c r="O122" s="22">
        <f t="shared" si="97"/>
        <v>97.6</v>
      </c>
      <c r="P122" s="23">
        <f t="shared" ref="P122" si="98">P121</f>
        <v>0</v>
      </c>
      <c r="Q122" s="21">
        <f t="shared" ref="Q122" si="99">SUM(R122,T122)</f>
        <v>140</v>
      </c>
      <c r="R122" s="22">
        <f t="shared" ref="R122:S122" si="100">R121</f>
        <v>140</v>
      </c>
      <c r="S122" s="22">
        <f t="shared" si="100"/>
        <v>0</v>
      </c>
      <c r="T122" s="23">
        <f t="shared" ref="T122" si="101">T121</f>
        <v>0</v>
      </c>
      <c r="U122" s="21">
        <f t="shared" ref="U122" si="102">SUM(V122,X122)</f>
        <v>140</v>
      </c>
      <c r="V122" s="22">
        <f t="shared" ref="V122" si="103">V121</f>
        <v>140</v>
      </c>
      <c r="W122" s="22">
        <f t="shared" ref="W122:X122" si="104">W121</f>
        <v>0</v>
      </c>
      <c r="X122" s="23">
        <f t="shared" si="104"/>
        <v>0</v>
      </c>
    </row>
    <row r="123" spans="1:24" ht="13.5" customHeight="1" thickBot="1" x14ac:dyDescent="0.25">
      <c r="A123" s="382" t="s">
        <v>79</v>
      </c>
      <c r="B123" s="383"/>
      <c r="C123" s="383"/>
      <c r="D123" s="383"/>
      <c r="E123" s="383"/>
      <c r="F123" s="383"/>
      <c r="G123" s="383"/>
      <c r="H123" s="384"/>
      <c r="I123" s="94">
        <f t="shared" ref="I123:I126" si="105">SUM(J123,L123)</f>
        <v>17032.7</v>
      </c>
      <c r="J123" s="95">
        <f>J122+J115</f>
        <v>16656.400000000001</v>
      </c>
      <c r="K123" s="95">
        <f>K122+K115</f>
        <v>2463.6</v>
      </c>
      <c r="L123" s="96">
        <f>L122+L115</f>
        <v>376.3</v>
      </c>
      <c r="M123" s="94">
        <f t="shared" si="92"/>
        <v>17689.7</v>
      </c>
      <c r="N123" s="95">
        <f>N122+N115</f>
        <v>17493.100000000002</v>
      </c>
      <c r="O123" s="95">
        <f>O122+O115</f>
        <v>3664</v>
      </c>
      <c r="P123" s="96">
        <f>P122+P115</f>
        <v>196.60000000000002</v>
      </c>
      <c r="Q123" s="94">
        <f t="shared" si="93"/>
        <v>19834.099999999999</v>
      </c>
      <c r="R123" s="95">
        <f>R122+R115</f>
        <v>18474.099999999999</v>
      </c>
      <c r="S123" s="95">
        <f>S122+S115</f>
        <v>3203.4</v>
      </c>
      <c r="T123" s="96">
        <f>T122+T115</f>
        <v>1360</v>
      </c>
      <c r="U123" s="94">
        <f t="shared" ref="U123:U129" si="106">SUM(V123,X123)</f>
        <v>18628</v>
      </c>
      <c r="V123" s="95">
        <f>V122+V115</f>
        <v>18465.900000000001</v>
      </c>
      <c r="W123" s="95">
        <f>W122+W115</f>
        <v>3203.4</v>
      </c>
      <c r="X123" s="96">
        <f>X122+X115</f>
        <v>162.10000000000002</v>
      </c>
    </row>
    <row r="124" spans="1:24" ht="13.5" customHeight="1" x14ac:dyDescent="0.2">
      <c r="A124" s="374" t="s">
        <v>100</v>
      </c>
      <c r="B124" s="375"/>
      <c r="C124" s="375"/>
      <c r="D124" s="375"/>
      <c r="E124" s="375"/>
      <c r="F124" s="375"/>
      <c r="G124" s="375"/>
      <c r="H124" s="375"/>
      <c r="I124" s="24">
        <f t="shared" si="105"/>
        <v>3503.2000000000003</v>
      </c>
      <c r="J124" s="25">
        <f>J14+J16+J23+J31+J34+J37+J43+J46+J48+J51+J53+J56+J58+J61+J63+J67+J71+J73+J76+J84+J86+J90+J95+J97+J101+J103+J106+J119</f>
        <v>3356.4</v>
      </c>
      <c r="K124" s="25">
        <f>K14+K16+K23+K31+K34+K37+K43+K46+K48+K51+K53+K56+K58+K61+K63+K67+K71+K73+K76+K84+K86+K90+K95+K97+K101+K103+K106+K119</f>
        <v>1261.7000000000003</v>
      </c>
      <c r="L124" s="25">
        <f>L14+L16+L23+L31+L34+L37+L43+L46+L48+L51+L53+L56+L58+L61+L63+L67+L71+L73+L76+L84+L86+L90+L95+L97+L101+L103+L106+L119</f>
        <v>146.80000000000001</v>
      </c>
      <c r="M124" s="24">
        <f>SUM(N124,P124)</f>
        <v>3556.7</v>
      </c>
      <c r="N124" s="25">
        <f>N14+N16+N23+N31+N34+N111+N37+N43+N46+N48+N51+N53+N56+N58+N61+N63+N67+N71+N73+N76+N84+N86+N90+N95+N97+N101+N103+N106+N119</f>
        <v>3478.7</v>
      </c>
      <c r="O124" s="25">
        <f>O14+O16+O23+O31+O34+O37+O43+O46+O48+O51+O53+O56+O58+O61+O63+O67+O71+O73+O76+O84+O86+O90+O95+O97+O101+O103+O106+O119</f>
        <v>1738.6000000000001</v>
      </c>
      <c r="P124" s="25">
        <f>P14+P16+P23+P31+P34+P37+P43+P46+P48+P51+P53+P56+P58+P61+P63+P67+P71+P73+P76+P84+P86+P90+P95+P97+P101+P103+P106+P119</f>
        <v>78</v>
      </c>
      <c r="Q124" s="24">
        <f t="shared" si="93"/>
        <v>5732.7</v>
      </c>
      <c r="R124" s="25">
        <f>R14+R16+R23+R31+R34+R37+R43+R46+R48+R51+R53+R56+R58+R61+R63+R67+R71+R73+R76+R84+R86+R90+R95+R97+R101+R103+R106+R119</f>
        <v>5071.5999999999995</v>
      </c>
      <c r="S124" s="25">
        <f>S14+S16+S23+S31+S34+S37+S43+S46+S48+S51+S53+S56+S58+S61+S63+S67+S71+S73+S76+S84+S86+S90+S95+S97+S101+S103+S106+S119</f>
        <v>1812.6</v>
      </c>
      <c r="T124" s="25">
        <f>T14+T16+T23+T31+T34+T37+T43+T46+T48+T51+T53+T56+T58+T61+T63+T67+T71+T73+T76+T84+T86+T90+T95+T97+T101+T103+T106+T119+T111+T109</f>
        <v>661.1</v>
      </c>
      <c r="U124" s="24">
        <f t="shared" si="106"/>
        <v>5190</v>
      </c>
      <c r="V124" s="25">
        <f>V14+V16+V23+V31+V34+V37+V43+V46+V48+V51+V53+V56+V58+V61+V63+V67+V71+V73+V76+V84+V86+V90+V95+V97+V101+V103+V106+V119</f>
        <v>5047.8999999999996</v>
      </c>
      <c r="W124" s="25">
        <f>W14+W16+W23+W31+W34+W37+W43+W46+W48+W51+W53+W56+W58+W61+W63+W67+W71+W73+W76+W84+W86+W90+W95+W97+W101+W103+W106+W119</f>
        <v>1812.6</v>
      </c>
      <c r="X124" s="189">
        <f>X14+X16+X23+X31+X34+X37+X43+X46+X48+X51+X53+X56+X58+X61+X63+X67+X71+X73+X76+X84+X86+X90+X95+X97+X101+X103+X106+X119</f>
        <v>142.10000000000002</v>
      </c>
    </row>
    <row r="125" spans="1:24" ht="13.15" customHeight="1" x14ac:dyDescent="0.2">
      <c r="A125" s="374" t="s">
        <v>101</v>
      </c>
      <c r="B125" s="375"/>
      <c r="C125" s="375"/>
      <c r="D125" s="375"/>
      <c r="E125" s="375"/>
      <c r="F125" s="375"/>
      <c r="G125" s="375"/>
      <c r="H125" s="375"/>
      <c r="I125" s="26">
        <f t="shared" si="105"/>
        <v>10041</v>
      </c>
      <c r="J125" s="27">
        <f>SUM(J75,J59,J20,J12)</f>
        <v>10041</v>
      </c>
      <c r="K125" s="27">
        <f>SUM(K75,K59,K20,K12)</f>
        <v>0</v>
      </c>
      <c r="L125" s="28">
        <f>SUM(L75,L59,L20,L12)</f>
        <v>0</v>
      </c>
      <c r="M125" s="26">
        <f t="shared" ref="M125:M132" si="107">SUM(N125,P125)</f>
        <v>10045.299999999999</v>
      </c>
      <c r="N125" s="27">
        <f>SUM(N75,N59,N20,N12)</f>
        <v>10045.299999999999</v>
      </c>
      <c r="O125" s="27">
        <f>SUM(O75,O59,O20,O12)</f>
        <v>0</v>
      </c>
      <c r="P125" s="28">
        <f>SUM(P75,P59,P20,P12)</f>
        <v>0</v>
      </c>
      <c r="Q125" s="26">
        <f t="shared" si="93"/>
        <v>10127.6</v>
      </c>
      <c r="R125" s="27">
        <f>SUM(R75,R59,R20,R12)</f>
        <v>10127.6</v>
      </c>
      <c r="S125" s="27">
        <f>SUM(S75,S59,S20,S12)</f>
        <v>0</v>
      </c>
      <c r="T125" s="28">
        <f>SUM(T75,T59,T20,T12)</f>
        <v>0</v>
      </c>
      <c r="U125" s="26">
        <f t="shared" si="106"/>
        <v>10139.6</v>
      </c>
      <c r="V125" s="27">
        <f>SUM(V75,V59,V20,V12)</f>
        <v>10139.6</v>
      </c>
      <c r="W125" s="27">
        <f>SUM(W75,W59,W20,W12)</f>
        <v>0</v>
      </c>
      <c r="X125" s="28">
        <f>SUM(X75,X59,X20,X12)</f>
        <v>0</v>
      </c>
    </row>
    <row r="126" spans="1:24" ht="13.15" customHeight="1" x14ac:dyDescent="0.2">
      <c r="A126" s="374" t="s">
        <v>102</v>
      </c>
      <c r="B126" s="375"/>
      <c r="C126" s="375"/>
      <c r="D126" s="375"/>
      <c r="E126" s="375"/>
      <c r="F126" s="375"/>
      <c r="G126" s="375"/>
      <c r="H126" s="375"/>
      <c r="I126" s="26">
        <f t="shared" si="105"/>
        <v>1587.4999999999998</v>
      </c>
      <c r="J126" s="27">
        <f>SUM(J22,J39,J42,J55,J69,J78,J92,J99,J118)</f>
        <v>1516.8999999999999</v>
      </c>
      <c r="K126" s="27">
        <f>SUM(K22,K39,K42,K55,K69,K78,K92,K99,K118)</f>
        <v>466.09999999999991</v>
      </c>
      <c r="L126" s="27">
        <f>SUM(L22,L39,L42,L55,L69,L78,L92,L99,L118)</f>
        <v>70.599999999999994</v>
      </c>
      <c r="M126" s="26">
        <f t="shared" si="107"/>
        <v>1656.3999999999999</v>
      </c>
      <c r="N126" s="27">
        <f>SUM(N22,N39,N42,N55,N69,N78,N92,N99,N118)</f>
        <v>1637.8999999999999</v>
      </c>
      <c r="O126" s="27">
        <f>SUM(O22,O39,O42,O55,O69,O78,O92,O99,O118)</f>
        <v>612.6</v>
      </c>
      <c r="P126" s="27">
        <f>SUM(P22,P39,P42,P55,P69,P78,P92,P99,P118)</f>
        <v>18.5</v>
      </c>
      <c r="Q126" s="26">
        <f t="shared" si="93"/>
        <v>1389.8000000000002</v>
      </c>
      <c r="R126" s="27">
        <f>SUM(R22,R39,R42,R55,R69,R78,R92,R99,R118)</f>
        <v>1389.8000000000002</v>
      </c>
      <c r="S126" s="27">
        <f>SUM(S22,S39,S42,S55,S69,S78,S92,S99,S118)</f>
        <v>298.5</v>
      </c>
      <c r="T126" s="27">
        <f>SUM(T22,T39,T42,T55,T69,T78,T92,T99,T118)</f>
        <v>0</v>
      </c>
      <c r="U126" s="26">
        <f t="shared" si="106"/>
        <v>1393.3000000000002</v>
      </c>
      <c r="V126" s="27">
        <f>SUM(V22,V39,V42,V55,V69,V78,V92,V99,V118)</f>
        <v>1393.3000000000002</v>
      </c>
      <c r="W126" s="27">
        <f>SUM(W22,W39,W42,W55,W69,W78,W92,W99,W118)</f>
        <v>298.5</v>
      </c>
      <c r="X126" s="28">
        <f>SUM(X22,X39,X42,X55,X69,X78,X92,X99,X118)</f>
        <v>0</v>
      </c>
    </row>
    <row r="127" spans="1:24" ht="13.15" customHeight="1" x14ac:dyDescent="0.2">
      <c r="A127" s="374" t="s">
        <v>103</v>
      </c>
      <c r="B127" s="375"/>
      <c r="C127" s="375"/>
      <c r="D127" s="375"/>
      <c r="E127" s="375"/>
      <c r="F127" s="375"/>
      <c r="G127" s="375"/>
      <c r="H127" s="375"/>
      <c r="I127" s="26">
        <f>SUM(J127,L127)</f>
        <v>234</v>
      </c>
      <c r="J127" s="27">
        <f>J98+J104+J82</f>
        <v>95.6</v>
      </c>
      <c r="K127" s="27">
        <f>K98+K104+K82</f>
        <v>1</v>
      </c>
      <c r="L127" s="28">
        <f>L98+L104+L82</f>
        <v>138.4</v>
      </c>
      <c r="M127" s="26">
        <f t="shared" si="107"/>
        <v>221.5</v>
      </c>
      <c r="N127" s="27">
        <f>N98+N104+N82</f>
        <v>141.4</v>
      </c>
      <c r="O127" s="27">
        <f>O98+O104+O82</f>
        <v>1.3</v>
      </c>
      <c r="P127" s="27">
        <f>P98+P104+P82</f>
        <v>80.099999999999994</v>
      </c>
      <c r="Q127" s="26">
        <f t="shared" si="93"/>
        <v>818.90000000000009</v>
      </c>
      <c r="R127" s="27">
        <f>R98+R104+R82</f>
        <v>140</v>
      </c>
      <c r="S127" s="27">
        <f>S98+S104+S82</f>
        <v>0</v>
      </c>
      <c r="T127" s="28">
        <f>T98+T104+T82+T108+T112</f>
        <v>678.90000000000009</v>
      </c>
      <c r="U127" s="26">
        <f t="shared" si="106"/>
        <v>140</v>
      </c>
      <c r="V127" s="27">
        <f>V98+V104+V82</f>
        <v>140</v>
      </c>
      <c r="W127" s="27">
        <f>W98+W104+W82</f>
        <v>0</v>
      </c>
      <c r="X127" s="28">
        <f>X98+X104+X82</f>
        <v>0</v>
      </c>
    </row>
    <row r="128" spans="1:24" ht="13.15" customHeight="1" x14ac:dyDescent="0.2">
      <c r="A128" s="374" t="s">
        <v>104</v>
      </c>
      <c r="B128" s="375"/>
      <c r="C128" s="375"/>
      <c r="D128" s="375"/>
      <c r="E128" s="375"/>
      <c r="F128" s="375"/>
      <c r="G128" s="375"/>
      <c r="H128" s="375"/>
      <c r="I128" s="26">
        <f>SUM(J128,L128)</f>
        <v>647.4</v>
      </c>
      <c r="J128" s="27">
        <f>J44</f>
        <v>636.1</v>
      </c>
      <c r="K128" s="27">
        <f>K44</f>
        <v>172.2</v>
      </c>
      <c r="L128" s="27">
        <f>L44</f>
        <v>11.3</v>
      </c>
      <c r="M128" s="26">
        <f t="shared" si="107"/>
        <v>849.6</v>
      </c>
      <c r="N128" s="27">
        <f>N44</f>
        <v>849.6</v>
      </c>
      <c r="O128" s="27">
        <f>O44</f>
        <v>421</v>
      </c>
      <c r="P128" s="27">
        <f>P44</f>
        <v>0</v>
      </c>
      <c r="Q128" s="26">
        <f t="shared" si="93"/>
        <v>700.8</v>
      </c>
      <c r="R128" s="27">
        <f>R44</f>
        <v>700.8</v>
      </c>
      <c r="S128" s="27">
        <f>S44</f>
        <v>290.8</v>
      </c>
      <c r="T128" s="27">
        <f>T44</f>
        <v>0</v>
      </c>
      <c r="U128" s="26">
        <f t="shared" si="106"/>
        <v>700.8</v>
      </c>
      <c r="V128" s="27">
        <f>V44</f>
        <v>700.8</v>
      </c>
      <c r="W128" s="27">
        <f>W44</f>
        <v>290.8</v>
      </c>
      <c r="X128" s="28">
        <f>X44</f>
        <v>0</v>
      </c>
    </row>
    <row r="129" spans="1:26" ht="13.15" customHeight="1" x14ac:dyDescent="0.2">
      <c r="A129" s="379" t="s">
        <v>105</v>
      </c>
      <c r="B129" s="380"/>
      <c r="C129" s="380"/>
      <c r="D129" s="380"/>
      <c r="E129" s="380"/>
      <c r="F129" s="380"/>
      <c r="G129" s="380"/>
      <c r="H129" s="381"/>
      <c r="I129" s="26">
        <f t="shared" ref="I129" si="108">SUM(J129,L129)</f>
        <v>1019.6</v>
      </c>
      <c r="J129" s="27">
        <f>J32+J35+J38+J41+J49+J91</f>
        <v>1010.4</v>
      </c>
      <c r="K129" s="27">
        <f>K32+K35+K38+K41+K49+K91</f>
        <v>562.6</v>
      </c>
      <c r="L129" s="27">
        <f>L32+L35+L38+L41+L49+L91</f>
        <v>9.1999999999999993</v>
      </c>
      <c r="M129" s="26">
        <f t="shared" si="107"/>
        <v>1176.9000000000001</v>
      </c>
      <c r="N129" s="27">
        <f>N32+N35+N38+N41+N49+N91</f>
        <v>1156.9000000000001</v>
      </c>
      <c r="O129" s="27">
        <f>O32+O35+O38+O41+O49+O91</f>
        <v>890.5</v>
      </c>
      <c r="P129" s="27">
        <f>P32+P35+P38+P41+P49+P91</f>
        <v>20</v>
      </c>
      <c r="Q129" s="26">
        <f t="shared" si="93"/>
        <v>1064.3</v>
      </c>
      <c r="R129" s="27">
        <f>R32+R35+R38+R41+R49+R91</f>
        <v>1044.3</v>
      </c>
      <c r="S129" s="27">
        <f>S32+S35+S38+S41+S49+S91</f>
        <v>801.5</v>
      </c>
      <c r="T129" s="27">
        <f>T32+T35+T38+T41+T49+T91</f>
        <v>20</v>
      </c>
      <c r="U129" s="26">
        <f t="shared" si="106"/>
        <v>1064.3</v>
      </c>
      <c r="V129" s="27">
        <f>V32+V35+V38+V41+V49+V91</f>
        <v>1044.3</v>
      </c>
      <c r="W129" s="27">
        <f>W32+W35+W38+W41+W49+W91</f>
        <v>801.5</v>
      </c>
      <c r="X129" s="28">
        <f>X32+X35+X38+X41+X49+X91</f>
        <v>20</v>
      </c>
    </row>
    <row r="130" spans="1:26" ht="13.15" customHeight="1" x14ac:dyDescent="0.2">
      <c r="A130" s="388" t="s">
        <v>131</v>
      </c>
      <c r="B130" s="389"/>
      <c r="C130" s="389"/>
      <c r="D130" s="389"/>
      <c r="E130" s="389"/>
      <c r="F130" s="389"/>
      <c r="G130" s="389"/>
      <c r="H130" s="390"/>
      <c r="I130" s="26"/>
      <c r="J130" s="27"/>
      <c r="K130" s="27"/>
      <c r="L130" s="27"/>
      <c r="M130" s="26">
        <f t="shared" si="107"/>
        <v>9</v>
      </c>
      <c r="N130" s="27">
        <f>SUM(N93)</f>
        <v>9</v>
      </c>
      <c r="O130" s="27">
        <f>SUM(O93)</f>
        <v>0</v>
      </c>
      <c r="P130" s="28">
        <f>SUM(P93)</f>
        <v>0</v>
      </c>
      <c r="Q130" s="26"/>
      <c r="R130" s="27">
        <f>SUM(R93)</f>
        <v>0</v>
      </c>
      <c r="S130" s="27">
        <f>SUM(S93)</f>
        <v>0</v>
      </c>
      <c r="T130" s="27">
        <f>SUM(T93)</f>
        <v>0</v>
      </c>
      <c r="U130" s="26"/>
      <c r="V130" s="27">
        <f>SUM(V93)</f>
        <v>0</v>
      </c>
      <c r="W130" s="27">
        <f>SUM(W93)</f>
        <v>0</v>
      </c>
      <c r="X130" s="28">
        <f>SUM(X93)</f>
        <v>0</v>
      </c>
      <c r="Y130" s="232"/>
      <c r="Z130" s="232"/>
    </row>
    <row r="131" spans="1:26" ht="13.15" customHeight="1" x14ac:dyDescent="0.2">
      <c r="A131" s="388" t="s">
        <v>141</v>
      </c>
      <c r="B131" s="389"/>
      <c r="C131" s="389"/>
      <c r="D131" s="389"/>
      <c r="E131" s="389"/>
      <c r="F131" s="389"/>
      <c r="G131" s="389"/>
      <c r="H131" s="390"/>
      <c r="I131" s="248"/>
      <c r="J131" s="249"/>
      <c r="K131" s="249"/>
      <c r="L131" s="250"/>
      <c r="M131" s="248">
        <f>N131+P131</f>
        <v>52</v>
      </c>
      <c r="N131" s="249">
        <f>N64</f>
        <v>52</v>
      </c>
      <c r="O131" s="249"/>
      <c r="P131" s="250"/>
      <c r="Q131" s="248"/>
      <c r="R131" s="249"/>
      <c r="S131" s="249"/>
      <c r="T131" s="250"/>
      <c r="U131" s="248"/>
      <c r="V131" s="249"/>
      <c r="W131" s="249"/>
      <c r="X131" s="251"/>
      <c r="Y131" s="232"/>
      <c r="Z131" s="232"/>
    </row>
    <row r="132" spans="1:26" ht="13.15" customHeight="1" thickBot="1" x14ac:dyDescent="0.25">
      <c r="A132" s="391" t="s">
        <v>135</v>
      </c>
      <c r="B132" s="392"/>
      <c r="C132" s="392"/>
      <c r="D132" s="392"/>
      <c r="E132" s="392"/>
      <c r="F132" s="392"/>
      <c r="G132" s="392"/>
      <c r="H132" s="393"/>
      <c r="I132" s="41"/>
      <c r="J132" s="42"/>
      <c r="K132" s="42"/>
      <c r="L132" s="238"/>
      <c r="M132" s="230">
        <f t="shared" si="107"/>
        <v>122.3</v>
      </c>
      <c r="N132" s="42">
        <f>N18+N24+N65</f>
        <v>122.3</v>
      </c>
      <c r="O132" s="42"/>
      <c r="P132" s="42"/>
      <c r="Q132" s="41"/>
      <c r="R132" s="42"/>
      <c r="S132" s="42"/>
      <c r="T132" s="238"/>
      <c r="U132" s="41"/>
      <c r="V132" s="42"/>
      <c r="W132" s="42"/>
      <c r="X132" s="238"/>
      <c r="Y132" s="232"/>
      <c r="Z132" s="232"/>
    </row>
    <row r="133" spans="1:26" ht="13.15" customHeight="1" thickBot="1" x14ac:dyDescent="0.25">
      <c r="A133" s="376" t="s">
        <v>80</v>
      </c>
      <c r="B133" s="377"/>
      <c r="C133" s="377"/>
      <c r="D133" s="377"/>
      <c r="E133" s="377"/>
      <c r="F133" s="377"/>
      <c r="G133" s="377"/>
      <c r="H133" s="378"/>
      <c r="I133" s="41">
        <f>SUM(J133,L133)</f>
        <v>17032.7</v>
      </c>
      <c r="J133" s="42">
        <f>SUM(J124:J129)</f>
        <v>16656.400000000001</v>
      </c>
      <c r="K133" s="42">
        <f>SUM(K124:K129)</f>
        <v>2463.6000000000004</v>
      </c>
      <c r="L133" s="234">
        <f>SUM(L124:L129)</f>
        <v>376.3</v>
      </c>
      <c r="M133" s="235">
        <f t="shared" ref="M133:X133" si="109">SUM(M124:M132)</f>
        <v>17689.7</v>
      </c>
      <c r="N133" s="42">
        <f t="shared" si="109"/>
        <v>17493.099999999999</v>
      </c>
      <c r="O133" s="42">
        <f t="shared" si="109"/>
        <v>3664.0000000000005</v>
      </c>
      <c r="P133" s="234">
        <f t="shared" si="109"/>
        <v>196.6</v>
      </c>
      <c r="Q133" s="235">
        <f t="shared" si="109"/>
        <v>19834.099999999999</v>
      </c>
      <c r="R133" s="42">
        <f t="shared" si="109"/>
        <v>18474.099999999999</v>
      </c>
      <c r="S133" s="42">
        <f t="shared" si="109"/>
        <v>3203.4</v>
      </c>
      <c r="T133" s="234">
        <f t="shared" si="109"/>
        <v>1360</v>
      </c>
      <c r="U133" s="235">
        <f t="shared" si="109"/>
        <v>18628</v>
      </c>
      <c r="V133" s="42">
        <f t="shared" si="109"/>
        <v>18465.899999999998</v>
      </c>
      <c r="W133" s="42">
        <f t="shared" si="109"/>
        <v>3203.4</v>
      </c>
      <c r="X133" s="238">
        <f t="shared" si="109"/>
        <v>162.10000000000002</v>
      </c>
      <c r="Y133" s="232"/>
    </row>
    <row r="134" spans="1:26" ht="13.5" customHeight="1" x14ac:dyDescent="0.2"/>
    <row r="135" spans="1:26" x14ac:dyDescent="0.2">
      <c r="I135" s="29"/>
      <c r="J135" s="30"/>
      <c r="K135" s="30"/>
      <c r="L135" s="30"/>
      <c r="M135" s="29"/>
      <c r="N135" s="29">
        <f>N123-N133</f>
        <v>0</v>
      </c>
      <c r="O135" s="29">
        <f>O123-O133</f>
        <v>0</v>
      </c>
      <c r="P135" s="29">
        <f>P123-P133</f>
        <v>0</v>
      </c>
      <c r="Q135" s="29"/>
      <c r="R135" s="29"/>
      <c r="S135" s="29"/>
      <c r="T135" s="29"/>
      <c r="U135" s="29"/>
      <c r="V135" s="29"/>
      <c r="W135" s="29"/>
      <c r="X135" s="29"/>
    </row>
    <row r="136" spans="1:26" x14ac:dyDescent="0.2">
      <c r="C136" s="231"/>
    </row>
  </sheetData>
  <mergeCells count="301">
    <mergeCell ref="F63:F65"/>
    <mergeCell ref="G63:G65"/>
    <mergeCell ref="A131:H131"/>
    <mergeCell ref="A108:A110"/>
    <mergeCell ref="B108:B110"/>
    <mergeCell ref="C108:C110"/>
    <mergeCell ref="D108:D110"/>
    <mergeCell ref="E108:E110"/>
    <mergeCell ref="F110:H110"/>
    <mergeCell ref="A111:A113"/>
    <mergeCell ref="B111:B113"/>
    <mergeCell ref="C111:C113"/>
    <mergeCell ref="D111:D113"/>
    <mergeCell ref="E111:E113"/>
    <mergeCell ref="F111:F112"/>
    <mergeCell ref="G111:G112"/>
    <mergeCell ref="F113:H113"/>
    <mergeCell ref="B84:B85"/>
    <mergeCell ref="C84:C85"/>
    <mergeCell ref="D84:D85"/>
    <mergeCell ref="E84:E85"/>
    <mergeCell ref="F85:H85"/>
    <mergeCell ref="A90:A94"/>
    <mergeCell ref="B90:B94"/>
    <mergeCell ref="A84:A85"/>
    <mergeCell ref="C106:C107"/>
    <mergeCell ref="D106:D107"/>
    <mergeCell ref="E106:E107"/>
    <mergeCell ref="F107:H107"/>
    <mergeCell ref="F97:F99"/>
    <mergeCell ref="E90:E94"/>
    <mergeCell ref="F90:F92"/>
    <mergeCell ref="F94:H94"/>
    <mergeCell ref="G90:G92"/>
    <mergeCell ref="E95:E96"/>
    <mergeCell ref="C90:C94"/>
    <mergeCell ref="D90:D94"/>
    <mergeCell ref="A86:A87"/>
    <mergeCell ref="B86:B87"/>
    <mergeCell ref="C86:C87"/>
    <mergeCell ref="D86:D87"/>
    <mergeCell ref="E86:E87"/>
    <mergeCell ref="C88:H88"/>
    <mergeCell ref="C89:X89"/>
    <mergeCell ref="F87:H87"/>
    <mergeCell ref="A82:A83"/>
    <mergeCell ref="B82:B83"/>
    <mergeCell ref="C82:C83"/>
    <mergeCell ref="D82:D83"/>
    <mergeCell ref="F83:H83"/>
    <mergeCell ref="E82:E83"/>
    <mergeCell ref="A80:A81"/>
    <mergeCell ref="B80:B81"/>
    <mergeCell ref="F79:H79"/>
    <mergeCell ref="C80:C81"/>
    <mergeCell ref="D80:D81"/>
    <mergeCell ref="E80:E81"/>
    <mergeCell ref="F81:H81"/>
    <mergeCell ref="F31:F32"/>
    <mergeCell ref="G31:G32"/>
    <mergeCell ref="G34:G35"/>
    <mergeCell ref="F34:F35"/>
    <mergeCell ref="E73:E74"/>
    <mergeCell ref="F74:H74"/>
    <mergeCell ref="E58:E60"/>
    <mergeCell ref="F58:F59"/>
    <mergeCell ref="F62:H62"/>
    <mergeCell ref="G58:G59"/>
    <mergeCell ref="F60:H60"/>
    <mergeCell ref="E48:E50"/>
    <mergeCell ref="E63:E66"/>
    <mergeCell ref="F66:H66"/>
    <mergeCell ref="F70:H70"/>
    <mergeCell ref="F68:H68"/>
    <mergeCell ref="F52:H52"/>
    <mergeCell ref="F54:H54"/>
    <mergeCell ref="E61:E62"/>
    <mergeCell ref="F41:F44"/>
    <mergeCell ref="G41:G44"/>
    <mergeCell ref="F45:H45"/>
    <mergeCell ref="F47:H47"/>
    <mergeCell ref="F48:F49"/>
    <mergeCell ref="A75:A77"/>
    <mergeCell ref="F75:F76"/>
    <mergeCell ref="A78:A79"/>
    <mergeCell ref="B78:B79"/>
    <mergeCell ref="C78:C79"/>
    <mergeCell ref="D78:D79"/>
    <mergeCell ref="E78:E79"/>
    <mergeCell ref="G75:G76"/>
    <mergeCell ref="B75:B77"/>
    <mergeCell ref="C75:C77"/>
    <mergeCell ref="D75:D77"/>
    <mergeCell ref="F77:H77"/>
    <mergeCell ref="E75:E77"/>
    <mergeCell ref="A127:H127"/>
    <mergeCell ref="A133:H133"/>
    <mergeCell ref="A128:H128"/>
    <mergeCell ref="A129:H129"/>
    <mergeCell ref="B122:H122"/>
    <mergeCell ref="A123:H123"/>
    <mergeCell ref="A124:H124"/>
    <mergeCell ref="C121:H121"/>
    <mergeCell ref="A126:H126"/>
    <mergeCell ref="A125:H125"/>
    <mergeCell ref="A130:H130"/>
    <mergeCell ref="A132:H132"/>
    <mergeCell ref="B116:X116"/>
    <mergeCell ref="C117:X117"/>
    <mergeCell ref="A118:A120"/>
    <mergeCell ref="B118:B120"/>
    <mergeCell ref="C118:C120"/>
    <mergeCell ref="D118:D120"/>
    <mergeCell ref="E118:E120"/>
    <mergeCell ref="F118:F119"/>
    <mergeCell ref="G118:G119"/>
    <mergeCell ref="F120:H120"/>
    <mergeCell ref="C114:H114"/>
    <mergeCell ref="B115:H115"/>
    <mergeCell ref="F96:H96"/>
    <mergeCell ref="A95:A96"/>
    <mergeCell ref="B95:B96"/>
    <mergeCell ref="C95:C96"/>
    <mergeCell ref="D95:D96"/>
    <mergeCell ref="A97:A100"/>
    <mergeCell ref="B97:B100"/>
    <mergeCell ref="G103:G104"/>
    <mergeCell ref="F105:H105"/>
    <mergeCell ref="A103:A105"/>
    <mergeCell ref="B103:B105"/>
    <mergeCell ref="C103:C105"/>
    <mergeCell ref="D103:D105"/>
    <mergeCell ref="E103:E105"/>
    <mergeCell ref="F103:F104"/>
    <mergeCell ref="C97:C100"/>
    <mergeCell ref="D97:D100"/>
    <mergeCell ref="E97:E100"/>
    <mergeCell ref="F100:H100"/>
    <mergeCell ref="G97:G99"/>
    <mergeCell ref="A106:A107"/>
    <mergeCell ref="B106:B107"/>
    <mergeCell ref="A73:A74"/>
    <mergeCell ref="B73:B74"/>
    <mergeCell ref="C73:C74"/>
    <mergeCell ref="D73:D74"/>
    <mergeCell ref="E71:E72"/>
    <mergeCell ref="F72:H72"/>
    <mergeCell ref="A71:A72"/>
    <mergeCell ref="B71:B72"/>
    <mergeCell ref="C71:C72"/>
    <mergeCell ref="D71:D72"/>
    <mergeCell ref="A63:A66"/>
    <mergeCell ref="B63:B66"/>
    <mergeCell ref="C63:C66"/>
    <mergeCell ref="D63:D66"/>
    <mergeCell ref="A69:A70"/>
    <mergeCell ref="B69:B70"/>
    <mergeCell ref="C69:C70"/>
    <mergeCell ref="D69:D70"/>
    <mergeCell ref="E69:E70"/>
    <mergeCell ref="E67:E68"/>
    <mergeCell ref="A67:A68"/>
    <mergeCell ref="B67:B68"/>
    <mergeCell ref="C67:C68"/>
    <mergeCell ref="D67:D68"/>
    <mergeCell ref="D46:D47"/>
    <mergeCell ref="E46:E47"/>
    <mergeCell ref="A58:A60"/>
    <mergeCell ref="B58:B60"/>
    <mergeCell ref="C58:C60"/>
    <mergeCell ref="D58:D60"/>
    <mergeCell ref="A61:A62"/>
    <mergeCell ref="B61:B62"/>
    <mergeCell ref="C61:C62"/>
    <mergeCell ref="D61:D62"/>
    <mergeCell ref="A53:A54"/>
    <mergeCell ref="B53:B54"/>
    <mergeCell ref="A55:A57"/>
    <mergeCell ref="B55:B57"/>
    <mergeCell ref="C55:C57"/>
    <mergeCell ref="D55:D57"/>
    <mergeCell ref="G28:G30"/>
    <mergeCell ref="F28:F30"/>
    <mergeCell ref="F40:H40"/>
    <mergeCell ref="E55:E57"/>
    <mergeCell ref="G55:G56"/>
    <mergeCell ref="F57:H57"/>
    <mergeCell ref="E37:E40"/>
    <mergeCell ref="A37:A40"/>
    <mergeCell ref="B37:B40"/>
    <mergeCell ref="C37:C40"/>
    <mergeCell ref="D37:D40"/>
    <mergeCell ref="G37:G39"/>
    <mergeCell ref="D41:D45"/>
    <mergeCell ref="E41:E45"/>
    <mergeCell ref="C46:C47"/>
    <mergeCell ref="C53:C54"/>
    <mergeCell ref="C51:C52"/>
    <mergeCell ref="A51:A52"/>
    <mergeCell ref="B51:B52"/>
    <mergeCell ref="B46:B47"/>
    <mergeCell ref="A46:A47"/>
    <mergeCell ref="D48:D50"/>
    <mergeCell ref="D53:D54"/>
    <mergeCell ref="E53:E54"/>
    <mergeCell ref="M5:M7"/>
    <mergeCell ref="B14:B15"/>
    <mergeCell ref="C14:C15"/>
    <mergeCell ref="C11:X11"/>
    <mergeCell ref="J5:L5"/>
    <mergeCell ref="C4:C7"/>
    <mergeCell ref="Q4:T4"/>
    <mergeCell ref="B12:B13"/>
    <mergeCell ref="A34:A36"/>
    <mergeCell ref="B34:B36"/>
    <mergeCell ref="C34:C36"/>
    <mergeCell ref="A28:A33"/>
    <mergeCell ref="B28:B33"/>
    <mergeCell ref="C28:C33"/>
    <mergeCell ref="F36:H36"/>
    <mergeCell ref="C22:C25"/>
    <mergeCell ref="D22:D25"/>
    <mergeCell ref="C26:H26"/>
    <mergeCell ref="C27:X27"/>
    <mergeCell ref="D34:D36"/>
    <mergeCell ref="E34:E36"/>
    <mergeCell ref="F33:H33"/>
    <mergeCell ref="E28:E33"/>
    <mergeCell ref="A22:A25"/>
    <mergeCell ref="T1:X1"/>
    <mergeCell ref="A101:A102"/>
    <mergeCell ref="B101:B102"/>
    <mergeCell ref="C101:C102"/>
    <mergeCell ref="D101:D102"/>
    <mergeCell ref="E101:E102"/>
    <mergeCell ref="F102:H102"/>
    <mergeCell ref="M4:P4"/>
    <mergeCell ref="A2:X2"/>
    <mergeCell ref="A3:H3"/>
    <mergeCell ref="K3:L3"/>
    <mergeCell ref="O3:P3"/>
    <mergeCell ref="S3:T3"/>
    <mergeCell ref="W3:X3"/>
    <mergeCell ref="U5:U7"/>
    <mergeCell ref="A4:A7"/>
    <mergeCell ref="I5:I7"/>
    <mergeCell ref="D51:D52"/>
    <mergeCell ref="E51:E52"/>
    <mergeCell ref="F21:H21"/>
    <mergeCell ref="E16:E19"/>
    <mergeCell ref="F19:H19"/>
    <mergeCell ref="F13:H13"/>
    <mergeCell ref="E14:E15"/>
    <mergeCell ref="G48:G49"/>
    <mergeCell ref="F50:H50"/>
    <mergeCell ref="C41:C45"/>
    <mergeCell ref="B41:B45"/>
    <mergeCell ref="A41:A45"/>
    <mergeCell ref="A12:A13"/>
    <mergeCell ref="A20:A21"/>
    <mergeCell ref="B20:B21"/>
    <mergeCell ref="C20:C21"/>
    <mergeCell ref="D20:D21"/>
    <mergeCell ref="D14:D15"/>
    <mergeCell ref="E20:E21"/>
    <mergeCell ref="A16:A19"/>
    <mergeCell ref="B16:B19"/>
    <mergeCell ref="C16:C19"/>
    <mergeCell ref="D16:D19"/>
    <mergeCell ref="A14:A15"/>
    <mergeCell ref="F15:H15"/>
    <mergeCell ref="B22:B25"/>
    <mergeCell ref="G22:G23"/>
    <mergeCell ref="F25:H25"/>
    <mergeCell ref="D28:D33"/>
    <mergeCell ref="E22:E25"/>
    <mergeCell ref="F22:F23"/>
    <mergeCell ref="F108:F109"/>
    <mergeCell ref="G108:G109"/>
    <mergeCell ref="B4:B7"/>
    <mergeCell ref="C12:C13"/>
    <mergeCell ref="D12:D13"/>
    <mergeCell ref="E12:E13"/>
    <mergeCell ref="B10:X10"/>
    <mergeCell ref="G4:G7"/>
    <mergeCell ref="D4:D7"/>
    <mergeCell ref="L6:L7"/>
    <mergeCell ref="X6:X7"/>
    <mergeCell ref="T6:T7"/>
    <mergeCell ref="U4:X4"/>
    <mergeCell ref="Q5:Q7"/>
    <mergeCell ref="R5:T5"/>
    <mergeCell ref="I4:L4"/>
    <mergeCell ref="E4:E7"/>
    <mergeCell ref="F4:F7"/>
    <mergeCell ref="V5:X5"/>
    <mergeCell ref="H4:H7"/>
    <mergeCell ref="N5:P5"/>
    <mergeCell ref="P6:P7"/>
    <mergeCell ref="A8:X8"/>
    <mergeCell ref="A9:X9"/>
  </mergeCells>
  <phoneticPr fontId="7" type="noConversion"/>
  <pageMargins left="0.23622047244094491" right="0.23622047244094491" top="0.74803149606299213" bottom="0.74803149606299213" header="0.31496062992125984" footer="0.31496062992125984"/>
  <pageSetup paperSize="9" scale="80" fitToHeight="4" orientation="landscape" r:id="rId1"/>
  <headerFooter alignWithMargins="0">
    <oddHeader>&amp;C&amp;P&amp;R5 programa</oddHeader>
  </headerFooter>
  <rowBreaks count="4" manualBreakCount="4">
    <brk id="33" max="23" man="1"/>
    <brk id="54" max="23" man="1"/>
    <brk id="83" max="23" man="1"/>
    <brk id="110" max="2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Įvardinti diapazonai</vt:lpstr>
      </vt:variant>
      <vt:variant>
        <vt:i4>1</vt:i4>
      </vt:variant>
    </vt:vector>
  </HeadingPairs>
  <TitlesOfParts>
    <vt:vector size="2" baseType="lpstr">
      <vt:lpstr>Lapas1</vt:lpstr>
      <vt:lpstr>Lapas1!Print_Area</vt:lpstr>
    </vt:vector>
  </TitlesOfParts>
  <Company>KRS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mindaugas.satkus</dc:creator>
  <cp:lastModifiedBy>Vitalija Kazlauskienė</cp:lastModifiedBy>
  <cp:lastPrinted>2019-08-20T06:44:23Z</cp:lastPrinted>
  <dcterms:created xsi:type="dcterms:W3CDTF">2015-02-02T09:11:38Z</dcterms:created>
  <dcterms:modified xsi:type="dcterms:W3CDTF">2019-12-11T13:13:51Z</dcterms:modified>
</cp:coreProperties>
</file>