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vitalija.kazlauskiene\Documents\STRATEGINIS PLANAVIMAS\SVP 2020-2022 m. rengimas\Tarybos sprendimas_SVP tvirtinimas_2020-02-11\"/>
    </mc:Choice>
  </mc:AlternateContent>
  <bookViews>
    <workbookView xWindow="-105" yWindow="-105" windowWidth="23250" windowHeight="12570"/>
  </bookViews>
  <sheets>
    <sheet name="2020" sheetId="6" r:id="rId1"/>
  </sheets>
  <definedNames>
    <definedName name="_xlnm.Print_Area" localSheetId="0">'2020'!$A$1:$X$581</definedName>
    <definedName name="_xlnm.Print_Titles" localSheetId="0">'2020'!$4:$7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72" i="6" l="1"/>
  <c r="K572" i="6"/>
  <c r="L572" i="6"/>
  <c r="N572" i="6"/>
  <c r="O572" i="6"/>
  <c r="P572" i="6"/>
  <c r="R572" i="6"/>
  <c r="S572" i="6"/>
  <c r="T572" i="6"/>
  <c r="V572" i="6"/>
  <c r="W572" i="6"/>
  <c r="X572" i="6"/>
  <c r="M572" i="6" l="1"/>
  <c r="Q572" i="6"/>
  <c r="U572" i="6"/>
  <c r="I572" i="6"/>
  <c r="W575" i="6" l="1"/>
  <c r="X575" i="6"/>
  <c r="V575" i="6"/>
  <c r="S575" i="6"/>
  <c r="T575" i="6"/>
  <c r="R575" i="6"/>
  <c r="O575" i="6"/>
  <c r="P575" i="6"/>
  <c r="N575" i="6"/>
  <c r="K575" i="6"/>
  <c r="L575" i="6"/>
  <c r="J575" i="6"/>
  <c r="W543" i="6" l="1"/>
  <c r="X543" i="6"/>
  <c r="V543" i="6"/>
  <c r="S543" i="6"/>
  <c r="T543" i="6"/>
  <c r="R543" i="6"/>
  <c r="O543" i="6"/>
  <c r="P543" i="6"/>
  <c r="N543" i="6"/>
  <c r="K543" i="6"/>
  <c r="L543" i="6"/>
  <c r="J543" i="6"/>
  <c r="W514" i="6"/>
  <c r="X514" i="6"/>
  <c r="V514" i="6"/>
  <c r="S514" i="6"/>
  <c r="T514" i="6"/>
  <c r="R514" i="6"/>
  <c r="O514" i="6"/>
  <c r="P514" i="6"/>
  <c r="N514" i="6"/>
  <c r="W353" i="6"/>
  <c r="X353" i="6"/>
  <c r="V353" i="6"/>
  <c r="S353" i="6"/>
  <c r="T353" i="6"/>
  <c r="R353" i="6"/>
  <c r="O353" i="6"/>
  <c r="P353" i="6"/>
  <c r="N353" i="6"/>
  <c r="K353" i="6"/>
  <c r="L353" i="6"/>
  <c r="J353" i="6"/>
  <c r="W349" i="6"/>
  <c r="X349" i="6"/>
  <c r="V349" i="6"/>
  <c r="S349" i="6"/>
  <c r="T349" i="6"/>
  <c r="R349" i="6"/>
  <c r="O349" i="6"/>
  <c r="P349" i="6"/>
  <c r="N349" i="6"/>
  <c r="K349" i="6"/>
  <c r="L349" i="6"/>
  <c r="J349" i="6"/>
  <c r="R344" i="6"/>
  <c r="W266" i="6"/>
  <c r="X266" i="6"/>
  <c r="V266" i="6"/>
  <c r="S266" i="6"/>
  <c r="T266" i="6"/>
  <c r="R266" i="6"/>
  <c r="O266" i="6"/>
  <c r="P266" i="6"/>
  <c r="N266" i="6"/>
  <c r="K266" i="6"/>
  <c r="L266" i="6"/>
  <c r="J266" i="6"/>
  <c r="S93" i="6"/>
  <c r="R93" i="6"/>
  <c r="O93" i="6"/>
  <c r="P93" i="6"/>
  <c r="N93" i="6"/>
  <c r="K93" i="6"/>
  <c r="L93" i="6"/>
  <c r="J93" i="6"/>
  <c r="W539" i="6" l="1"/>
  <c r="X539" i="6"/>
  <c r="V539" i="6"/>
  <c r="S539" i="6"/>
  <c r="T539" i="6"/>
  <c r="R539" i="6"/>
  <c r="O539" i="6"/>
  <c r="P539" i="6"/>
  <c r="N539" i="6"/>
  <c r="K539" i="6"/>
  <c r="L539" i="6"/>
  <c r="J539" i="6"/>
  <c r="U538" i="6"/>
  <c r="Q538" i="6"/>
  <c r="M538" i="6"/>
  <c r="I538" i="6"/>
  <c r="U539" i="6" l="1"/>
  <c r="M539" i="6"/>
  <c r="Q539" i="6"/>
  <c r="U513" i="6"/>
  <c r="Q513" i="6"/>
  <c r="M513" i="6"/>
  <c r="I513" i="6"/>
  <c r="K514" i="6"/>
  <c r="L514" i="6"/>
  <c r="J514" i="6"/>
  <c r="K255" i="6"/>
  <c r="J255" i="6"/>
  <c r="I250" i="6"/>
  <c r="I246" i="6"/>
  <c r="V579" i="6" l="1"/>
  <c r="R579" i="6"/>
  <c r="N579" i="6"/>
  <c r="V327" i="6"/>
  <c r="R327" i="6"/>
  <c r="N327" i="6"/>
  <c r="M326" i="6"/>
  <c r="Q326" i="6"/>
  <c r="U326" i="6"/>
  <c r="U355" i="6"/>
  <c r="Q355" i="6"/>
  <c r="M355" i="6"/>
  <c r="V356" i="6"/>
  <c r="R356" i="6"/>
  <c r="N356" i="6"/>
  <c r="X537" i="6" l="1"/>
  <c r="W537" i="6"/>
  <c r="V537" i="6"/>
  <c r="U537" i="6" s="1"/>
  <c r="T537" i="6"/>
  <c r="S537" i="6"/>
  <c r="R537" i="6"/>
  <c r="Q537" i="6" s="1"/>
  <c r="P537" i="6"/>
  <c r="O537" i="6"/>
  <c r="N537" i="6"/>
  <c r="M537" i="6" s="1"/>
  <c r="L537" i="6"/>
  <c r="K537" i="6"/>
  <c r="J537" i="6"/>
  <c r="I537" i="6" s="1"/>
  <c r="U536" i="6"/>
  <c r="Q536" i="6"/>
  <c r="M536" i="6"/>
  <c r="I536" i="6"/>
  <c r="O579" i="6" l="1"/>
  <c r="P579" i="6"/>
  <c r="S579" i="6"/>
  <c r="T579" i="6"/>
  <c r="Q579" i="6" s="1"/>
  <c r="W579" i="6"/>
  <c r="X579" i="6"/>
  <c r="U579" i="6" s="1"/>
  <c r="U347" i="6" l="1"/>
  <c r="Q347" i="6"/>
  <c r="M347" i="6"/>
  <c r="I347" i="6"/>
  <c r="M140" i="6" l="1"/>
  <c r="O574" i="6"/>
  <c r="P574" i="6"/>
  <c r="N574" i="6"/>
  <c r="W262" i="6" l="1"/>
  <c r="V262" i="6"/>
  <c r="U262" i="6" s="1"/>
  <c r="S262" i="6"/>
  <c r="R262" i="6"/>
  <c r="Q262" i="6" s="1"/>
  <c r="U261" i="6"/>
  <c r="Q261" i="6"/>
  <c r="K578" i="6" l="1"/>
  <c r="L578" i="6"/>
  <c r="J578" i="6"/>
  <c r="I578" i="6" l="1"/>
  <c r="I542" i="6"/>
  <c r="I352" i="6"/>
  <c r="I348" i="6"/>
  <c r="I265" i="6"/>
  <c r="I127" i="6"/>
  <c r="K262" i="6"/>
  <c r="L262" i="6"/>
  <c r="J262" i="6"/>
  <c r="I262" i="6" s="1"/>
  <c r="I261" i="6"/>
  <c r="X344" i="6" l="1"/>
  <c r="W344" i="6"/>
  <c r="V344" i="6"/>
  <c r="T344" i="6"/>
  <c r="S344" i="6"/>
  <c r="P344" i="6"/>
  <c r="O344" i="6"/>
  <c r="N344" i="6"/>
  <c r="L344" i="6"/>
  <c r="K344" i="6"/>
  <c r="J344" i="6"/>
  <c r="U343" i="6"/>
  <c r="Q343" i="6"/>
  <c r="M343" i="6"/>
  <c r="I343" i="6"/>
  <c r="U344" i="6" l="1"/>
  <c r="Q344" i="6"/>
  <c r="M344" i="6"/>
  <c r="I344" i="6"/>
  <c r="O262" i="6"/>
  <c r="N262" i="6"/>
  <c r="M262" i="6" s="1"/>
  <c r="M261" i="6"/>
  <c r="O578" i="6" l="1"/>
  <c r="P578" i="6"/>
  <c r="R578" i="6"/>
  <c r="S578" i="6"/>
  <c r="T578" i="6"/>
  <c r="V578" i="6"/>
  <c r="W578" i="6"/>
  <c r="X578" i="6"/>
  <c r="Q578" i="6" l="1"/>
  <c r="U578" i="6"/>
  <c r="N578" i="6"/>
  <c r="U542" i="6"/>
  <c r="Q542" i="6"/>
  <c r="M542" i="6"/>
  <c r="U352" i="6"/>
  <c r="Q352" i="6"/>
  <c r="M352" i="6"/>
  <c r="Q348" i="6"/>
  <c r="U348" i="6"/>
  <c r="M348" i="6"/>
  <c r="U265" i="6"/>
  <c r="Q265" i="6"/>
  <c r="M265" i="6"/>
  <c r="M578" i="6" l="1"/>
  <c r="M69" i="6" l="1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127" i="6" l="1"/>
  <c r="M128" i="6"/>
  <c r="Q92" i="6" l="1"/>
  <c r="K260" i="6"/>
  <c r="J260" i="6"/>
  <c r="I260" i="6" s="1"/>
  <c r="I259" i="6"/>
  <c r="O260" i="6"/>
  <c r="N260" i="6"/>
  <c r="M260" i="6" s="1"/>
  <c r="M259" i="6"/>
  <c r="X491" i="6" l="1"/>
  <c r="W491" i="6"/>
  <c r="V491" i="6"/>
  <c r="T491" i="6"/>
  <c r="S491" i="6"/>
  <c r="R491" i="6"/>
  <c r="P491" i="6"/>
  <c r="O491" i="6"/>
  <c r="N491" i="6"/>
  <c r="L491" i="6"/>
  <c r="K491" i="6"/>
  <c r="J491" i="6"/>
  <c r="U490" i="6"/>
  <c r="Q490" i="6"/>
  <c r="I490" i="6"/>
  <c r="Q491" i="6" l="1"/>
  <c r="M491" i="6"/>
  <c r="U491" i="6"/>
  <c r="I491" i="6"/>
  <c r="W298" i="6"/>
  <c r="X298" i="6"/>
  <c r="V298" i="6"/>
  <c r="S298" i="6"/>
  <c r="T298" i="6"/>
  <c r="R298" i="6"/>
  <c r="U296" i="6"/>
  <c r="Q296" i="6"/>
  <c r="M92" i="6"/>
  <c r="M257" i="6" l="1"/>
  <c r="K574" i="6" l="1"/>
  <c r="L574" i="6"/>
  <c r="R574" i="6"/>
  <c r="S574" i="6"/>
  <c r="T574" i="6"/>
  <c r="V574" i="6"/>
  <c r="W574" i="6"/>
  <c r="X574" i="6"/>
  <c r="J574" i="6"/>
  <c r="M574" i="6" l="1"/>
  <c r="U574" i="6"/>
  <c r="Q574" i="6"/>
  <c r="U33" i="6"/>
  <c r="Q33" i="6"/>
  <c r="I32" i="6"/>
  <c r="I33" i="6"/>
  <c r="M285" i="6" l="1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4" i="6"/>
  <c r="U140" i="6" l="1"/>
  <c r="Q140" i="6"/>
  <c r="W258" i="6"/>
  <c r="V258" i="6"/>
  <c r="U258" i="6" s="1"/>
  <c r="S258" i="6"/>
  <c r="R258" i="6"/>
  <c r="Q258" i="6" s="1"/>
  <c r="U257" i="6"/>
  <c r="Q257" i="6"/>
  <c r="I140" i="6" l="1"/>
  <c r="X535" i="6"/>
  <c r="W535" i="6"/>
  <c r="V535" i="6"/>
  <c r="T535" i="6"/>
  <c r="S535" i="6"/>
  <c r="R535" i="6"/>
  <c r="P535" i="6"/>
  <c r="O535" i="6"/>
  <c r="N535" i="6"/>
  <c r="L535" i="6"/>
  <c r="K535" i="6"/>
  <c r="J535" i="6"/>
  <c r="U534" i="6"/>
  <c r="Q534" i="6"/>
  <c r="M534" i="6"/>
  <c r="I534" i="6"/>
  <c r="K298" i="6"/>
  <c r="L298" i="6"/>
  <c r="J298" i="6"/>
  <c r="J483" i="6"/>
  <c r="K579" i="6"/>
  <c r="L579" i="6"/>
  <c r="J579" i="6"/>
  <c r="K258" i="6"/>
  <c r="J258" i="6"/>
  <c r="I258" i="6" s="1"/>
  <c r="I257" i="6"/>
  <c r="K472" i="6"/>
  <c r="L472" i="6"/>
  <c r="J472" i="6"/>
  <c r="I579" i="6" l="1"/>
  <c r="U535" i="6"/>
  <c r="Q535" i="6"/>
  <c r="Q575" i="6"/>
  <c r="M575" i="6"/>
  <c r="U575" i="6"/>
  <c r="I535" i="6"/>
  <c r="M535" i="6"/>
  <c r="I488" i="6"/>
  <c r="I486" i="6"/>
  <c r="I484" i="6"/>
  <c r="I482" i="6"/>
  <c r="I481" i="6"/>
  <c r="I479" i="6"/>
  <c r="I477" i="6"/>
  <c r="I475" i="6"/>
  <c r="I471" i="6"/>
  <c r="I296" i="6"/>
  <c r="I92" i="6"/>
  <c r="I14" i="6" l="1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4" i="6"/>
  <c r="N580" i="6" l="1"/>
  <c r="X489" i="6" l="1"/>
  <c r="W489" i="6"/>
  <c r="V489" i="6"/>
  <c r="T489" i="6"/>
  <c r="S489" i="6"/>
  <c r="R489" i="6"/>
  <c r="P489" i="6"/>
  <c r="O489" i="6"/>
  <c r="N489" i="6"/>
  <c r="L489" i="6"/>
  <c r="K489" i="6"/>
  <c r="J489" i="6"/>
  <c r="U488" i="6"/>
  <c r="Q488" i="6"/>
  <c r="X487" i="6"/>
  <c r="W487" i="6"/>
  <c r="V487" i="6"/>
  <c r="T487" i="6"/>
  <c r="S487" i="6"/>
  <c r="R487" i="6"/>
  <c r="P487" i="6"/>
  <c r="O487" i="6"/>
  <c r="N487" i="6"/>
  <c r="L487" i="6"/>
  <c r="K487" i="6"/>
  <c r="J487" i="6"/>
  <c r="U486" i="6"/>
  <c r="Q486" i="6"/>
  <c r="X485" i="6"/>
  <c r="W485" i="6"/>
  <c r="V485" i="6"/>
  <c r="T485" i="6"/>
  <c r="S485" i="6"/>
  <c r="R485" i="6"/>
  <c r="P485" i="6"/>
  <c r="O485" i="6"/>
  <c r="N485" i="6"/>
  <c r="L485" i="6"/>
  <c r="K485" i="6"/>
  <c r="J485" i="6"/>
  <c r="U484" i="6"/>
  <c r="Q484" i="6"/>
  <c r="U489" i="6" l="1"/>
  <c r="Q489" i="6"/>
  <c r="U485" i="6"/>
  <c r="M489" i="6"/>
  <c r="I487" i="6"/>
  <c r="Q487" i="6"/>
  <c r="Q485" i="6"/>
  <c r="I489" i="6"/>
  <c r="U487" i="6"/>
  <c r="I485" i="6"/>
  <c r="M485" i="6"/>
  <c r="M487" i="6"/>
  <c r="M14" i="6"/>
  <c r="M499" i="6" l="1"/>
  <c r="O258" i="6" l="1"/>
  <c r="N258" i="6" l="1"/>
  <c r="M258" i="6" s="1"/>
  <c r="N483" i="6" l="1"/>
  <c r="X483" i="6"/>
  <c r="W483" i="6"/>
  <c r="V483" i="6"/>
  <c r="T483" i="6"/>
  <c r="S483" i="6"/>
  <c r="R483" i="6"/>
  <c r="P483" i="6"/>
  <c r="O483" i="6"/>
  <c r="L483" i="6"/>
  <c r="K483" i="6"/>
  <c r="U481" i="6"/>
  <c r="Q481" i="6"/>
  <c r="Q483" i="6" l="1"/>
  <c r="I483" i="6"/>
  <c r="U483" i="6"/>
  <c r="M483" i="6"/>
  <c r="X480" i="6"/>
  <c r="W480" i="6"/>
  <c r="V480" i="6"/>
  <c r="T480" i="6"/>
  <c r="S480" i="6"/>
  <c r="R480" i="6"/>
  <c r="P480" i="6"/>
  <c r="O480" i="6"/>
  <c r="N480" i="6"/>
  <c r="L480" i="6"/>
  <c r="K480" i="6"/>
  <c r="J480" i="6"/>
  <c r="U479" i="6"/>
  <c r="Q479" i="6"/>
  <c r="I480" i="6" l="1"/>
  <c r="U480" i="6"/>
  <c r="Q480" i="6"/>
  <c r="M480" i="6"/>
  <c r="N35" i="6"/>
  <c r="O144" i="6"/>
  <c r="X478" i="6" l="1"/>
  <c r="W478" i="6"/>
  <c r="V478" i="6"/>
  <c r="T478" i="6"/>
  <c r="S478" i="6"/>
  <c r="R478" i="6"/>
  <c r="P478" i="6"/>
  <c r="O478" i="6"/>
  <c r="N478" i="6"/>
  <c r="L478" i="6"/>
  <c r="K478" i="6"/>
  <c r="J478" i="6"/>
  <c r="U477" i="6"/>
  <c r="Q477" i="6"/>
  <c r="M477" i="6"/>
  <c r="Q478" i="6" l="1"/>
  <c r="M478" i="6"/>
  <c r="U478" i="6"/>
  <c r="I478" i="6"/>
  <c r="X97" i="6" l="1"/>
  <c r="W97" i="6"/>
  <c r="V97" i="6"/>
  <c r="T97" i="6"/>
  <c r="S97" i="6"/>
  <c r="R97" i="6"/>
  <c r="P97" i="6"/>
  <c r="O97" i="6"/>
  <c r="N97" i="6"/>
  <c r="L97" i="6"/>
  <c r="K97" i="6"/>
  <c r="J97" i="6"/>
  <c r="M96" i="6"/>
  <c r="I96" i="6"/>
  <c r="X340" i="6"/>
  <c r="W340" i="6"/>
  <c r="V340" i="6"/>
  <c r="T340" i="6"/>
  <c r="S340" i="6"/>
  <c r="R340" i="6"/>
  <c r="Q340" i="6" s="1"/>
  <c r="P340" i="6"/>
  <c r="O340" i="6"/>
  <c r="N340" i="6"/>
  <c r="L340" i="6"/>
  <c r="K340" i="6"/>
  <c r="J340" i="6"/>
  <c r="U339" i="6"/>
  <c r="Q339" i="6"/>
  <c r="M339" i="6"/>
  <c r="I339" i="6"/>
  <c r="M340" i="6" l="1"/>
  <c r="I340" i="6"/>
  <c r="U340" i="6"/>
  <c r="M97" i="6"/>
  <c r="Q97" i="6"/>
  <c r="I97" i="6"/>
  <c r="U97" i="6"/>
  <c r="X476" i="6"/>
  <c r="W476" i="6"/>
  <c r="V476" i="6"/>
  <c r="T476" i="6"/>
  <c r="S476" i="6"/>
  <c r="R476" i="6"/>
  <c r="P476" i="6"/>
  <c r="O476" i="6"/>
  <c r="N476" i="6"/>
  <c r="L476" i="6"/>
  <c r="K476" i="6"/>
  <c r="J476" i="6"/>
  <c r="U475" i="6"/>
  <c r="Q475" i="6"/>
  <c r="M475" i="6"/>
  <c r="I476" i="6" l="1"/>
  <c r="M476" i="6"/>
  <c r="U476" i="6"/>
  <c r="Q476" i="6"/>
  <c r="X95" i="6" l="1"/>
  <c r="W95" i="6"/>
  <c r="V95" i="6"/>
  <c r="T95" i="6"/>
  <c r="S95" i="6"/>
  <c r="R95" i="6"/>
  <c r="P95" i="6"/>
  <c r="O95" i="6"/>
  <c r="N95" i="6"/>
  <c r="L95" i="6"/>
  <c r="K95" i="6"/>
  <c r="J95" i="6"/>
  <c r="U94" i="6"/>
  <c r="Q94" i="6"/>
  <c r="M94" i="6"/>
  <c r="I95" i="6" l="1"/>
  <c r="U95" i="6"/>
  <c r="Q95" i="6"/>
  <c r="M95" i="6"/>
  <c r="Q473" i="6" l="1"/>
  <c r="U473" i="6"/>
  <c r="X474" i="6"/>
  <c r="W474" i="6"/>
  <c r="V474" i="6"/>
  <c r="T474" i="6"/>
  <c r="S474" i="6"/>
  <c r="R474" i="6"/>
  <c r="P474" i="6"/>
  <c r="O474" i="6"/>
  <c r="N474" i="6"/>
  <c r="L474" i="6"/>
  <c r="K474" i="6"/>
  <c r="J474" i="6"/>
  <c r="M473" i="6"/>
  <c r="I474" i="6" l="1"/>
  <c r="U474" i="6"/>
  <c r="Q474" i="6"/>
  <c r="M474" i="6"/>
  <c r="O298" i="6" l="1"/>
  <c r="P298" i="6"/>
  <c r="N298" i="6"/>
  <c r="M296" i="6"/>
  <c r="M579" i="6" l="1"/>
  <c r="N472" i="6"/>
  <c r="M471" i="6"/>
  <c r="X472" i="6" l="1"/>
  <c r="W472" i="6"/>
  <c r="V472" i="6"/>
  <c r="T472" i="6"/>
  <c r="S472" i="6"/>
  <c r="R472" i="6"/>
  <c r="P472" i="6"/>
  <c r="M472" i="6" s="1"/>
  <c r="O472" i="6"/>
  <c r="I472" i="6"/>
  <c r="M470" i="6"/>
  <c r="I470" i="6"/>
  <c r="U472" i="6" l="1"/>
  <c r="Q472" i="6"/>
  <c r="W205" i="6"/>
  <c r="V205" i="6"/>
  <c r="S205" i="6"/>
  <c r="R205" i="6"/>
  <c r="N53" i="6" l="1"/>
  <c r="O53" i="6"/>
  <c r="P53" i="6"/>
  <c r="K589" i="6" l="1"/>
  <c r="L589" i="6"/>
  <c r="N589" i="6"/>
  <c r="O589" i="6"/>
  <c r="P589" i="6"/>
  <c r="R589" i="6"/>
  <c r="S589" i="6"/>
  <c r="T589" i="6"/>
  <c r="V589" i="6"/>
  <c r="W589" i="6"/>
  <c r="X589" i="6"/>
  <c r="J589" i="6"/>
  <c r="O585" i="6"/>
  <c r="P585" i="6"/>
  <c r="R585" i="6"/>
  <c r="S585" i="6"/>
  <c r="T585" i="6"/>
  <c r="V585" i="6"/>
  <c r="W585" i="6"/>
  <c r="X585" i="6"/>
  <c r="N585" i="6"/>
  <c r="M303" i="6" l="1"/>
  <c r="X469" i="6" l="1"/>
  <c r="W469" i="6"/>
  <c r="V469" i="6"/>
  <c r="T469" i="6"/>
  <c r="S469" i="6"/>
  <c r="R469" i="6"/>
  <c r="P469" i="6"/>
  <c r="O469" i="6"/>
  <c r="N469" i="6"/>
  <c r="L469" i="6"/>
  <c r="K469" i="6"/>
  <c r="J469" i="6"/>
  <c r="M468" i="6"/>
  <c r="I468" i="6"/>
  <c r="X467" i="6"/>
  <c r="W467" i="6"/>
  <c r="V467" i="6"/>
  <c r="T467" i="6"/>
  <c r="S467" i="6"/>
  <c r="R467" i="6"/>
  <c r="P467" i="6"/>
  <c r="O467" i="6"/>
  <c r="N467" i="6"/>
  <c r="L467" i="6"/>
  <c r="K467" i="6"/>
  <c r="J467" i="6"/>
  <c r="M466" i="6"/>
  <c r="I466" i="6"/>
  <c r="M267" i="6"/>
  <c r="U127" i="6"/>
  <c r="Q127" i="6"/>
  <c r="U467" i="6" l="1"/>
  <c r="M469" i="6"/>
  <c r="I467" i="6"/>
  <c r="Q469" i="6"/>
  <c r="Q467" i="6"/>
  <c r="M467" i="6"/>
  <c r="U469" i="6"/>
  <c r="I469" i="6"/>
  <c r="U38" i="6" l="1"/>
  <c r="Q38" i="6"/>
  <c r="Q51" i="6" l="1"/>
  <c r="Q52" i="6"/>
  <c r="U51" i="6"/>
  <c r="U52" i="6"/>
  <c r="W500" i="6"/>
  <c r="X500" i="6"/>
  <c r="V500" i="6"/>
  <c r="S500" i="6"/>
  <c r="T500" i="6"/>
  <c r="R500" i="6"/>
  <c r="R151" i="6"/>
  <c r="L81" i="6"/>
  <c r="N81" i="6"/>
  <c r="O81" i="6"/>
  <c r="P81" i="6"/>
  <c r="R81" i="6"/>
  <c r="S81" i="6"/>
  <c r="T81" i="6"/>
  <c r="V81" i="6"/>
  <c r="W81" i="6"/>
  <c r="X81" i="6"/>
  <c r="L78" i="6"/>
  <c r="N78" i="6"/>
  <c r="O78" i="6"/>
  <c r="P78" i="6"/>
  <c r="R78" i="6"/>
  <c r="S78" i="6"/>
  <c r="T78" i="6"/>
  <c r="V78" i="6"/>
  <c r="W78" i="6"/>
  <c r="L74" i="6"/>
  <c r="N74" i="6"/>
  <c r="O74" i="6"/>
  <c r="P74" i="6"/>
  <c r="R74" i="6"/>
  <c r="S74" i="6"/>
  <c r="T74" i="6"/>
  <c r="V74" i="6"/>
  <c r="W74" i="6"/>
  <c r="X74" i="6"/>
  <c r="K71" i="6"/>
  <c r="L71" i="6"/>
  <c r="N71" i="6"/>
  <c r="O71" i="6"/>
  <c r="P71" i="6"/>
  <c r="R71" i="6"/>
  <c r="S71" i="6"/>
  <c r="T71" i="6"/>
  <c r="V71" i="6"/>
  <c r="W71" i="6"/>
  <c r="X71" i="6"/>
  <c r="K68" i="6"/>
  <c r="L68" i="6"/>
  <c r="N68" i="6"/>
  <c r="O68" i="6"/>
  <c r="P68" i="6"/>
  <c r="R68" i="6"/>
  <c r="S68" i="6"/>
  <c r="T68" i="6"/>
  <c r="V68" i="6"/>
  <c r="W68" i="6"/>
  <c r="X68" i="6"/>
  <c r="K64" i="6"/>
  <c r="L64" i="6"/>
  <c r="N64" i="6"/>
  <c r="O64" i="6"/>
  <c r="P64" i="6"/>
  <c r="R64" i="6"/>
  <c r="S64" i="6"/>
  <c r="T64" i="6"/>
  <c r="V64" i="6"/>
  <c r="W64" i="6"/>
  <c r="X64" i="6"/>
  <c r="K60" i="6"/>
  <c r="L60" i="6"/>
  <c r="N60" i="6"/>
  <c r="O60" i="6"/>
  <c r="P60" i="6"/>
  <c r="R60" i="6"/>
  <c r="S60" i="6"/>
  <c r="T60" i="6"/>
  <c r="V60" i="6"/>
  <c r="W60" i="6"/>
  <c r="X60" i="6"/>
  <c r="K57" i="6"/>
  <c r="L57" i="6"/>
  <c r="N57" i="6"/>
  <c r="O57" i="6"/>
  <c r="P57" i="6"/>
  <c r="R57" i="6"/>
  <c r="S57" i="6"/>
  <c r="T57" i="6"/>
  <c r="V57" i="6"/>
  <c r="W57" i="6"/>
  <c r="X57" i="6"/>
  <c r="K53" i="6"/>
  <c r="L53" i="6"/>
  <c r="R53" i="6"/>
  <c r="S53" i="6"/>
  <c r="T53" i="6"/>
  <c r="V53" i="6"/>
  <c r="W53" i="6"/>
  <c r="X53" i="6"/>
  <c r="K35" i="6"/>
  <c r="L35" i="6"/>
  <c r="O35" i="6"/>
  <c r="P35" i="6"/>
  <c r="R35" i="6"/>
  <c r="S35" i="6"/>
  <c r="T35" i="6"/>
  <c r="V35" i="6"/>
  <c r="W35" i="6"/>
  <c r="X35" i="6"/>
  <c r="K576" i="6"/>
  <c r="L576" i="6"/>
  <c r="N576" i="6"/>
  <c r="O576" i="6"/>
  <c r="P576" i="6"/>
  <c r="R576" i="6"/>
  <c r="S576" i="6"/>
  <c r="T576" i="6"/>
  <c r="V576" i="6"/>
  <c r="W576" i="6"/>
  <c r="X576" i="6"/>
  <c r="K577" i="6"/>
  <c r="L577" i="6"/>
  <c r="N577" i="6"/>
  <c r="O577" i="6"/>
  <c r="P577" i="6"/>
  <c r="R577" i="6"/>
  <c r="S577" i="6"/>
  <c r="T577" i="6"/>
  <c r="V577" i="6"/>
  <c r="W577" i="6"/>
  <c r="X577" i="6"/>
  <c r="K580" i="6"/>
  <c r="L580" i="6"/>
  <c r="O580" i="6"/>
  <c r="P580" i="6"/>
  <c r="M580" i="6" s="1"/>
  <c r="R580" i="6"/>
  <c r="S580" i="6"/>
  <c r="T580" i="6"/>
  <c r="V580" i="6"/>
  <c r="W580" i="6"/>
  <c r="X580" i="6"/>
  <c r="J60" i="6"/>
  <c r="K49" i="6"/>
  <c r="L49" i="6"/>
  <c r="N49" i="6"/>
  <c r="O49" i="6"/>
  <c r="P49" i="6"/>
  <c r="R49" i="6"/>
  <c r="S49" i="6"/>
  <c r="T49" i="6"/>
  <c r="V49" i="6"/>
  <c r="W49" i="6"/>
  <c r="X49" i="6"/>
  <c r="J49" i="6"/>
  <c r="K44" i="6"/>
  <c r="L44" i="6"/>
  <c r="N44" i="6"/>
  <c r="O44" i="6"/>
  <c r="P44" i="6"/>
  <c r="R44" i="6"/>
  <c r="S44" i="6"/>
  <c r="T44" i="6"/>
  <c r="V44" i="6"/>
  <c r="W44" i="6"/>
  <c r="X44" i="6"/>
  <c r="J44" i="6"/>
  <c r="K39" i="6"/>
  <c r="L39" i="6"/>
  <c r="N39" i="6"/>
  <c r="O39" i="6"/>
  <c r="P39" i="6"/>
  <c r="R39" i="6"/>
  <c r="S39" i="6"/>
  <c r="T39" i="6"/>
  <c r="V39" i="6"/>
  <c r="W39" i="6"/>
  <c r="X39" i="6"/>
  <c r="J39" i="6"/>
  <c r="M107" i="6"/>
  <c r="K106" i="6"/>
  <c r="L106" i="6"/>
  <c r="N106" i="6"/>
  <c r="M106" i="6" s="1"/>
  <c r="O106" i="6"/>
  <c r="P106" i="6"/>
  <c r="R106" i="6"/>
  <c r="S106" i="6"/>
  <c r="T106" i="6"/>
  <c r="V106" i="6"/>
  <c r="W106" i="6"/>
  <c r="X106" i="6"/>
  <c r="J106" i="6"/>
  <c r="K151" i="6"/>
  <c r="L151" i="6"/>
  <c r="N151" i="6"/>
  <c r="O151" i="6"/>
  <c r="P151" i="6"/>
  <c r="S151" i="6"/>
  <c r="T151" i="6"/>
  <c r="V151" i="6"/>
  <c r="W151" i="6"/>
  <c r="X151" i="6"/>
  <c r="J151" i="6"/>
  <c r="M142" i="6"/>
  <c r="M143" i="6"/>
  <c r="M145" i="6"/>
  <c r="Q141" i="6"/>
  <c r="Q142" i="6"/>
  <c r="Q143" i="6"/>
  <c r="Q145" i="6"/>
  <c r="U141" i="6"/>
  <c r="U142" i="6"/>
  <c r="U143" i="6"/>
  <c r="U145" i="6"/>
  <c r="K144" i="6"/>
  <c r="L144" i="6"/>
  <c r="N144" i="6"/>
  <c r="P144" i="6"/>
  <c r="R144" i="6"/>
  <c r="S144" i="6"/>
  <c r="T144" i="6"/>
  <c r="V144" i="6"/>
  <c r="W144" i="6"/>
  <c r="X144" i="6"/>
  <c r="J144" i="6"/>
  <c r="U138" i="6"/>
  <c r="U139" i="6"/>
  <c r="Q138" i="6"/>
  <c r="K137" i="6"/>
  <c r="L137" i="6"/>
  <c r="N137" i="6"/>
  <c r="O137" i="6"/>
  <c r="P137" i="6"/>
  <c r="R137" i="6"/>
  <c r="S137" i="6"/>
  <c r="T137" i="6"/>
  <c r="V137" i="6"/>
  <c r="W137" i="6"/>
  <c r="X137" i="6"/>
  <c r="J137" i="6"/>
  <c r="Q580" i="6" l="1"/>
  <c r="M576" i="6"/>
  <c r="U580" i="6"/>
  <c r="M577" i="6"/>
  <c r="Q576" i="6"/>
  <c r="Q577" i="6"/>
  <c r="U576" i="6"/>
  <c r="U577" i="6"/>
  <c r="U49" i="6"/>
  <c r="U151" i="6"/>
  <c r="M39" i="6"/>
  <c r="Q106" i="6"/>
  <c r="U106" i="6"/>
  <c r="Q39" i="6"/>
  <c r="Q49" i="6"/>
  <c r="Q44" i="6"/>
  <c r="Q151" i="6"/>
  <c r="M151" i="6"/>
  <c r="U39" i="6"/>
  <c r="U44" i="6"/>
  <c r="Q137" i="6"/>
  <c r="U137" i="6"/>
  <c r="M137" i="6"/>
  <c r="U144" i="6"/>
  <c r="M49" i="6"/>
  <c r="Q144" i="6"/>
  <c r="M144" i="6"/>
  <c r="U35" i="6"/>
  <c r="Q35" i="6"/>
  <c r="M35" i="6"/>
  <c r="K583" i="6"/>
  <c r="L583" i="6"/>
  <c r="N583" i="6"/>
  <c r="O583" i="6"/>
  <c r="P583" i="6"/>
  <c r="R583" i="6"/>
  <c r="S583" i="6"/>
  <c r="T583" i="6"/>
  <c r="V583" i="6"/>
  <c r="W583" i="6"/>
  <c r="X583" i="6"/>
  <c r="J583" i="6"/>
  <c r="K584" i="6"/>
  <c r="L584" i="6"/>
  <c r="N584" i="6"/>
  <c r="O584" i="6"/>
  <c r="P584" i="6"/>
  <c r="R584" i="6"/>
  <c r="S584" i="6"/>
  <c r="T584" i="6"/>
  <c r="V584" i="6"/>
  <c r="W584" i="6"/>
  <c r="X584" i="6"/>
  <c r="J584" i="6"/>
  <c r="K590" i="6"/>
  <c r="L590" i="6"/>
  <c r="N590" i="6"/>
  <c r="O590" i="6"/>
  <c r="P590" i="6"/>
  <c r="R590" i="6"/>
  <c r="S590" i="6"/>
  <c r="T590" i="6"/>
  <c r="V590" i="6"/>
  <c r="W590" i="6"/>
  <c r="X590" i="6"/>
  <c r="J590" i="6"/>
  <c r="K585" i="6"/>
  <c r="L585" i="6"/>
  <c r="J585" i="6"/>
  <c r="U279" i="6"/>
  <c r="Q279" i="6"/>
  <c r="M279" i="6"/>
  <c r="K500" i="6"/>
  <c r="L500" i="6"/>
  <c r="J500" i="6"/>
  <c r="I128" i="6"/>
  <c r="I59" i="6"/>
  <c r="I38" i="6"/>
  <c r="I293" i="6"/>
  <c r="J580" i="6"/>
  <c r="I580" i="6" s="1"/>
  <c r="I517" i="6"/>
  <c r="M512" i="6"/>
  <c r="U499" i="6"/>
  <c r="Q499" i="6"/>
  <c r="I499" i="6"/>
  <c r="M464" i="6"/>
  <c r="M462" i="6"/>
  <c r="M460" i="6"/>
  <c r="M458" i="6"/>
  <c r="M456" i="6"/>
  <c r="M454" i="6"/>
  <c r="M452" i="6"/>
  <c r="M450" i="6"/>
  <c r="I464" i="6"/>
  <c r="I462" i="6"/>
  <c r="I460" i="6"/>
  <c r="I458" i="6"/>
  <c r="I456" i="6"/>
  <c r="I454" i="6"/>
  <c r="I452" i="6"/>
  <c r="I450" i="6"/>
  <c r="I448" i="6"/>
  <c r="Q307" i="6"/>
  <c r="M307" i="6"/>
  <c r="M215" i="6"/>
  <c r="M216" i="6"/>
  <c r="M217" i="6"/>
  <c r="M218" i="6"/>
  <c r="M219" i="6"/>
  <c r="M220" i="6"/>
  <c r="M221" i="6"/>
  <c r="M222" i="6"/>
  <c r="M223" i="6"/>
  <c r="M224" i="6"/>
  <c r="M225" i="6"/>
  <c r="M226" i="6"/>
  <c r="M227" i="6"/>
  <c r="M228" i="6"/>
  <c r="M229" i="6"/>
  <c r="M230" i="6"/>
  <c r="M231" i="6"/>
  <c r="M232" i="6"/>
  <c r="M233" i="6"/>
  <c r="M214" i="6"/>
  <c r="K205" i="6"/>
  <c r="J205" i="6"/>
  <c r="M126" i="6"/>
  <c r="I116" i="6"/>
  <c r="I105" i="6"/>
  <c r="M102" i="6"/>
  <c r="M73" i="6"/>
  <c r="M56" i="6"/>
  <c r="M52" i="6"/>
  <c r="I48" i="6"/>
  <c r="M48" i="6"/>
  <c r="I42" i="6"/>
  <c r="I43" i="6"/>
  <c r="M42" i="6"/>
  <c r="M43" i="6"/>
  <c r="M12" i="6"/>
  <c r="O236" i="6" l="1"/>
  <c r="X465" i="6" l="1"/>
  <c r="W465" i="6"/>
  <c r="V465" i="6"/>
  <c r="T465" i="6"/>
  <c r="S465" i="6"/>
  <c r="R465" i="6"/>
  <c r="P465" i="6"/>
  <c r="O465" i="6"/>
  <c r="N465" i="6"/>
  <c r="L465" i="6"/>
  <c r="K465" i="6"/>
  <c r="J465" i="6"/>
  <c r="I465" i="6" l="1"/>
  <c r="Q465" i="6"/>
  <c r="U465" i="6"/>
  <c r="M465" i="6"/>
  <c r="X463" i="6"/>
  <c r="W463" i="6"/>
  <c r="V463" i="6"/>
  <c r="T463" i="6"/>
  <c r="S463" i="6"/>
  <c r="R463" i="6"/>
  <c r="P463" i="6"/>
  <c r="O463" i="6"/>
  <c r="N463" i="6"/>
  <c r="L463" i="6"/>
  <c r="K463" i="6"/>
  <c r="J463" i="6"/>
  <c r="I463" i="6" l="1"/>
  <c r="Q463" i="6"/>
  <c r="U463" i="6"/>
  <c r="M463" i="6"/>
  <c r="N500" i="6" l="1"/>
  <c r="X461" i="6"/>
  <c r="W461" i="6"/>
  <c r="V461" i="6"/>
  <c r="T461" i="6"/>
  <c r="S461" i="6"/>
  <c r="R461" i="6"/>
  <c r="P461" i="6"/>
  <c r="O461" i="6"/>
  <c r="N461" i="6"/>
  <c r="L461" i="6"/>
  <c r="K461" i="6"/>
  <c r="J461" i="6"/>
  <c r="X459" i="6"/>
  <c r="W459" i="6"/>
  <c r="V459" i="6"/>
  <c r="T459" i="6"/>
  <c r="S459" i="6"/>
  <c r="R459" i="6"/>
  <c r="P459" i="6"/>
  <c r="O459" i="6"/>
  <c r="N459" i="6"/>
  <c r="L459" i="6"/>
  <c r="K459" i="6"/>
  <c r="J459" i="6"/>
  <c r="X457" i="6"/>
  <c r="W457" i="6"/>
  <c r="V457" i="6"/>
  <c r="T457" i="6"/>
  <c r="S457" i="6"/>
  <c r="R457" i="6"/>
  <c r="P457" i="6"/>
  <c r="O457" i="6"/>
  <c r="N457" i="6"/>
  <c r="L457" i="6"/>
  <c r="K457" i="6"/>
  <c r="J457" i="6"/>
  <c r="X455" i="6"/>
  <c r="W455" i="6"/>
  <c r="V455" i="6"/>
  <c r="T455" i="6"/>
  <c r="S455" i="6"/>
  <c r="R455" i="6"/>
  <c r="P455" i="6"/>
  <c r="O455" i="6"/>
  <c r="N455" i="6"/>
  <c r="L455" i="6"/>
  <c r="K455" i="6"/>
  <c r="J455" i="6"/>
  <c r="U455" i="6" l="1"/>
  <c r="Q457" i="6"/>
  <c r="M457" i="6"/>
  <c r="U459" i="6"/>
  <c r="M461" i="6"/>
  <c r="Q455" i="6"/>
  <c r="I457" i="6"/>
  <c r="Q459" i="6"/>
  <c r="I461" i="6"/>
  <c r="I455" i="6"/>
  <c r="I459" i="6"/>
  <c r="M459" i="6"/>
  <c r="U461" i="6"/>
  <c r="M455" i="6"/>
  <c r="U457" i="6"/>
  <c r="Q461" i="6"/>
  <c r="N236" i="6"/>
  <c r="M77" i="6" l="1"/>
  <c r="M59" i="6"/>
  <c r="J209" i="6"/>
  <c r="X453" i="6" l="1"/>
  <c r="W453" i="6"/>
  <c r="V453" i="6"/>
  <c r="T453" i="6"/>
  <c r="S453" i="6"/>
  <c r="R453" i="6"/>
  <c r="P453" i="6"/>
  <c r="O453" i="6"/>
  <c r="N453" i="6"/>
  <c r="L453" i="6"/>
  <c r="K453" i="6"/>
  <c r="J453" i="6"/>
  <c r="X451" i="6"/>
  <c r="W451" i="6"/>
  <c r="V451" i="6"/>
  <c r="T451" i="6"/>
  <c r="S451" i="6"/>
  <c r="R451" i="6"/>
  <c r="P451" i="6"/>
  <c r="O451" i="6"/>
  <c r="N451" i="6"/>
  <c r="L451" i="6"/>
  <c r="K451" i="6"/>
  <c r="J451" i="6"/>
  <c r="X449" i="6"/>
  <c r="W449" i="6"/>
  <c r="V449" i="6"/>
  <c r="T449" i="6"/>
  <c r="S449" i="6"/>
  <c r="R449" i="6"/>
  <c r="P449" i="6"/>
  <c r="O449" i="6"/>
  <c r="N449" i="6"/>
  <c r="L449" i="6"/>
  <c r="K449" i="6"/>
  <c r="J449" i="6"/>
  <c r="M448" i="6"/>
  <c r="J35" i="6"/>
  <c r="T93" i="6"/>
  <c r="X93" i="6"/>
  <c r="W93" i="6"/>
  <c r="V93" i="6"/>
  <c r="U93" i="6" l="1"/>
  <c r="Q451" i="6"/>
  <c r="Q453" i="6"/>
  <c r="Q93" i="6"/>
  <c r="I451" i="6"/>
  <c r="U451" i="6"/>
  <c r="U453" i="6"/>
  <c r="I449" i="6"/>
  <c r="M451" i="6"/>
  <c r="U449" i="6"/>
  <c r="I93" i="6"/>
  <c r="Q449" i="6"/>
  <c r="M453" i="6"/>
  <c r="M449" i="6"/>
  <c r="I453" i="6"/>
  <c r="M93" i="6"/>
  <c r="I575" i="6"/>
  <c r="X441" i="6"/>
  <c r="W441" i="6"/>
  <c r="V441" i="6"/>
  <c r="T441" i="6"/>
  <c r="S441" i="6"/>
  <c r="R441" i="6"/>
  <c r="P441" i="6"/>
  <c r="O441" i="6"/>
  <c r="N441" i="6"/>
  <c r="L441" i="6"/>
  <c r="K441" i="6"/>
  <c r="J441" i="6"/>
  <c r="J294" i="6" l="1"/>
  <c r="M38" i="6" l="1"/>
  <c r="U253" i="6" l="1"/>
  <c r="U252" i="6"/>
  <c r="U251" i="6"/>
  <c r="U249" i="6"/>
  <c r="U248" i="6"/>
  <c r="U247" i="6"/>
  <c r="U245" i="6"/>
  <c r="U244" i="6"/>
  <c r="U243" i="6"/>
  <c r="U242" i="6"/>
  <c r="U241" i="6"/>
  <c r="U240" i="6"/>
  <c r="Q253" i="6"/>
  <c r="Q252" i="6"/>
  <c r="Q251" i="6"/>
  <c r="Q249" i="6"/>
  <c r="Q248" i="6"/>
  <c r="Q247" i="6"/>
  <c r="Q245" i="6"/>
  <c r="Q244" i="6"/>
  <c r="Q243" i="6"/>
  <c r="Q242" i="6"/>
  <c r="Q241" i="6"/>
  <c r="Q240" i="6"/>
  <c r="I141" i="6"/>
  <c r="I143" i="6"/>
  <c r="I51" i="6" l="1"/>
  <c r="X447" i="6"/>
  <c r="W447" i="6"/>
  <c r="V447" i="6"/>
  <c r="T447" i="6"/>
  <c r="S447" i="6"/>
  <c r="R447" i="6"/>
  <c r="P447" i="6"/>
  <c r="O447" i="6"/>
  <c r="N447" i="6"/>
  <c r="L447" i="6"/>
  <c r="K447" i="6"/>
  <c r="J447" i="6"/>
  <c r="M446" i="6"/>
  <c r="I446" i="6"/>
  <c r="U105" i="6"/>
  <c r="Q105" i="6"/>
  <c r="M105" i="6"/>
  <c r="U522" i="6"/>
  <c r="Q522" i="6"/>
  <c r="M522" i="6"/>
  <c r="I522" i="6"/>
  <c r="I37" i="6"/>
  <c r="Q447" i="6" l="1"/>
  <c r="M447" i="6"/>
  <c r="U447" i="6"/>
  <c r="I447" i="6"/>
  <c r="X443" i="6"/>
  <c r="W443" i="6"/>
  <c r="V443" i="6"/>
  <c r="T443" i="6"/>
  <c r="S443" i="6"/>
  <c r="R443" i="6"/>
  <c r="P443" i="6"/>
  <c r="O443" i="6"/>
  <c r="N443" i="6"/>
  <c r="L443" i="6"/>
  <c r="K443" i="6"/>
  <c r="J443" i="6"/>
  <c r="M442" i="6"/>
  <c r="I442" i="6"/>
  <c r="X445" i="6"/>
  <c r="W445" i="6"/>
  <c r="V445" i="6"/>
  <c r="T445" i="6"/>
  <c r="S445" i="6"/>
  <c r="R445" i="6"/>
  <c r="P445" i="6"/>
  <c r="O445" i="6"/>
  <c r="N445" i="6"/>
  <c r="L445" i="6"/>
  <c r="K445" i="6"/>
  <c r="J445" i="6"/>
  <c r="M444" i="6"/>
  <c r="I444" i="6"/>
  <c r="I445" i="6" l="1"/>
  <c r="I443" i="6"/>
  <c r="U443" i="6"/>
  <c r="Q443" i="6"/>
  <c r="M445" i="6"/>
  <c r="U445" i="6"/>
  <c r="M443" i="6"/>
  <c r="Q445" i="6"/>
  <c r="U441" i="6"/>
  <c r="Q441" i="6"/>
  <c r="M441" i="6"/>
  <c r="I441" i="6"/>
  <c r="M440" i="6"/>
  <c r="I440" i="6"/>
  <c r="X435" i="6" l="1"/>
  <c r="W435" i="6"/>
  <c r="V435" i="6"/>
  <c r="T435" i="6"/>
  <c r="S435" i="6"/>
  <c r="R435" i="6"/>
  <c r="P435" i="6"/>
  <c r="O435" i="6"/>
  <c r="N435" i="6"/>
  <c r="L435" i="6"/>
  <c r="K435" i="6"/>
  <c r="J435" i="6"/>
  <c r="M434" i="6"/>
  <c r="I434" i="6"/>
  <c r="X433" i="6"/>
  <c r="W433" i="6"/>
  <c r="V433" i="6"/>
  <c r="T433" i="6"/>
  <c r="S433" i="6"/>
  <c r="R433" i="6"/>
  <c r="P433" i="6"/>
  <c r="O433" i="6"/>
  <c r="N433" i="6"/>
  <c r="L433" i="6"/>
  <c r="K433" i="6"/>
  <c r="J433" i="6"/>
  <c r="M432" i="6"/>
  <c r="I432" i="6"/>
  <c r="X437" i="6"/>
  <c r="W437" i="6"/>
  <c r="V437" i="6"/>
  <c r="T437" i="6"/>
  <c r="S437" i="6"/>
  <c r="R437" i="6"/>
  <c r="P437" i="6"/>
  <c r="O437" i="6"/>
  <c r="N437" i="6"/>
  <c r="L437" i="6"/>
  <c r="K437" i="6"/>
  <c r="J437" i="6"/>
  <c r="M436" i="6"/>
  <c r="I436" i="6"/>
  <c r="X439" i="6"/>
  <c r="W439" i="6"/>
  <c r="V439" i="6"/>
  <c r="T439" i="6"/>
  <c r="S439" i="6"/>
  <c r="R439" i="6"/>
  <c r="P439" i="6"/>
  <c r="O439" i="6"/>
  <c r="N439" i="6"/>
  <c r="L439" i="6"/>
  <c r="K439" i="6"/>
  <c r="J439" i="6"/>
  <c r="M438" i="6"/>
  <c r="I438" i="6"/>
  <c r="X431" i="6"/>
  <c r="W431" i="6"/>
  <c r="V431" i="6"/>
  <c r="T431" i="6"/>
  <c r="S431" i="6"/>
  <c r="R431" i="6"/>
  <c r="P431" i="6"/>
  <c r="O431" i="6"/>
  <c r="N431" i="6"/>
  <c r="L431" i="6"/>
  <c r="K431" i="6"/>
  <c r="J431" i="6"/>
  <c r="M430" i="6"/>
  <c r="I430" i="6"/>
  <c r="X308" i="6"/>
  <c r="W308" i="6"/>
  <c r="V308" i="6"/>
  <c r="T308" i="6"/>
  <c r="S308" i="6"/>
  <c r="R308" i="6"/>
  <c r="P308" i="6"/>
  <c r="O308" i="6"/>
  <c r="N308" i="6"/>
  <c r="L308" i="6"/>
  <c r="K308" i="6"/>
  <c r="J308" i="6"/>
  <c r="U307" i="6"/>
  <c r="I307" i="6"/>
  <c r="X533" i="6"/>
  <c r="W533" i="6"/>
  <c r="V533" i="6"/>
  <c r="T533" i="6"/>
  <c r="S533" i="6"/>
  <c r="R533" i="6"/>
  <c r="P533" i="6"/>
  <c r="O533" i="6"/>
  <c r="N533" i="6"/>
  <c r="K533" i="6"/>
  <c r="L533" i="6"/>
  <c r="J533" i="6"/>
  <c r="U532" i="6"/>
  <c r="Q532" i="6"/>
  <c r="M532" i="6"/>
  <c r="I532" i="6"/>
  <c r="U431" i="6" l="1"/>
  <c r="U435" i="6"/>
  <c r="Q431" i="6"/>
  <c r="Q435" i="6"/>
  <c r="U308" i="6"/>
  <c r="U439" i="6"/>
  <c r="Q439" i="6"/>
  <c r="I433" i="6"/>
  <c r="M431" i="6"/>
  <c r="M439" i="6"/>
  <c r="U437" i="6"/>
  <c r="U433" i="6"/>
  <c r="M435" i="6"/>
  <c r="I308" i="6"/>
  <c r="Q308" i="6"/>
  <c r="I431" i="6"/>
  <c r="I439" i="6"/>
  <c r="Q437" i="6"/>
  <c r="Q433" i="6"/>
  <c r="I435" i="6"/>
  <c r="M433" i="6"/>
  <c r="I437" i="6"/>
  <c r="U533" i="6"/>
  <c r="M308" i="6"/>
  <c r="M533" i="6"/>
  <c r="M437" i="6"/>
  <c r="Q533" i="6"/>
  <c r="I533" i="6"/>
  <c r="X429" i="6" l="1"/>
  <c r="W429" i="6"/>
  <c r="V429" i="6"/>
  <c r="T429" i="6"/>
  <c r="S429" i="6"/>
  <c r="R429" i="6"/>
  <c r="P429" i="6"/>
  <c r="O429" i="6"/>
  <c r="N429" i="6"/>
  <c r="L429" i="6"/>
  <c r="K429" i="6"/>
  <c r="J429" i="6"/>
  <c r="M428" i="6"/>
  <c r="I428" i="6"/>
  <c r="I429" i="6" l="1"/>
  <c r="U429" i="6"/>
  <c r="Q429" i="6"/>
  <c r="M429" i="6"/>
  <c r="M141" i="6"/>
  <c r="X423" i="6" l="1"/>
  <c r="W423" i="6"/>
  <c r="V423" i="6"/>
  <c r="T423" i="6"/>
  <c r="S423" i="6"/>
  <c r="R423" i="6"/>
  <c r="P423" i="6"/>
  <c r="O423" i="6"/>
  <c r="L423" i="6"/>
  <c r="K423" i="6"/>
  <c r="J423" i="6"/>
  <c r="M422" i="6"/>
  <c r="I422" i="6"/>
  <c r="X421" i="6"/>
  <c r="W421" i="6"/>
  <c r="V421" i="6"/>
  <c r="T421" i="6"/>
  <c r="S421" i="6"/>
  <c r="R421" i="6"/>
  <c r="P421" i="6"/>
  <c r="O421" i="6"/>
  <c r="N421" i="6"/>
  <c r="L421" i="6"/>
  <c r="K421" i="6"/>
  <c r="J421" i="6"/>
  <c r="M420" i="6"/>
  <c r="I420" i="6"/>
  <c r="X427" i="6"/>
  <c r="W427" i="6"/>
  <c r="V427" i="6"/>
  <c r="T427" i="6"/>
  <c r="S427" i="6"/>
  <c r="R427" i="6"/>
  <c r="P427" i="6"/>
  <c r="O427" i="6"/>
  <c r="N427" i="6"/>
  <c r="L427" i="6"/>
  <c r="K427" i="6"/>
  <c r="J427" i="6"/>
  <c r="M426" i="6"/>
  <c r="I426" i="6"/>
  <c r="X425" i="6"/>
  <c r="W425" i="6"/>
  <c r="V425" i="6"/>
  <c r="T425" i="6"/>
  <c r="S425" i="6"/>
  <c r="R425" i="6"/>
  <c r="P425" i="6"/>
  <c r="O425" i="6"/>
  <c r="N425" i="6"/>
  <c r="L425" i="6"/>
  <c r="K425" i="6"/>
  <c r="J425" i="6"/>
  <c r="M424" i="6"/>
  <c r="I424" i="6"/>
  <c r="M427" i="6" l="1"/>
  <c r="I427" i="6"/>
  <c r="Q421" i="6"/>
  <c r="U427" i="6"/>
  <c r="M421" i="6"/>
  <c r="Q427" i="6"/>
  <c r="I421" i="6"/>
  <c r="U423" i="6"/>
  <c r="U425" i="6"/>
  <c r="U421" i="6"/>
  <c r="Q423" i="6"/>
  <c r="Q425" i="6"/>
  <c r="I425" i="6"/>
  <c r="I423" i="6"/>
  <c r="M423" i="6"/>
  <c r="M425" i="6"/>
  <c r="X419" i="6"/>
  <c r="W419" i="6"/>
  <c r="V419" i="6"/>
  <c r="T419" i="6"/>
  <c r="S419" i="6"/>
  <c r="R419" i="6"/>
  <c r="P419" i="6"/>
  <c r="O419" i="6"/>
  <c r="N419" i="6"/>
  <c r="L419" i="6"/>
  <c r="K419" i="6"/>
  <c r="J419" i="6"/>
  <c r="M418" i="6"/>
  <c r="I418" i="6"/>
  <c r="X413" i="6"/>
  <c r="W413" i="6"/>
  <c r="V413" i="6"/>
  <c r="T413" i="6"/>
  <c r="S413" i="6"/>
  <c r="R413" i="6"/>
  <c r="P413" i="6"/>
  <c r="O413" i="6"/>
  <c r="N413" i="6"/>
  <c r="L413" i="6"/>
  <c r="K413" i="6"/>
  <c r="J413" i="6"/>
  <c r="M412" i="6"/>
  <c r="I412" i="6"/>
  <c r="X415" i="6"/>
  <c r="W415" i="6"/>
  <c r="V415" i="6"/>
  <c r="T415" i="6"/>
  <c r="S415" i="6"/>
  <c r="R415" i="6"/>
  <c r="P415" i="6"/>
  <c r="O415" i="6"/>
  <c r="N415" i="6"/>
  <c r="L415" i="6"/>
  <c r="K415" i="6"/>
  <c r="J415" i="6"/>
  <c r="M414" i="6"/>
  <c r="I414" i="6"/>
  <c r="X417" i="6"/>
  <c r="W417" i="6"/>
  <c r="V417" i="6"/>
  <c r="T417" i="6"/>
  <c r="S417" i="6"/>
  <c r="R417" i="6"/>
  <c r="P417" i="6"/>
  <c r="O417" i="6"/>
  <c r="N417" i="6"/>
  <c r="L417" i="6"/>
  <c r="K417" i="6"/>
  <c r="J417" i="6"/>
  <c r="M416" i="6"/>
  <c r="I416" i="6"/>
  <c r="X411" i="6"/>
  <c r="W411" i="6"/>
  <c r="V411" i="6"/>
  <c r="T411" i="6"/>
  <c r="S411" i="6"/>
  <c r="R411" i="6"/>
  <c r="P411" i="6"/>
  <c r="O411" i="6"/>
  <c r="N411" i="6"/>
  <c r="L411" i="6"/>
  <c r="K411" i="6"/>
  <c r="J411" i="6"/>
  <c r="M410" i="6"/>
  <c r="I410" i="6"/>
  <c r="X330" i="6"/>
  <c r="W330" i="6"/>
  <c r="V330" i="6"/>
  <c r="T330" i="6"/>
  <c r="S330" i="6"/>
  <c r="R330" i="6"/>
  <c r="P330" i="6"/>
  <c r="O330" i="6"/>
  <c r="N330" i="6"/>
  <c r="K330" i="6"/>
  <c r="L330" i="6"/>
  <c r="J330" i="6"/>
  <c r="U329" i="6"/>
  <c r="Q329" i="6"/>
  <c r="M329" i="6"/>
  <c r="I329" i="6"/>
  <c r="U411" i="6" l="1"/>
  <c r="M417" i="6"/>
  <c r="M413" i="6"/>
  <c r="U419" i="6"/>
  <c r="Q413" i="6"/>
  <c r="Q411" i="6"/>
  <c r="I417" i="6"/>
  <c r="Q419" i="6"/>
  <c r="U413" i="6"/>
  <c r="M419" i="6"/>
  <c r="M411" i="6"/>
  <c r="U417" i="6"/>
  <c r="I411" i="6"/>
  <c r="Q417" i="6"/>
  <c r="Q415" i="6"/>
  <c r="I413" i="6"/>
  <c r="I419" i="6"/>
  <c r="U415" i="6"/>
  <c r="I415" i="6"/>
  <c r="M415" i="6"/>
  <c r="X403" i="6"/>
  <c r="W403" i="6"/>
  <c r="V403" i="6"/>
  <c r="T403" i="6"/>
  <c r="S403" i="6"/>
  <c r="R403" i="6"/>
  <c r="P403" i="6"/>
  <c r="O403" i="6"/>
  <c r="N403" i="6"/>
  <c r="L403" i="6"/>
  <c r="K403" i="6"/>
  <c r="J403" i="6"/>
  <c r="M402" i="6"/>
  <c r="I402" i="6"/>
  <c r="X405" i="6"/>
  <c r="W405" i="6"/>
  <c r="V405" i="6"/>
  <c r="T405" i="6"/>
  <c r="S405" i="6"/>
  <c r="R405" i="6"/>
  <c r="P405" i="6"/>
  <c r="O405" i="6"/>
  <c r="N405" i="6"/>
  <c r="L405" i="6"/>
  <c r="K405" i="6"/>
  <c r="J405" i="6"/>
  <c r="M404" i="6"/>
  <c r="I404" i="6"/>
  <c r="X407" i="6"/>
  <c r="W407" i="6"/>
  <c r="V407" i="6"/>
  <c r="T407" i="6"/>
  <c r="S407" i="6"/>
  <c r="R407" i="6"/>
  <c r="P407" i="6"/>
  <c r="O407" i="6"/>
  <c r="N407" i="6"/>
  <c r="L407" i="6"/>
  <c r="K407" i="6"/>
  <c r="J407" i="6"/>
  <c r="M406" i="6"/>
  <c r="I406" i="6"/>
  <c r="X409" i="6"/>
  <c r="W409" i="6"/>
  <c r="V409" i="6"/>
  <c r="T409" i="6"/>
  <c r="S409" i="6"/>
  <c r="R409" i="6"/>
  <c r="P409" i="6"/>
  <c r="O409" i="6"/>
  <c r="N409" i="6"/>
  <c r="L409" i="6"/>
  <c r="K409" i="6"/>
  <c r="J409" i="6"/>
  <c r="M408" i="6"/>
  <c r="I408" i="6"/>
  <c r="M51" i="6"/>
  <c r="X91" i="6"/>
  <c r="W91" i="6"/>
  <c r="V91" i="6"/>
  <c r="T91" i="6"/>
  <c r="S91" i="6"/>
  <c r="R91" i="6"/>
  <c r="P91" i="6"/>
  <c r="O91" i="6"/>
  <c r="N91" i="6"/>
  <c r="K91" i="6"/>
  <c r="L91" i="6"/>
  <c r="J91" i="6"/>
  <c r="I39" i="6"/>
  <c r="S255" i="6"/>
  <c r="S254" i="6"/>
  <c r="U37" i="6"/>
  <c r="Q37" i="6"/>
  <c r="K592" i="6"/>
  <c r="L592" i="6"/>
  <c r="J592" i="6"/>
  <c r="W592" i="6"/>
  <c r="X592" i="6"/>
  <c r="V592" i="6"/>
  <c r="S592" i="6"/>
  <c r="R592" i="6"/>
  <c r="O592" i="6"/>
  <c r="N592" i="6"/>
  <c r="M37" i="6"/>
  <c r="V604" i="6"/>
  <c r="R604" i="6"/>
  <c r="N604" i="6"/>
  <c r="V272" i="6"/>
  <c r="V270" i="6"/>
  <c r="V268" i="6"/>
  <c r="R272" i="6"/>
  <c r="R270" i="6"/>
  <c r="R268" i="6"/>
  <c r="O630" i="6"/>
  <c r="P630" i="6"/>
  <c r="N630" i="6"/>
  <c r="N629" i="6"/>
  <c r="O294" i="6"/>
  <c r="P294" i="6"/>
  <c r="P299" i="6" s="1"/>
  <c r="N294" i="6"/>
  <c r="M293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8" i="6"/>
  <c r="I240" i="6"/>
  <c r="I241" i="6"/>
  <c r="I242" i="6"/>
  <c r="I243" i="6"/>
  <c r="I244" i="6"/>
  <c r="I245" i="6"/>
  <c r="I247" i="6"/>
  <c r="I248" i="6"/>
  <c r="I249" i="6"/>
  <c r="I251" i="6"/>
  <c r="I252" i="6"/>
  <c r="I253" i="6"/>
  <c r="I152" i="6"/>
  <c r="W511" i="6"/>
  <c r="V511" i="6"/>
  <c r="X510" i="6"/>
  <c r="U510" i="6" s="1"/>
  <c r="U511" i="6" s="1"/>
  <c r="X509" i="6"/>
  <c r="W509" i="6"/>
  <c r="V509" i="6"/>
  <c r="V507" i="6"/>
  <c r="X506" i="6"/>
  <c r="W506" i="6"/>
  <c r="X505" i="6"/>
  <c r="W505" i="6"/>
  <c r="W507" i="6" s="1"/>
  <c r="V504" i="6"/>
  <c r="X503" i="6"/>
  <c r="W503" i="6"/>
  <c r="V503" i="6"/>
  <c r="X498" i="6"/>
  <c r="U498" i="6" s="1"/>
  <c r="W498" i="6"/>
  <c r="V497" i="6"/>
  <c r="U497" i="6" s="1"/>
  <c r="S511" i="6"/>
  <c r="R511" i="6"/>
  <c r="T510" i="6"/>
  <c r="Q510" i="6" s="1"/>
  <c r="Q511" i="6" s="1"/>
  <c r="T509" i="6"/>
  <c r="S509" i="6"/>
  <c r="R509" i="6"/>
  <c r="R507" i="6"/>
  <c r="T506" i="6"/>
  <c r="S506" i="6"/>
  <c r="T505" i="6"/>
  <c r="Q505" i="6" s="1"/>
  <c r="S505" i="6"/>
  <c r="S507" i="6" s="1"/>
  <c r="R504" i="6"/>
  <c r="R506" i="6" s="1"/>
  <c r="T503" i="6"/>
  <c r="S503" i="6"/>
  <c r="R503" i="6"/>
  <c r="T498" i="6"/>
  <c r="S498" i="6"/>
  <c r="R497" i="6"/>
  <c r="Q497" i="6" s="1"/>
  <c r="X392" i="6"/>
  <c r="W392" i="6"/>
  <c r="V392" i="6"/>
  <c r="X390" i="6"/>
  <c r="W390" i="6"/>
  <c r="V390" i="6"/>
  <c r="X388" i="6"/>
  <c r="W388" i="6"/>
  <c r="V388" i="6"/>
  <c r="X386" i="6"/>
  <c r="W386" i="6"/>
  <c r="V386" i="6"/>
  <c r="X384" i="6"/>
  <c r="W384" i="6"/>
  <c r="V384" i="6"/>
  <c r="X382" i="6"/>
  <c r="W382" i="6"/>
  <c r="V382" i="6"/>
  <c r="X380" i="6"/>
  <c r="W380" i="6"/>
  <c r="V380" i="6"/>
  <c r="X378" i="6"/>
  <c r="W378" i="6"/>
  <c r="V378" i="6"/>
  <c r="X376" i="6"/>
  <c r="W376" i="6"/>
  <c r="V376" i="6"/>
  <c r="X374" i="6"/>
  <c r="W374" i="6"/>
  <c r="V374" i="6"/>
  <c r="X372" i="6"/>
  <c r="W372" i="6"/>
  <c r="V372" i="6"/>
  <c r="X370" i="6"/>
  <c r="W370" i="6"/>
  <c r="V370" i="6"/>
  <c r="X368" i="6"/>
  <c r="W368" i="6"/>
  <c r="V368" i="6"/>
  <c r="X366" i="6"/>
  <c r="W366" i="6"/>
  <c r="V366" i="6"/>
  <c r="X364" i="6"/>
  <c r="W364" i="6"/>
  <c r="V364" i="6"/>
  <c r="X362" i="6"/>
  <c r="W362" i="6"/>
  <c r="V362" i="6"/>
  <c r="X360" i="6"/>
  <c r="W360" i="6"/>
  <c r="V360" i="6"/>
  <c r="X611" i="6"/>
  <c r="X612" i="6" s="1"/>
  <c r="X358" i="6"/>
  <c r="W358" i="6"/>
  <c r="V358" i="6"/>
  <c r="X356" i="6"/>
  <c r="W356" i="6"/>
  <c r="X351" i="6"/>
  <c r="X570" i="6" s="1"/>
  <c r="W351" i="6"/>
  <c r="V351" i="6"/>
  <c r="T392" i="6"/>
  <c r="S392" i="6"/>
  <c r="R392" i="6"/>
  <c r="T390" i="6"/>
  <c r="S390" i="6"/>
  <c r="R390" i="6"/>
  <c r="T388" i="6"/>
  <c r="S388" i="6"/>
  <c r="R388" i="6"/>
  <c r="T386" i="6"/>
  <c r="S386" i="6"/>
  <c r="R386" i="6"/>
  <c r="T384" i="6"/>
  <c r="S384" i="6"/>
  <c r="R384" i="6"/>
  <c r="T382" i="6"/>
  <c r="S382" i="6"/>
  <c r="R382" i="6"/>
  <c r="T380" i="6"/>
  <c r="S380" i="6"/>
  <c r="R380" i="6"/>
  <c r="T378" i="6"/>
  <c r="S378" i="6"/>
  <c r="R378" i="6"/>
  <c r="T376" i="6"/>
  <c r="S376" i="6"/>
  <c r="R376" i="6"/>
  <c r="T374" i="6"/>
  <c r="S374" i="6"/>
  <c r="R374" i="6"/>
  <c r="T372" i="6"/>
  <c r="S372" i="6"/>
  <c r="R372" i="6"/>
  <c r="T370" i="6"/>
  <c r="S370" i="6"/>
  <c r="R370" i="6"/>
  <c r="T368" i="6"/>
  <c r="S368" i="6"/>
  <c r="R368" i="6"/>
  <c r="T366" i="6"/>
  <c r="S366" i="6"/>
  <c r="R366" i="6"/>
  <c r="T364" i="6"/>
  <c r="S364" i="6"/>
  <c r="R364" i="6"/>
  <c r="T362" i="6"/>
  <c r="S362" i="6"/>
  <c r="R362" i="6"/>
  <c r="T360" i="6"/>
  <c r="S360" i="6"/>
  <c r="R360" i="6"/>
  <c r="S611" i="6"/>
  <c r="S612" i="6" s="1"/>
  <c r="T358" i="6"/>
  <c r="S358" i="6"/>
  <c r="R358" i="6"/>
  <c r="T356" i="6"/>
  <c r="S356" i="6"/>
  <c r="T351" i="6"/>
  <c r="T570" i="6" s="1"/>
  <c r="S351" i="6"/>
  <c r="R351" i="6"/>
  <c r="V278" i="6"/>
  <c r="X277" i="6"/>
  <c r="W277" i="6"/>
  <c r="X276" i="6"/>
  <c r="U276" i="6" s="1"/>
  <c r="W276" i="6"/>
  <c r="W278" i="6" s="1"/>
  <c r="V275" i="6"/>
  <c r="X274" i="6"/>
  <c r="W274" i="6"/>
  <c r="V274" i="6"/>
  <c r="X272" i="6"/>
  <c r="W272" i="6"/>
  <c r="X270" i="6"/>
  <c r="W270" i="6"/>
  <c r="X268" i="6"/>
  <c r="W268" i="6"/>
  <c r="R278" i="6"/>
  <c r="T277" i="6"/>
  <c r="S277" i="6"/>
  <c r="T276" i="6"/>
  <c r="Q276" i="6" s="1"/>
  <c r="S276" i="6"/>
  <c r="S278" i="6" s="1"/>
  <c r="R275" i="6"/>
  <c r="T274" i="6"/>
  <c r="S274" i="6"/>
  <c r="R274" i="6"/>
  <c r="T272" i="6"/>
  <c r="S272" i="6"/>
  <c r="T270" i="6"/>
  <c r="S270" i="6"/>
  <c r="T268" i="6"/>
  <c r="S268" i="6"/>
  <c r="U205" i="6"/>
  <c r="U200" i="6"/>
  <c r="U195" i="6"/>
  <c r="U190" i="6"/>
  <c r="U185" i="6"/>
  <c r="U180" i="6"/>
  <c r="U175" i="6"/>
  <c r="U170" i="6"/>
  <c r="U165" i="6"/>
  <c r="U160" i="6"/>
  <c r="Q205" i="6"/>
  <c r="Q200" i="6"/>
  <c r="Q195" i="6"/>
  <c r="Q190" i="6"/>
  <c r="Q185" i="6"/>
  <c r="Q180" i="6"/>
  <c r="Q175" i="6"/>
  <c r="Q170" i="6"/>
  <c r="Q165" i="6"/>
  <c r="Q160" i="6"/>
  <c r="M395" i="6"/>
  <c r="M396" i="6"/>
  <c r="M397" i="6"/>
  <c r="M398" i="6"/>
  <c r="M399" i="6"/>
  <c r="M400" i="6"/>
  <c r="M401" i="6"/>
  <c r="Q395" i="6"/>
  <c r="Q396" i="6"/>
  <c r="Q397" i="6"/>
  <c r="Q398" i="6"/>
  <c r="Q399" i="6"/>
  <c r="Q400" i="6"/>
  <c r="Q401" i="6"/>
  <c r="U395" i="6"/>
  <c r="U396" i="6"/>
  <c r="U397" i="6"/>
  <c r="U398" i="6"/>
  <c r="U399" i="6"/>
  <c r="U400" i="6"/>
  <c r="U401" i="6"/>
  <c r="X394" i="6"/>
  <c r="W394" i="6"/>
  <c r="V394" i="6"/>
  <c r="T394" i="6"/>
  <c r="S394" i="6"/>
  <c r="R394" i="6"/>
  <c r="P394" i="6"/>
  <c r="O394" i="6"/>
  <c r="N394" i="6"/>
  <c r="L394" i="6"/>
  <c r="K394" i="6"/>
  <c r="J394" i="6"/>
  <c r="M393" i="6"/>
  <c r="I393" i="6"/>
  <c r="P392" i="6"/>
  <c r="O392" i="6"/>
  <c r="N392" i="6"/>
  <c r="L392" i="6"/>
  <c r="K392" i="6"/>
  <c r="J392" i="6"/>
  <c r="M391" i="6"/>
  <c r="I391" i="6"/>
  <c r="P390" i="6"/>
  <c r="O390" i="6"/>
  <c r="N390" i="6"/>
  <c r="L390" i="6"/>
  <c r="K390" i="6"/>
  <c r="J390" i="6"/>
  <c r="M389" i="6"/>
  <c r="I389" i="6"/>
  <c r="P388" i="6"/>
  <c r="O388" i="6"/>
  <c r="N388" i="6"/>
  <c r="L388" i="6"/>
  <c r="K388" i="6"/>
  <c r="J388" i="6"/>
  <c r="M387" i="6"/>
  <c r="I387" i="6"/>
  <c r="P386" i="6"/>
  <c r="O386" i="6"/>
  <c r="N386" i="6"/>
  <c r="L386" i="6"/>
  <c r="K386" i="6"/>
  <c r="J386" i="6"/>
  <c r="M385" i="6"/>
  <c r="I385" i="6"/>
  <c r="M627" i="6"/>
  <c r="Q627" i="6"/>
  <c r="U627" i="6"/>
  <c r="K628" i="6"/>
  <c r="L628" i="6"/>
  <c r="N628" i="6"/>
  <c r="O628" i="6"/>
  <c r="P628" i="6"/>
  <c r="R628" i="6"/>
  <c r="S628" i="6"/>
  <c r="T628" i="6"/>
  <c r="V628" i="6"/>
  <c r="W628" i="6"/>
  <c r="X628" i="6"/>
  <c r="J628" i="6"/>
  <c r="M90" i="6"/>
  <c r="Q90" i="6"/>
  <c r="U90" i="6"/>
  <c r="K627" i="6"/>
  <c r="M363" i="6"/>
  <c r="M365" i="6"/>
  <c r="M367" i="6"/>
  <c r="M369" i="6"/>
  <c r="M371" i="6"/>
  <c r="M373" i="6"/>
  <c r="M375" i="6"/>
  <c r="M377" i="6"/>
  <c r="M379" i="6"/>
  <c r="M381" i="6"/>
  <c r="M359" i="6"/>
  <c r="M361" i="6"/>
  <c r="M331" i="6"/>
  <c r="M333" i="6"/>
  <c r="M337" i="6"/>
  <c r="I269" i="6"/>
  <c r="I508" i="6"/>
  <c r="I502" i="6"/>
  <c r="I501" i="6"/>
  <c r="I512" i="6"/>
  <c r="K621" i="6"/>
  <c r="L621" i="6"/>
  <c r="N621" i="6"/>
  <c r="O621" i="6"/>
  <c r="P621" i="6"/>
  <c r="R621" i="6"/>
  <c r="S621" i="6"/>
  <c r="T621" i="6"/>
  <c r="V621" i="6"/>
  <c r="W621" i="6"/>
  <c r="X621" i="6"/>
  <c r="J621" i="6"/>
  <c r="U359" i="6"/>
  <c r="Q359" i="6"/>
  <c r="M206" i="6"/>
  <c r="M201" i="6"/>
  <c r="M196" i="6"/>
  <c r="M191" i="6"/>
  <c r="M186" i="6"/>
  <c r="M181" i="6"/>
  <c r="M176" i="6"/>
  <c r="M171" i="6"/>
  <c r="M166" i="6"/>
  <c r="M161" i="6"/>
  <c r="M156" i="6"/>
  <c r="M383" i="6"/>
  <c r="P384" i="6"/>
  <c r="O384" i="6"/>
  <c r="N384" i="6"/>
  <c r="L384" i="6"/>
  <c r="K384" i="6"/>
  <c r="J384" i="6"/>
  <c r="I383" i="6"/>
  <c r="P382" i="6"/>
  <c r="O382" i="6"/>
  <c r="N382" i="6"/>
  <c r="L382" i="6"/>
  <c r="K382" i="6"/>
  <c r="J382" i="6"/>
  <c r="I381" i="6"/>
  <c r="P380" i="6"/>
  <c r="O380" i="6"/>
  <c r="N380" i="6"/>
  <c r="L380" i="6"/>
  <c r="K380" i="6"/>
  <c r="J380" i="6"/>
  <c r="I379" i="6"/>
  <c r="P378" i="6"/>
  <c r="O378" i="6"/>
  <c r="N378" i="6"/>
  <c r="L378" i="6"/>
  <c r="K378" i="6"/>
  <c r="J378" i="6"/>
  <c r="I377" i="6"/>
  <c r="P376" i="6"/>
  <c r="O376" i="6"/>
  <c r="N376" i="6"/>
  <c r="L376" i="6"/>
  <c r="K376" i="6"/>
  <c r="J376" i="6"/>
  <c r="I375" i="6"/>
  <c r="I35" i="6"/>
  <c r="X78" i="6"/>
  <c r="K78" i="6"/>
  <c r="J78" i="6"/>
  <c r="K81" i="6"/>
  <c r="J81" i="6"/>
  <c r="K74" i="6"/>
  <c r="J74" i="6"/>
  <c r="J71" i="6"/>
  <c r="J64" i="6"/>
  <c r="J68" i="6"/>
  <c r="J53" i="6"/>
  <c r="J57" i="6"/>
  <c r="N13" i="6"/>
  <c r="O13" i="6"/>
  <c r="U80" i="6"/>
  <c r="Q80" i="6"/>
  <c r="M80" i="6"/>
  <c r="I80" i="6"/>
  <c r="U77" i="6"/>
  <c r="Q77" i="6"/>
  <c r="I77" i="6"/>
  <c r="U73" i="6"/>
  <c r="Q73" i="6"/>
  <c r="I73" i="6"/>
  <c r="U70" i="6"/>
  <c r="Q70" i="6"/>
  <c r="M70" i="6"/>
  <c r="M71" i="6" s="1"/>
  <c r="I70" i="6"/>
  <c r="U67" i="6"/>
  <c r="Q67" i="6"/>
  <c r="M67" i="6"/>
  <c r="I67" i="6"/>
  <c r="U63" i="6"/>
  <c r="Q63" i="6"/>
  <c r="M63" i="6"/>
  <c r="I63" i="6"/>
  <c r="U56" i="6"/>
  <c r="Q56" i="6"/>
  <c r="I56" i="6"/>
  <c r="I52" i="6"/>
  <c r="U47" i="6"/>
  <c r="Q47" i="6"/>
  <c r="M47" i="6"/>
  <c r="I47" i="6"/>
  <c r="U42" i="6"/>
  <c r="Q42" i="6"/>
  <c r="P503" i="6"/>
  <c r="O503" i="6"/>
  <c r="N503" i="6"/>
  <c r="K503" i="6"/>
  <c r="L503" i="6"/>
  <c r="J503" i="6"/>
  <c r="U502" i="6"/>
  <c r="Q502" i="6"/>
  <c r="M502" i="6"/>
  <c r="P374" i="6"/>
  <c r="O374" i="6"/>
  <c r="N374" i="6"/>
  <c r="L374" i="6"/>
  <c r="K374" i="6"/>
  <c r="J374" i="6"/>
  <c r="I373" i="6"/>
  <c r="P372" i="6"/>
  <c r="O372" i="6"/>
  <c r="N372" i="6"/>
  <c r="L372" i="6"/>
  <c r="K372" i="6"/>
  <c r="J372" i="6"/>
  <c r="I371" i="6"/>
  <c r="I142" i="6"/>
  <c r="P370" i="6"/>
  <c r="O370" i="6"/>
  <c r="N370" i="6"/>
  <c r="L370" i="6"/>
  <c r="K370" i="6"/>
  <c r="J370" i="6"/>
  <c r="I369" i="6"/>
  <c r="P368" i="6"/>
  <c r="O368" i="6"/>
  <c r="N368" i="6"/>
  <c r="L368" i="6"/>
  <c r="K368" i="6"/>
  <c r="J368" i="6"/>
  <c r="I367" i="6"/>
  <c r="P364" i="6"/>
  <c r="O364" i="6"/>
  <c r="N364" i="6"/>
  <c r="L364" i="6"/>
  <c r="K364" i="6"/>
  <c r="J364" i="6"/>
  <c r="I363" i="6"/>
  <c r="U41" i="6"/>
  <c r="Q41" i="6"/>
  <c r="M41" i="6"/>
  <c r="I41" i="6"/>
  <c r="P366" i="6"/>
  <c r="O366" i="6"/>
  <c r="N366" i="6"/>
  <c r="L366" i="6"/>
  <c r="K366" i="6"/>
  <c r="J366" i="6"/>
  <c r="I365" i="6"/>
  <c r="P89" i="6"/>
  <c r="K338" i="6"/>
  <c r="L338" i="6"/>
  <c r="X338" i="6"/>
  <c r="W338" i="6"/>
  <c r="V338" i="6"/>
  <c r="T338" i="6"/>
  <c r="S338" i="6"/>
  <c r="R338" i="6"/>
  <c r="P338" i="6"/>
  <c r="O338" i="6"/>
  <c r="N338" i="6"/>
  <c r="J338" i="6"/>
  <c r="I337" i="6"/>
  <c r="P362" i="6"/>
  <c r="O362" i="6"/>
  <c r="N362" i="6"/>
  <c r="L362" i="6"/>
  <c r="K362" i="6"/>
  <c r="J362" i="6"/>
  <c r="I361" i="6"/>
  <c r="N121" i="6"/>
  <c r="N85" i="6"/>
  <c r="O121" i="6"/>
  <c r="P360" i="6"/>
  <c r="O360" i="6"/>
  <c r="N360" i="6"/>
  <c r="L360" i="6"/>
  <c r="K360" i="6"/>
  <c r="J360" i="6"/>
  <c r="I359" i="6"/>
  <c r="N87" i="6"/>
  <c r="N89" i="6"/>
  <c r="N211" i="6"/>
  <c r="N235" i="6"/>
  <c r="N254" i="6"/>
  <c r="N280" i="6"/>
  <c r="N314" i="6"/>
  <c r="N334" i="6"/>
  <c r="N511" i="6"/>
  <c r="N531" i="6"/>
  <c r="N563" i="6"/>
  <c r="M563" i="6" s="1"/>
  <c r="I530" i="6"/>
  <c r="U517" i="6"/>
  <c r="M518" i="6"/>
  <c r="Q512" i="6"/>
  <c r="U512" i="6"/>
  <c r="M508" i="6"/>
  <c r="U508" i="6"/>
  <c r="Q508" i="6"/>
  <c r="I496" i="6"/>
  <c r="Q357" i="6"/>
  <c r="U357" i="6"/>
  <c r="I357" i="6"/>
  <c r="I354" i="6"/>
  <c r="I328" i="6"/>
  <c r="I325" i="6"/>
  <c r="I305" i="6"/>
  <c r="I303" i="6"/>
  <c r="U297" i="6"/>
  <c r="U295" i="6"/>
  <c r="Q297" i="6"/>
  <c r="Q295" i="6"/>
  <c r="I297" i="6"/>
  <c r="I295" i="6"/>
  <c r="U292" i="6"/>
  <c r="Q292" i="6"/>
  <c r="I292" i="6"/>
  <c r="I288" i="6"/>
  <c r="I287" i="6"/>
  <c r="I285" i="6"/>
  <c r="I273" i="6"/>
  <c r="I271" i="6"/>
  <c r="I267" i="6"/>
  <c r="M241" i="6"/>
  <c r="M242" i="6"/>
  <c r="M243" i="6"/>
  <c r="M244" i="6"/>
  <c r="M245" i="6"/>
  <c r="M247" i="6"/>
  <c r="M248" i="6"/>
  <c r="M249" i="6"/>
  <c r="M251" i="6"/>
  <c r="M252" i="6"/>
  <c r="M253" i="6"/>
  <c r="M240" i="6"/>
  <c r="M234" i="6"/>
  <c r="M213" i="6"/>
  <c r="I146" i="6"/>
  <c r="I147" i="6"/>
  <c r="I148" i="6"/>
  <c r="I149" i="6"/>
  <c r="I150" i="6"/>
  <c r="I145" i="6"/>
  <c r="I139" i="6"/>
  <c r="I138" i="6"/>
  <c r="I133" i="6"/>
  <c r="I134" i="6"/>
  <c r="I135" i="6"/>
  <c r="I136" i="6"/>
  <c r="I125" i="6"/>
  <c r="I126" i="6"/>
  <c r="I129" i="6"/>
  <c r="I130" i="6"/>
  <c r="I131" i="6"/>
  <c r="I132" i="6"/>
  <c r="I124" i="6"/>
  <c r="I122" i="6"/>
  <c r="I120" i="6"/>
  <c r="I118" i="6"/>
  <c r="I114" i="6"/>
  <c r="I113" i="6"/>
  <c r="I111" i="6"/>
  <c r="I110" i="6"/>
  <c r="I108" i="6"/>
  <c r="I107" i="6"/>
  <c r="M104" i="6"/>
  <c r="I104" i="6"/>
  <c r="I102" i="6"/>
  <c r="I100" i="6"/>
  <c r="I90" i="6"/>
  <c r="I88" i="6"/>
  <c r="I86" i="6"/>
  <c r="I84" i="6"/>
  <c r="I79" i="6"/>
  <c r="I76" i="6"/>
  <c r="I75" i="6"/>
  <c r="I72" i="6"/>
  <c r="I69" i="6"/>
  <c r="I66" i="6"/>
  <c r="I65" i="6"/>
  <c r="I62" i="6"/>
  <c r="I61" i="6"/>
  <c r="I58" i="6"/>
  <c r="Q55" i="6"/>
  <c r="U55" i="6"/>
  <c r="I55" i="6"/>
  <c r="I54" i="6"/>
  <c r="I50" i="6"/>
  <c r="I46" i="6"/>
  <c r="I45" i="6"/>
  <c r="I40" i="6"/>
  <c r="I36" i="6"/>
  <c r="I12" i="6"/>
  <c r="O511" i="6"/>
  <c r="L511" i="6"/>
  <c r="K511" i="6"/>
  <c r="J511" i="6"/>
  <c r="P510" i="6"/>
  <c r="M510" i="6" s="1"/>
  <c r="I510" i="6"/>
  <c r="I511" i="6" s="1"/>
  <c r="V531" i="6"/>
  <c r="R531" i="6"/>
  <c r="U530" i="6"/>
  <c r="Q530" i="6"/>
  <c r="M530" i="6"/>
  <c r="X529" i="6"/>
  <c r="U529" i="6" s="1"/>
  <c r="W529" i="6"/>
  <c r="W531" i="6" s="1"/>
  <c r="T529" i="6"/>
  <c r="Q529" i="6" s="1"/>
  <c r="S529" i="6"/>
  <c r="S531" i="6" s="1"/>
  <c r="P529" i="6"/>
  <c r="M529" i="6" s="1"/>
  <c r="O529" i="6"/>
  <c r="O531" i="6" s="1"/>
  <c r="L529" i="6"/>
  <c r="L531" i="6" s="1"/>
  <c r="K529" i="6"/>
  <c r="K531" i="6" s="1"/>
  <c r="J529" i="6"/>
  <c r="J531" i="6" s="1"/>
  <c r="V528" i="6"/>
  <c r="U528" i="6" s="1"/>
  <c r="R528" i="6"/>
  <c r="Q528" i="6" s="1"/>
  <c r="N528" i="6"/>
  <c r="M528" i="6" s="1"/>
  <c r="I528" i="6"/>
  <c r="I529" i="6" s="1"/>
  <c r="V89" i="6"/>
  <c r="R89" i="6"/>
  <c r="X89" i="6"/>
  <c r="W89" i="6"/>
  <c r="U88" i="6"/>
  <c r="T89" i="6"/>
  <c r="S89" i="6"/>
  <c r="Q88" i="6"/>
  <c r="O89" i="6"/>
  <c r="M88" i="6"/>
  <c r="L89" i="6"/>
  <c r="K89" i="6"/>
  <c r="J89" i="6"/>
  <c r="V87" i="6"/>
  <c r="R87" i="6"/>
  <c r="X87" i="6"/>
  <c r="W87" i="6"/>
  <c r="U86" i="6"/>
  <c r="T87" i="6"/>
  <c r="S87" i="6"/>
  <c r="Q86" i="6"/>
  <c r="P87" i="6"/>
  <c r="O87" i="6"/>
  <c r="L87" i="6"/>
  <c r="K87" i="6"/>
  <c r="J87" i="6"/>
  <c r="N527" i="6"/>
  <c r="N526" i="6"/>
  <c r="X525" i="6"/>
  <c r="X527" i="6" s="1"/>
  <c r="W525" i="6"/>
  <c r="W527" i="6" s="1"/>
  <c r="V525" i="6"/>
  <c r="V527" i="6" s="1"/>
  <c r="X526" i="6"/>
  <c r="W526" i="6"/>
  <c r="V526" i="6"/>
  <c r="U525" i="6"/>
  <c r="T525" i="6"/>
  <c r="T527" i="6" s="1"/>
  <c r="S525" i="6"/>
  <c r="S527" i="6" s="1"/>
  <c r="R525" i="6"/>
  <c r="R527" i="6" s="1"/>
  <c r="P525" i="6"/>
  <c r="P527" i="6" s="1"/>
  <c r="O525" i="6"/>
  <c r="O527" i="6" s="1"/>
  <c r="L525" i="6"/>
  <c r="L527" i="6" s="1"/>
  <c r="K525" i="6"/>
  <c r="K527" i="6" s="1"/>
  <c r="J525" i="6"/>
  <c r="J527" i="6" s="1"/>
  <c r="T526" i="6"/>
  <c r="S526" i="6"/>
  <c r="R526" i="6"/>
  <c r="P526" i="6"/>
  <c r="O526" i="6"/>
  <c r="L526" i="6"/>
  <c r="K526" i="6"/>
  <c r="J526" i="6"/>
  <c r="Q525" i="6"/>
  <c r="M525" i="6"/>
  <c r="I524" i="6"/>
  <c r="I525" i="6" s="1"/>
  <c r="P509" i="6"/>
  <c r="N509" i="6"/>
  <c r="L509" i="6"/>
  <c r="K509" i="6"/>
  <c r="J509" i="6"/>
  <c r="U518" i="6"/>
  <c r="M357" i="6"/>
  <c r="I560" i="6"/>
  <c r="I561" i="6" s="1"/>
  <c r="P560" i="6"/>
  <c r="M560" i="6" s="1"/>
  <c r="Q560" i="6"/>
  <c r="Q561" i="6" s="1"/>
  <c r="U560" i="6"/>
  <c r="U561" i="6" s="1"/>
  <c r="J561" i="6"/>
  <c r="K561" i="6"/>
  <c r="L561" i="6"/>
  <c r="N561" i="6"/>
  <c r="M561" i="6" s="1"/>
  <c r="O561" i="6"/>
  <c r="R561" i="6"/>
  <c r="R603" i="6" s="1"/>
  <c r="S561" i="6"/>
  <c r="T561" i="6"/>
  <c r="V561" i="6"/>
  <c r="W561" i="6"/>
  <c r="X561" i="6"/>
  <c r="T519" i="6"/>
  <c r="Q519" i="6" s="1"/>
  <c r="J276" i="6"/>
  <c r="J278" i="6" s="1"/>
  <c r="J549" i="6"/>
  <c r="J563" i="6"/>
  <c r="J314" i="6"/>
  <c r="J557" i="6"/>
  <c r="J559" i="6" s="1"/>
  <c r="J586" i="6"/>
  <c r="J587" i="6"/>
  <c r="J588" i="6"/>
  <c r="J356" i="6"/>
  <c r="J280" i="6"/>
  <c r="J282" i="6" s="1"/>
  <c r="J593" i="6"/>
  <c r="J594" i="6"/>
  <c r="J595" i="6"/>
  <c r="J101" i="6"/>
  <c r="J117" i="6"/>
  <c r="J239" i="6"/>
  <c r="J121" i="6"/>
  <c r="J632" i="6"/>
  <c r="J577" i="6"/>
  <c r="J547" i="6"/>
  <c r="J498" i="6"/>
  <c r="J505" i="6"/>
  <c r="J507" i="6" s="1"/>
  <c r="J553" i="6"/>
  <c r="J555" i="6" s="1"/>
  <c r="J607" i="6"/>
  <c r="J609" i="6" s="1"/>
  <c r="J520" i="6"/>
  <c r="J289" i="6"/>
  <c r="J316" i="6"/>
  <c r="J614" i="6" s="1"/>
  <c r="J615" i="6"/>
  <c r="J624" i="6"/>
  <c r="J625" i="6"/>
  <c r="J627" i="6"/>
  <c r="I627" i="6" s="1"/>
  <c r="J631" i="6"/>
  <c r="J207" i="6"/>
  <c r="J13" i="6"/>
  <c r="J85" i="6"/>
  <c r="J576" i="6"/>
  <c r="J351" i="6"/>
  <c r="U154" i="6"/>
  <c r="U159" i="6"/>
  <c r="U164" i="6"/>
  <c r="U169" i="6"/>
  <c r="U174" i="6"/>
  <c r="U179" i="6"/>
  <c r="U184" i="6"/>
  <c r="U189" i="6"/>
  <c r="U194" i="6"/>
  <c r="U199" i="6"/>
  <c r="U204" i="6"/>
  <c r="Q154" i="6"/>
  <c r="Q159" i="6"/>
  <c r="Q164" i="6"/>
  <c r="Q169" i="6"/>
  <c r="Q174" i="6"/>
  <c r="Q179" i="6"/>
  <c r="Q184" i="6"/>
  <c r="Q189" i="6"/>
  <c r="Q194" i="6"/>
  <c r="Q199" i="6"/>
  <c r="Q204" i="6"/>
  <c r="M154" i="6"/>
  <c r="M159" i="6"/>
  <c r="M164" i="6"/>
  <c r="M169" i="6"/>
  <c r="M174" i="6"/>
  <c r="M179" i="6"/>
  <c r="M184" i="6"/>
  <c r="M189" i="6"/>
  <c r="M194" i="6"/>
  <c r="M199" i="6"/>
  <c r="M204" i="6"/>
  <c r="U608" i="6"/>
  <c r="U610" i="6"/>
  <c r="Q608" i="6"/>
  <c r="Q610" i="6"/>
  <c r="M608" i="6"/>
  <c r="M610" i="6"/>
  <c r="N588" i="6"/>
  <c r="O588" i="6"/>
  <c r="R588" i="6"/>
  <c r="S588" i="6"/>
  <c r="V588" i="6"/>
  <c r="W588" i="6"/>
  <c r="N587" i="6"/>
  <c r="R587" i="6"/>
  <c r="V587" i="6"/>
  <c r="N586" i="6"/>
  <c r="O586" i="6"/>
  <c r="R586" i="6"/>
  <c r="S586" i="6"/>
  <c r="V586" i="6"/>
  <c r="W586" i="6"/>
  <c r="N599" i="6"/>
  <c r="O599" i="6"/>
  <c r="R599" i="6"/>
  <c r="S599" i="6"/>
  <c r="V599" i="6"/>
  <c r="W599" i="6"/>
  <c r="N598" i="6"/>
  <c r="O598" i="6"/>
  <c r="R598" i="6"/>
  <c r="S598" i="6"/>
  <c r="V598" i="6"/>
  <c r="W598" i="6"/>
  <c r="N605" i="6"/>
  <c r="R605" i="6"/>
  <c r="V605" i="6"/>
  <c r="V622" i="6"/>
  <c r="R622" i="6"/>
  <c r="N622" i="6"/>
  <c r="N632" i="6"/>
  <c r="O632" i="6"/>
  <c r="R632" i="6"/>
  <c r="S632" i="6"/>
  <c r="V632" i="6"/>
  <c r="W632" i="6"/>
  <c r="N631" i="6"/>
  <c r="O631" i="6"/>
  <c r="R631" i="6"/>
  <c r="S631" i="6"/>
  <c r="V631" i="6"/>
  <c r="W631" i="6"/>
  <c r="P629" i="6"/>
  <c r="P595" i="6"/>
  <c r="N593" i="6"/>
  <c r="R593" i="6"/>
  <c r="V593" i="6"/>
  <c r="I608" i="6"/>
  <c r="I610" i="6"/>
  <c r="P562" i="6"/>
  <c r="M562" i="6" s="1"/>
  <c r="V556" i="6"/>
  <c r="R556" i="6"/>
  <c r="Q556" i="6" s="1"/>
  <c r="N556" i="6"/>
  <c r="V552" i="6"/>
  <c r="V554" i="6" s="1"/>
  <c r="R552" i="6"/>
  <c r="R554" i="6" s="1"/>
  <c r="N552" i="6"/>
  <c r="M552" i="6" s="1"/>
  <c r="V548" i="6"/>
  <c r="U548" i="6" s="1"/>
  <c r="R548" i="6"/>
  <c r="Q548" i="6" s="1"/>
  <c r="N548" i="6"/>
  <c r="M548" i="6" s="1"/>
  <c r="V546" i="6"/>
  <c r="U546" i="6" s="1"/>
  <c r="R546" i="6"/>
  <c r="N546" i="6"/>
  <c r="M546" i="6" s="1"/>
  <c r="M517" i="6"/>
  <c r="N504" i="6"/>
  <c r="N506" i="6" s="1"/>
  <c r="N497" i="6"/>
  <c r="M497" i="6" s="1"/>
  <c r="N275" i="6"/>
  <c r="O255" i="6"/>
  <c r="O235" i="6"/>
  <c r="M146" i="6"/>
  <c r="M147" i="6"/>
  <c r="M148" i="6"/>
  <c r="M149" i="6"/>
  <c r="M150" i="6"/>
  <c r="M138" i="6"/>
  <c r="M79" i="6"/>
  <c r="M76" i="6"/>
  <c r="M75" i="6"/>
  <c r="M72" i="6"/>
  <c r="M74" i="6" s="1"/>
  <c r="M66" i="6"/>
  <c r="M62" i="6"/>
  <c r="M61" i="6"/>
  <c r="M58" i="6"/>
  <c r="M60" i="6" s="1"/>
  <c r="M54" i="6"/>
  <c r="M50" i="6"/>
  <c r="M45" i="6"/>
  <c r="M40" i="6"/>
  <c r="P592" i="6"/>
  <c r="P588" i="6"/>
  <c r="P586" i="6"/>
  <c r="L622" i="6"/>
  <c r="K622" i="6"/>
  <c r="P593" i="6"/>
  <c r="O593" i="6"/>
  <c r="P13" i="6"/>
  <c r="Q79" i="6"/>
  <c r="U14" i="6"/>
  <c r="Q14" i="6"/>
  <c r="O207" i="6"/>
  <c r="X633" i="6"/>
  <c r="W633" i="6"/>
  <c r="V633" i="6"/>
  <c r="T633" i="6"/>
  <c r="S633" i="6"/>
  <c r="R633" i="6"/>
  <c r="P633" i="6"/>
  <c r="P358" i="6"/>
  <c r="O633" i="6"/>
  <c r="N633" i="6"/>
  <c r="K633" i="6"/>
  <c r="U102" i="6"/>
  <c r="U107" i="6"/>
  <c r="U110" i="6"/>
  <c r="U113" i="6"/>
  <c r="U118" i="6"/>
  <c r="U122" i="6"/>
  <c r="X631" i="6"/>
  <c r="U126" i="6"/>
  <c r="U129" i="6"/>
  <c r="U130" i="6"/>
  <c r="U131" i="6"/>
  <c r="U133" i="6"/>
  <c r="U134" i="6"/>
  <c r="U135" i="6"/>
  <c r="U136" i="6"/>
  <c r="U132" i="6"/>
  <c r="X599" i="6"/>
  <c r="U148" i="6"/>
  <c r="U149" i="6"/>
  <c r="U150" i="6"/>
  <c r="U156" i="6"/>
  <c r="U161" i="6"/>
  <c r="U166" i="6"/>
  <c r="U171" i="6"/>
  <c r="U176" i="6"/>
  <c r="U181" i="6"/>
  <c r="U186" i="6"/>
  <c r="U191" i="6"/>
  <c r="U201" i="6"/>
  <c r="U206" i="6"/>
  <c r="U214" i="6"/>
  <c r="U216" i="6"/>
  <c r="U218" i="6"/>
  <c r="U220" i="6"/>
  <c r="U222" i="6"/>
  <c r="U224" i="6"/>
  <c r="U226" i="6"/>
  <c r="U228" i="6"/>
  <c r="U230" i="6"/>
  <c r="U232" i="6"/>
  <c r="U234" i="6"/>
  <c r="W117" i="6"/>
  <c r="W600" i="6"/>
  <c r="W236" i="6"/>
  <c r="W255" i="6"/>
  <c r="V600" i="6"/>
  <c r="V236" i="6"/>
  <c r="V255" i="6"/>
  <c r="X207" i="6"/>
  <c r="W207" i="6"/>
  <c r="V207" i="6"/>
  <c r="Q102" i="6"/>
  <c r="Q107" i="6"/>
  <c r="Q110" i="6"/>
  <c r="Q113" i="6"/>
  <c r="Q118" i="6"/>
  <c r="Q122" i="6"/>
  <c r="T631" i="6"/>
  <c r="Q126" i="6"/>
  <c r="Q129" i="6"/>
  <c r="Q130" i="6"/>
  <c r="Q131" i="6"/>
  <c r="Q133" i="6"/>
  <c r="Q134" i="6"/>
  <c r="Q135" i="6"/>
  <c r="Q136" i="6"/>
  <c r="Q132" i="6"/>
  <c r="T599" i="6"/>
  <c r="Q148" i="6"/>
  <c r="Q149" i="6"/>
  <c r="Q150" i="6"/>
  <c r="T208" i="6"/>
  <c r="Q156" i="6"/>
  <c r="Q161" i="6"/>
  <c r="Q166" i="6"/>
  <c r="Q171" i="6"/>
  <c r="Q176" i="6"/>
  <c r="Q181" i="6"/>
  <c r="Q186" i="6"/>
  <c r="Q191" i="6"/>
  <c r="Q196" i="6"/>
  <c r="Q201" i="6"/>
  <c r="Q206" i="6"/>
  <c r="Q214" i="6"/>
  <c r="Q216" i="6"/>
  <c r="Q218" i="6"/>
  <c r="Q220" i="6"/>
  <c r="Q222" i="6"/>
  <c r="Q224" i="6"/>
  <c r="Q226" i="6"/>
  <c r="Q228" i="6"/>
  <c r="Q230" i="6"/>
  <c r="Q232" i="6"/>
  <c r="Q234" i="6"/>
  <c r="S600" i="6"/>
  <c r="S209" i="6"/>
  <c r="S236" i="6"/>
  <c r="R600" i="6"/>
  <c r="R209" i="6"/>
  <c r="R236" i="6"/>
  <c r="R255" i="6"/>
  <c r="T207" i="6"/>
  <c r="S207" i="6"/>
  <c r="R207" i="6"/>
  <c r="M110" i="6"/>
  <c r="M113" i="6"/>
  <c r="M116" i="6"/>
  <c r="M118" i="6"/>
  <c r="M120" i="6"/>
  <c r="M122" i="6"/>
  <c r="M129" i="6"/>
  <c r="M130" i="6"/>
  <c r="M131" i="6"/>
  <c r="M133" i="6"/>
  <c r="M134" i="6"/>
  <c r="M135" i="6"/>
  <c r="M136" i="6"/>
  <c r="M132" i="6"/>
  <c r="P208" i="6"/>
  <c r="O117" i="6"/>
  <c r="O600" i="6"/>
  <c r="O205" i="6"/>
  <c r="O209" i="6"/>
  <c r="N600" i="6"/>
  <c r="M155" i="6"/>
  <c r="M160" i="6"/>
  <c r="M165" i="6"/>
  <c r="M170" i="6"/>
  <c r="M175" i="6"/>
  <c r="M180" i="6"/>
  <c r="M185" i="6"/>
  <c r="M190" i="6"/>
  <c r="M195" i="6"/>
  <c r="M200" i="6"/>
  <c r="N205" i="6"/>
  <c r="M205" i="6" s="1"/>
  <c r="N209" i="6"/>
  <c r="N255" i="6"/>
  <c r="P207" i="6"/>
  <c r="N207" i="6"/>
  <c r="K103" i="6"/>
  <c r="K117" i="6"/>
  <c r="K119" i="6"/>
  <c r="K123" i="6"/>
  <c r="K599" i="6"/>
  <c r="K208" i="6"/>
  <c r="L101" i="6"/>
  <c r="L103" i="6"/>
  <c r="L117" i="6"/>
  <c r="L119" i="6"/>
  <c r="L121" i="6"/>
  <c r="L123" i="6"/>
  <c r="L631" i="6"/>
  <c r="L599" i="6"/>
  <c r="L208" i="6"/>
  <c r="K629" i="6"/>
  <c r="O629" i="6"/>
  <c r="R629" i="6"/>
  <c r="S629" i="6"/>
  <c r="V629" i="6"/>
  <c r="L615" i="6"/>
  <c r="L316" i="6"/>
  <c r="L614" i="6" s="1"/>
  <c r="L520" i="6"/>
  <c r="L613" i="6" s="1"/>
  <c r="K316" i="6"/>
  <c r="K614" i="6" s="1"/>
  <c r="K520" i="6"/>
  <c r="K613" i="6" s="1"/>
  <c r="N316" i="6"/>
  <c r="N614" i="6" s="1"/>
  <c r="N615" i="6"/>
  <c r="P615" i="6"/>
  <c r="N520" i="6"/>
  <c r="P316" i="6"/>
  <c r="P614" i="6" s="1"/>
  <c r="P520" i="6"/>
  <c r="O316" i="6"/>
  <c r="O615" i="6"/>
  <c r="O520" i="6"/>
  <c r="O521" i="6" s="1"/>
  <c r="R316" i="6"/>
  <c r="R614" i="6" s="1"/>
  <c r="R615" i="6"/>
  <c r="R520" i="6"/>
  <c r="T316" i="6"/>
  <c r="T613" i="6"/>
  <c r="T615" i="6"/>
  <c r="S316" i="6"/>
  <c r="S614" i="6" s="1"/>
  <c r="S615" i="6"/>
  <c r="S520" i="6"/>
  <c r="S521" i="6" s="1"/>
  <c r="V316" i="6"/>
  <c r="V614" i="6" s="1"/>
  <c r="V615" i="6"/>
  <c r="V520" i="6"/>
  <c r="V521" i="6" s="1"/>
  <c r="X316" i="6"/>
  <c r="X615" i="6"/>
  <c r="X520" i="6"/>
  <c r="X521" i="6" s="1"/>
  <c r="W520" i="6"/>
  <c r="W521" i="6" s="1"/>
  <c r="W316" i="6"/>
  <c r="W614" i="6" s="1"/>
  <c r="W615" i="6"/>
  <c r="L607" i="6"/>
  <c r="L609" i="6" s="1"/>
  <c r="O607" i="6"/>
  <c r="O609" i="6" s="1"/>
  <c r="T607" i="6"/>
  <c r="T609" i="6" s="1"/>
  <c r="V607" i="6"/>
  <c r="V609" i="6" s="1"/>
  <c r="X607" i="6"/>
  <c r="X609" i="6" s="1"/>
  <c r="W607" i="6"/>
  <c r="W609" i="6" s="1"/>
  <c r="L593" i="6"/>
  <c r="L586" i="6"/>
  <c r="L588" i="6"/>
  <c r="K13" i="6"/>
  <c r="K593" i="6"/>
  <c r="K586" i="6"/>
  <c r="K588" i="6"/>
  <c r="K85" i="6"/>
  <c r="P85" i="6"/>
  <c r="R13" i="6"/>
  <c r="R85" i="6"/>
  <c r="T586" i="6"/>
  <c r="T588" i="6"/>
  <c r="T592" i="6"/>
  <c r="Q40" i="6"/>
  <c r="Q45" i="6"/>
  <c r="Q54" i="6"/>
  <c r="Q58" i="6"/>
  <c r="Q60" i="6" s="1"/>
  <c r="Q61" i="6"/>
  <c r="Q65" i="6"/>
  <c r="Q66" i="6"/>
  <c r="Q69" i="6"/>
  <c r="Q72" i="6"/>
  <c r="Q75" i="6"/>
  <c r="T85" i="6"/>
  <c r="S13" i="6"/>
  <c r="S593" i="6"/>
  <c r="V13" i="6"/>
  <c r="V85" i="6"/>
  <c r="X622" i="6"/>
  <c r="X586" i="6"/>
  <c r="X588" i="6"/>
  <c r="U40" i="6"/>
  <c r="U45" i="6"/>
  <c r="U46" i="6"/>
  <c r="U50" i="6"/>
  <c r="U53" i="6" s="1"/>
  <c r="U54" i="6"/>
  <c r="U58" i="6"/>
  <c r="U60" i="6" s="1"/>
  <c r="U61" i="6"/>
  <c r="U62" i="6"/>
  <c r="U65" i="6"/>
  <c r="U66" i="6"/>
  <c r="U69" i="6"/>
  <c r="U72" i="6"/>
  <c r="U75" i="6"/>
  <c r="U76" i="6"/>
  <c r="U79" i="6"/>
  <c r="W13" i="6"/>
  <c r="W593" i="6"/>
  <c r="W622" i="6"/>
  <c r="J103" i="6"/>
  <c r="J109" i="6"/>
  <c r="J112" i="6"/>
  <c r="J115" i="6"/>
  <c r="J119" i="6"/>
  <c r="J123" i="6"/>
  <c r="L239" i="6"/>
  <c r="K101" i="6"/>
  <c r="K121" i="6"/>
  <c r="K239" i="6"/>
  <c r="N210" i="6"/>
  <c r="N573" i="6" s="1"/>
  <c r="N101" i="6"/>
  <c r="N103" i="6"/>
  <c r="N109" i="6"/>
  <c r="M109" i="6" s="1"/>
  <c r="N112" i="6"/>
  <c r="N115" i="6"/>
  <c r="N117" i="6"/>
  <c r="N119" i="6"/>
  <c r="N123" i="6"/>
  <c r="N239" i="6"/>
  <c r="M152" i="6"/>
  <c r="M157" i="6"/>
  <c r="M162" i="6"/>
  <c r="M167" i="6"/>
  <c r="M172" i="6"/>
  <c r="M177" i="6"/>
  <c r="M182" i="6"/>
  <c r="M187" i="6"/>
  <c r="M192" i="6"/>
  <c r="M197" i="6"/>
  <c r="M202" i="6"/>
  <c r="M153" i="6"/>
  <c r="M158" i="6"/>
  <c r="M163" i="6"/>
  <c r="M168" i="6"/>
  <c r="M173" i="6"/>
  <c r="M178" i="6"/>
  <c r="M183" i="6"/>
  <c r="M188" i="6"/>
  <c r="M193" i="6"/>
  <c r="M198" i="6"/>
  <c r="M203" i="6"/>
  <c r="P101" i="6"/>
  <c r="P103" i="6"/>
  <c r="M111" i="6"/>
  <c r="P117" i="6"/>
  <c r="P119" i="6"/>
  <c r="P121" i="6"/>
  <c r="P123" i="6"/>
  <c r="P235" i="6"/>
  <c r="O210" i="6"/>
  <c r="O573" i="6" s="1"/>
  <c r="O254" i="6"/>
  <c r="O268" i="6"/>
  <c r="O276" i="6"/>
  <c r="O278" i="6" s="1"/>
  <c r="O304" i="6"/>
  <c r="O523" i="6"/>
  <c r="O549" i="6"/>
  <c r="O563" i="6"/>
  <c r="O286" i="6"/>
  <c r="O314" i="6"/>
  <c r="O334" i="6"/>
  <c r="O557" i="6"/>
  <c r="O559" i="6" s="1"/>
  <c r="O587" i="6"/>
  <c r="O356" i="6"/>
  <c r="O272" i="6"/>
  <c r="O280" i="6"/>
  <c r="O282" i="6" s="1"/>
  <c r="O327" i="6"/>
  <c r="O211" i="6"/>
  <c r="O595" i="6"/>
  <c r="O547" i="6"/>
  <c r="O498" i="6"/>
  <c r="O500" i="6" s="1"/>
  <c r="O505" i="6"/>
  <c r="O507" i="6" s="1"/>
  <c r="O553" i="6"/>
  <c r="O622" i="6"/>
  <c r="O332" i="6"/>
  <c r="O624" i="6" s="1"/>
  <c r="O625" i="6"/>
  <c r="O101" i="6"/>
  <c r="O103" i="6"/>
  <c r="O109" i="6"/>
  <c r="O112" i="6"/>
  <c r="O115" i="6"/>
  <c r="O119" i="6"/>
  <c r="O123" i="6"/>
  <c r="O239" i="6"/>
  <c r="R210" i="6"/>
  <c r="R573" i="6" s="1"/>
  <c r="R211" i="6"/>
  <c r="R235" i="6"/>
  <c r="R101" i="6"/>
  <c r="R103" i="6"/>
  <c r="R109" i="6"/>
  <c r="Q109" i="6" s="1"/>
  <c r="R112" i="6"/>
  <c r="R115" i="6"/>
  <c r="R117" i="6"/>
  <c r="R119" i="6"/>
  <c r="R121" i="6"/>
  <c r="R123" i="6"/>
  <c r="R239" i="6"/>
  <c r="R254" i="6"/>
  <c r="Q152" i="6"/>
  <c r="Q157" i="6"/>
  <c r="Q162" i="6"/>
  <c r="Q167" i="6"/>
  <c r="Q172" i="6"/>
  <c r="Q177" i="6"/>
  <c r="Q182" i="6"/>
  <c r="Q187" i="6"/>
  <c r="Q192" i="6"/>
  <c r="Q197" i="6"/>
  <c r="Q202" i="6"/>
  <c r="Q153" i="6"/>
  <c r="Q158" i="6"/>
  <c r="Q163" i="6"/>
  <c r="Q168" i="6"/>
  <c r="Q173" i="6"/>
  <c r="Q178" i="6"/>
  <c r="Q183" i="6"/>
  <c r="Q188" i="6"/>
  <c r="Q193" i="6"/>
  <c r="Q198" i="6"/>
  <c r="Q203" i="6"/>
  <c r="T103" i="6"/>
  <c r="Q111" i="6"/>
  <c r="Q114" i="6"/>
  <c r="T119" i="6"/>
  <c r="T123" i="6"/>
  <c r="Q146" i="6"/>
  <c r="Q147" i="6"/>
  <c r="Q213" i="6"/>
  <c r="Q215" i="6"/>
  <c r="Q217" i="6"/>
  <c r="Q219" i="6"/>
  <c r="Q221" i="6"/>
  <c r="Q223" i="6"/>
  <c r="Q225" i="6"/>
  <c r="Q227" i="6"/>
  <c r="Q229" i="6"/>
  <c r="Q231" i="6"/>
  <c r="Q233" i="6"/>
  <c r="S210" i="6"/>
  <c r="S573" i="6" s="1"/>
  <c r="S211" i="6"/>
  <c r="S101" i="6"/>
  <c r="S103" i="6"/>
  <c r="S109" i="6"/>
  <c r="S112" i="6"/>
  <c r="S115" i="6"/>
  <c r="S117" i="6"/>
  <c r="S119" i="6"/>
  <c r="S121" i="6"/>
  <c r="S123" i="6"/>
  <c r="S239" i="6"/>
  <c r="V210" i="6"/>
  <c r="V573" i="6" s="1"/>
  <c r="V211" i="6"/>
  <c r="V235" i="6"/>
  <c r="V101" i="6"/>
  <c r="V103" i="6"/>
  <c r="V109" i="6"/>
  <c r="U109" i="6" s="1"/>
  <c r="V112" i="6"/>
  <c r="V115" i="6"/>
  <c r="V117" i="6"/>
  <c r="V119" i="6"/>
  <c r="V121" i="6"/>
  <c r="V123" i="6"/>
  <c r="V239" i="6"/>
  <c r="V254" i="6"/>
  <c r="U152" i="6"/>
  <c r="U157" i="6"/>
  <c r="U162" i="6"/>
  <c r="U167" i="6"/>
  <c r="U172" i="6"/>
  <c r="U177" i="6"/>
  <c r="U182" i="6"/>
  <c r="U187" i="6"/>
  <c r="U192" i="6"/>
  <c r="U197" i="6"/>
  <c r="U202" i="6"/>
  <c r="U153" i="6"/>
  <c r="U158" i="6"/>
  <c r="U163" i="6"/>
  <c r="U168" i="6"/>
  <c r="U173" i="6"/>
  <c r="U178" i="6"/>
  <c r="U183" i="6"/>
  <c r="U188" i="6"/>
  <c r="U193" i="6"/>
  <c r="U198" i="6"/>
  <c r="U203" i="6"/>
  <c r="X103" i="6"/>
  <c r="U111" i="6"/>
  <c r="U114" i="6"/>
  <c r="X119" i="6"/>
  <c r="X123" i="6"/>
  <c r="U146" i="6"/>
  <c r="U147" i="6"/>
  <c r="U213" i="6"/>
  <c r="U215" i="6"/>
  <c r="U217" i="6"/>
  <c r="U219" i="6"/>
  <c r="U221" i="6"/>
  <c r="U223" i="6"/>
  <c r="U225" i="6"/>
  <c r="U227" i="6"/>
  <c r="U229" i="6"/>
  <c r="U231" i="6"/>
  <c r="W210" i="6"/>
  <c r="W573" i="6" s="1"/>
  <c r="W211" i="6"/>
  <c r="W101" i="6"/>
  <c r="W103" i="6"/>
  <c r="W109" i="6"/>
  <c r="W112" i="6"/>
  <c r="W115" i="6"/>
  <c r="W119" i="6"/>
  <c r="W121" i="6"/>
  <c r="W123" i="6"/>
  <c r="W239" i="6"/>
  <c r="W254" i="6"/>
  <c r="J506" i="6"/>
  <c r="J550" i="6"/>
  <c r="J554" i="6"/>
  <c r="J558" i="6"/>
  <c r="J564" i="6"/>
  <c r="L270" i="6"/>
  <c r="L272" i="6"/>
  <c r="L274" i="6"/>
  <c r="L276" i="6"/>
  <c r="L278" i="6" s="1"/>
  <c r="L280" i="6"/>
  <c r="L282" i="6" s="1"/>
  <c r="L314" i="6"/>
  <c r="L334" i="6"/>
  <c r="L557" i="6"/>
  <c r="L559" i="6" s="1"/>
  <c r="L595" i="6"/>
  <c r="L306" i="6"/>
  <c r="L327" i="6"/>
  <c r="L356" i="6"/>
  <c r="L549" i="6"/>
  <c r="L563" i="6"/>
  <c r="L523" i="6"/>
  <c r="K587" i="6"/>
  <c r="K286" i="6"/>
  <c r="K314" i="6"/>
  <c r="K334" i="6"/>
  <c r="K557" i="6"/>
  <c r="K559" i="6" s="1"/>
  <c r="K268" i="6"/>
  <c r="K270" i="6"/>
  <c r="K276" i="6"/>
  <c r="K278" i="6" s="1"/>
  <c r="K280" i="6"/>
  <c r="K282" i="6" s="1"/>
  <c r="K595" i="6"/>
  <c r="K304" i="6"/>
  <c r="K306" i="6"/>
  <c r="K327" i="6"/>
  <c r="K356" i="6"/>
  <c r="K549" i="6"/>
  <c r="K563" i="6"/>
  <c r="K523" i="6"/>
  <c r="N595" i="6"/>
  <c r="P276" i="6"/>
  <c r="P280" i="6"/>
  <c r="M305" i="6"/>
  <c r="P314" i="6"/>
  <c r="M325" i="6"/>
  <c r="P334" i="6"/>
  <c r="M496" i="6"/>
  <c r="P549" i="6"/>
  <c r="M549" i="6" s="1"/>
  <c r="P557" i="6"/>
  <c r="M557" i="6" s="1"/>
  <c r="R280" i="6"/>
  <c r="R314" i="6"/>
  <c r="R334" i="6"/>
  <c r="R563" i="6"/>
  <c r="R523" i="6"/>
  <c r="Q267" i="6"/>
  <c r="Q271" i="6"/>
  <c r="T280" i="6"/>
  <c r="Q285" i="6"/>
  <c r="T594" i="6"/>
  <c r="T595" i="6"/>
  <c r="T314" i="6"/>
  <c r="T334" i="6"/>
  <c r="Q496" i="6"/>
  <c r="T557" i="6"/>
  <c r="Q557" i="6" s="1"/>
  <c r="T549" i="6"/>
  <c r="Q549" i="6" s="1"/>
  <c r="T563" i="6"/>
  <c r="S587" i="6"/>
  <c r="S280" i="6"/>
  <c r="S282" i="6" s="1"/>
  <c r="S314" i="6"/>
  <c r="S334" i="6"/>
  <c r="S557" i="6"/>
  <c r="S559" i="6" s="1"/>
  <c r="S327" i="6"/>
  <c r="S549" i="6"/>
  <c r="S563" i="6"/>
  <c r="S523" i="6"/>
  <c r="V280" i="6"/>
  <c r="V289" i="6"/>
  <c r="V594" i="6"/>
  <c r="V595" i="6"/>
  <c r="V314" i="6"/>
  <c r="V334" i="6"/>
  <c r="V563" i="6"/>
  <c r="V523" i="6"/>
  <c r="U269" i="6"/>
  <c r="U273" i="6"/>
  <c r="X280" i="6"/>
  <c r="X594" i="6"/>
  <c r="X595" i="6"/>
  <c r="U305" i="6"/>
  <c r="X314" i="6"/>
  <c r="X334" i="6"/>
  <c r="U496" i="6"/>
  <c r="X549" i="6"/>
  <c r="U549" i="6" s="1"/>
  <c r="X557" i="6"/>
  <c r="X559" i="6" s="1"/>
  <c r="X563" i="6"/>
  <c r="X523" i="6"/>
  <c r="W280" i="6"/>
  <c r="W286" i="6"/>
  <c r="W290" i="6" s="1"/>
  <c r="W594" i="6"/>
  <c r="W595" i="6"/>
  <c r="W304" i="6"/>
  <c r="W306" i="6"/>
  <c r="W314" i="6"/>
  <c r="W334" i="6"/>
  <c r="W557" i="6"/>
  <c r="W559" i="6" s="1"/>
  <c r="W549" i="6"/>
  <c r="W563" i="6"/>
  <c r="W523" i="6"/>
  <c r="K207" i="6"/>
  <c r="L207" i="6"/>
  <c r="J277" i="6"/>
  <c r="J281" i="6"/>
  <c r="J317" i="6"/>
  <c r="J319" i="6" s="1"/>
  <c r="J321" i="6" s="1"/>
  <c r="J335" i="6"/>
  <c r="K277" i="6"/>
  <c r="K281" i="6"/>
  <c r="K317" i="6"/>
  <c r="K319" i="6" s="1"/>
  <c r="K321" i="6" s="1"/>
  <c r="K335" i="6"/>
  <c r="K351" i="6"/>
  <c r="K506" i="6"/>
  <c r="K550" i="6"/>
  <c r="K554" i="6"/>
  <c r="K558" i="6"/>
  <c r="K564" i="6"/>
  <c r="L277" i="6"/>
  <c r="L281" i="6"/>
  <c r="L317" i="6"/>
  <c r="L319" i="6" s="1"/>
  <c r="L335" i="6"/>
  <c r="L351" i="6"/>
  <c r="L570" i="6" s="1"/>
  <c r="L506" i="6"/>
  <c r="L550" i="6"/>
  <c r="L554" i="6"/>
  <c r="L558" i="6"/>
  <c r="L564" i="6"/>
  <c r="N281" i="6"/>
  <c r="N317" i="6"/>
  <c r="N319" i="6" s="1"/>
  <c r="N321" i="6" s="1"/>
  <c r="N335" i="6"/>
  <c r="N351" i="6"/>
  <c r="N564" i="6"/>
  <c r="P277" i="6"/>
  <c r="P281" i="6"/>
  <c r="P317" i="6"/>
  <c r="P319" i="6" s="1"/>
  <c r="P321" i="6" s="1"/>
  <c r="P335" i="6"/>
  <c r="P351" i="6"/>
  <c r="P570" i="6" s="1"/>
  <c r="P506" i="6"/>
  <c r="P550" i="6"/>
  <c r="P554" i="6"/>
  <c r="P558" i="6"/>
  <c r="O277" i="6"/>
  <c r="O281" i="6"/>
  <c r="O317" i="6"/>
  <c r="O319" i="6" s="1"/>
  <c r="O321" i="6" s="1"/>
  <c r="O335" i="6"/>
  <c r="O351" i="6"/>
  <c r="O506" i="6"/>
  <c r="O550" i="6"/>
  <c r="O554" i="6"/>
  <c r="O558" i="6"/>
  <c r="O564" i="6"/>
  <c r="R281" i="6"/>
  <c r="R317" i="6"/>
  <c r="R319" i="6" s="1"/>
  <c r="R321" i="6" s="1"/>
  <c r="R335" i="6"/>
  <c r="R564" i="6"/>
  <c r="T281" i="6"/>
  <c r="T317" i="6"/>
  <c r="T319" i="6" s="1"/>
  <c r="T335" i="6"/>
  <c r="T550" i="6"/>
  <c r="T554" i="6"/>
  <c r="T558" i="6"/>
  <c r="T564" i="6"/>
  <c r="S281" i="6"/>
  <c r="S317" i="6"/>
  <c r="S319" i="6" s="1"/>
  <c r="S321" i="6" s="1"/>
  <c r="S335" i="6"/>
  <c r="S550" i="6"/>
  <c r="S554" i="6"/>
  <c r="S558" i="6"/>
  <c r="S564" i="6"/>
  <c r="V281" i="6"/>
  <c r="V317" i="6"/>
  <c r="V319" i="6" s="1"/>
  <c r="V335" i="6"/>
  <c r="V345" i="6" s="1"/>
  <c r="V564" i="6"/>
  <c r="X281" i="6"/>
  <c r="X317" i="6"/>
  <c r="X319" i="6" s="1"/>
  <c r="X321" i="6" s="1"/>
  <c r="X335" i="6"/>
  <c r="X550" i="6"/>
  <c r="X554" i="6"/>
  <c r="X558" i="6"/>
  <c r="X564" i="6"/>
  <c r="W281" i="6"/>
  <c r="W317" i="6"/>
  <c r="W319" i="6" s="1"/>
  <c r="W321" i="6" s="1"/>
  <c r="W335" i="6"/>
  <c r="W550" i="6"/>
  <c r="W554" i="6"/>
  <c r="W558" i="6"/>
  <c r="W564" i="6"/>
  <c r="J268" i="6"/>
  <c r="J270" i="6"/>
  <c r="J272" i="6"/>
  <c r="J274" i="6"/>
  <c r="J286" i="6"/>
  <c r="J299" i="6"/>
  <c r="J304" i="6"/>
  <c r="J306" i="6"/>
  <c r="J327" i="6"/>
  <c r="J523" i="6"/>
  <c r="J544" i="6"/>
  <c r="K274" i="6"/>
  <c r="K332" i="6"/>
  <c r="K624" i="6" s="1"/>
  <c r="K625" i="6"/>
  <c r="K358" i="6"/>
  <c r="K498" i="6"/>
  <c r="K505" i="6"/>
  <c r="K617" i="6"/>
  <c r="K618" i="6" s="1"/>
  <c r="K544" i="6"/>
  <c r="K547" i="6"/>
  <c r="K553" i="6"/>
  <c r="K605" i="6" s="1"/>
  <c r="L268" i="6"/>
  <c r="L286" i="6"/>
  <c r="L304" i="6"/>
  <c r="L332" i="6"/>
  <c r="L624" i="6" s="1"/>
  <c r="L498" i="6"/>
  <c r="L505" i="6"/>
  <c r="L507" i="6" s="1"/>
  <c r="L617" i="6"/>
  <c r="L618" i="6" s="1"/>
  <c r="L587" i="6"/>
  <c r="L625" i="6"/>
  <c r="L547" i="6"/>
  <c r="L553" i="6"/>
  <c r="L605" i="6" s="1"/>
  <c r="N268" i="6"/>
  <c r="N270" i="6"/>
  <c r="N272" i="6"/>
  <c r="N274" i="6"/>
  <c r="N278" i="6"/>
  <c r="N286" i="6"/>
  <c r="N304" i="6"/>
  <c r="N306" i="6"/>
  <c r="M330" i="6"/>
  <c r="N332" i="6"/>
  <c r="N624" i="6" s="1"/>
  <c r="N507" i="6"/>
  <c r="N617" i="6"/>
  <c r="N618" i="6" s="1"/>
  <c r="N523" i="6"/>
  <c r="N544" i="6"/>
  <c r="N625" i="6"/>
  <c r="N551" i="6"/>
  <c r="N555" i="6"/>
  <c r="N559" i="6"/>
  <c r="P306" i="6"/>
  <c r="P327" i="6"/>
  <c r="P332" i="6"/>
  <c r="P624" i="6" s="1"/>
  <c r="P625" i="6"/>
  <c r="P498" i="6"/>
  <c r="M498" i="6" s="1"/>
  <c r="P505" i="6"/>
  <c r="P507" i="6" s="1"/>
  <c r="P617" i="6"/>
  <c r="P523" i="6"/>
  <c r="P587" i="6"/>
  <c r="P547" i="6"/>
  <c r="P553" i="6"/>
  <c r="P605" i="6" s="1"/>
  <c r="P565" i="6"/>
  <c r="O270" i="6"/>
  <c r="O274" i="6"/>
  <c r="O306" i="6"/>
  <c r="O544" i="6"/>
  <c r="R286" i="6"/>
  <c r="R290" i="6" s="1"/>
  <c r="T286" i="6"/>
  <c r="R304" i="6"/>
  <c r="R306" i="6"/>
  <c r="R345" i="6"/>
  <c r="R332" i="6"/>
  <c r="R624" i="6" s="1"/>
  <c r="R617" i="6"/>
  <c r="R625" i="6"/>
  <c r="R551" i="6"/>
  <c r="R555" i="6"/>
  <c r="R559" i="6"/>
  <c r="T294" i="6"/>
  <c r="T332" i="6"/>
  <c r="T624" i="6" s="1"/>
  <c r="Q501" i="6"/>
  <c r="T617" i="6"/>
  <c r="T618" i="6" s="1"/>
  <c r="T521" i="6"/>
  <c r="T523" i="6"/>
  <c r="T587" i="6"/>
  <c r="T547" i="6"/>
  <c r="T553" i="6"/>
  <c r="Q553" i="6" s="1"/>
  <c r="S286" i="6"/>
  <c r="S290" i="6" s="1"/>
  <c r="S304" i="6"/>
  <c r="S306" i="6"/>
  <c r="S332" i="6"/>
  <c r="S624" i="6" s="1"/>
  <c r="S625" i="6"/>
  <c r="S617" i="6"/>
  <c r="S618" i="6" s="1"/>
  <c r="S544" i="6"/>
  <c r="S547" i="6"/>
  <c r="S553" i="6"/>
  <c r="S555" i="6" s="1"/>
  <c r="V286" i="6"/>
  <c r="V290" i="6" s="1"/>
  <c r="V294" i="6"/>
  <c r="V304" i="6"/>
  <c r="V306" i="6"/>
  <c r="V332" i="6"/>
  <c r="V624" i="6" s="1"/>
  <c r="V617" i="6"/>
  <c r="V618" i="6" s="1"/>
  <c r="V625" i="6"/>
  <c r="V551" i="6"/>
  <c r="V555" i="6"/>
  <c r="V559" i="6"/>
  <c r="X294" i="6"/>
  <c r="X306" i="6"/>
  <c r="X332" i="6"/>
  <c r="X624" i="6" s="1"/>
  <c r="U501" i="6"/>
  <c r="X587" i="6"/>
  <c r="X625" i="6"/>
  <c r="X547" i="6"/>
  <c r="U547" i="6" s="1"/>
  <c r="X553" i="6"/>
  <c r="W294" i="6"/>
  <c r="W327" i="6"/>
  <c r="W332" i="6"/>
  <c r="W624" i="6" s="1"/>
  <c r="W625" i="6"/>
  <c r="W617" i="6"/>
  <c r="W618" i="6" s="1"/>
  <c r="W547" i="6"/>
  <c r="W553" i="6"/>
  <c r="W555" i="6" s="1"/>
  <c r="W289" i="6"/>
  <c r="U562" i="6"/>
  <c r="U563" i="6" s="1"/>
  <c r="Q562" i="6"/>
  <c r="Q563" i="6" s="1"/>
  <c r="I562" i="6"/>
  <c r="I563" i="6" s="1"/>
  <c r="I556" i="6"/>
  <c r="I557" i="6" s="1"/>
  <c r="I552" i="6"/>
  <c r="I553" i="6" s="1"/>
  <c r="I548" i="6"/>
  <c r="I549" i="6" s="1"/>
  <c r="I546" i="6"/>
  <c r="I547" i="6" s="1"/>
  <c r="U519" i="6"/>
  <c r="U520" i="6" s="1"/>
  <c r="M520" i="6"/>
  <c r="I520" i="6"/>
  <c r="I504" i="6"/>
  <c r="I505" i="6" s="1"/>
  <c r="I497" i="6"/>
  <c r="I498" i="6" s="1"/>
  <c r="U350" i="6"/>
  <c r="Q350" i="6"/>
  <c r="M350" i="6"/>
  <c r="I350" i="6"/>
  <c r="U334" i="6"/>
  <c r="Q334" i="6"/>
  <c r="M84" i="6"/>
  <c r="I333" i="6"/>
  <c r="U332" i="6"/>
  <c r="Q332" i="6"/>
  <c r="I331" i="6"/>
  <c r="U316" i="6"/>
  <c r="Q315" i="6"/>
  <c r="Q316" i="6" s="1"/>
  <c r="M315" i="6"/>
  <c r="M316" i="6" s="1"/>
  <c r="I315" i="6"/>
  <c r="I316" i="6" s="1"/>
  <c r="U314" i="6"/>
  <c r="Q313" i="6"/>
  <c r="Q314" i="6" s="1"/>
  <c r="M313" i="6"/>
  <c r="M314" i="6" s="1"/>
  <c r="I313" i="6"/>
  <c r="I314" i="6" s="1"/>
  <c r="I279" i="6"/>
  <c r="I280" i="6" s="1"/>
  <c r="I275" i="6"/>
  <c r="I276" i="6" s="1"/>
  <c r="U108" i="6"/>
  <c r="Q108" i="6"/>
  <c r="M108" i="6"/>
  <c r="K254" i="6"/>
  <c r="K236" i="6"/>
  <c r="K210" i="6"/>
  <c r="K573" i="6" s="1"/>
  <c r="M114" i="6"/>
  <c r="N594" i="6"/>
  <c r="M292" i="6"/>
  <c r="U12" i="6"/>
  <c r="Q76" i="6"/>
  <c r="Q50" i="6"/>
  <c r="Q53" i="6" s="1"/>
  <c r="Q12" i="6"/>
  <c r="T13" i="6"/>
  <c r="X254" i="6"/>
  <c r="X593" i="6"/>
  <c r="Q62" i="6"/>
  <c r="Q46" i="6"/>
  <c r="T593" i="6"/>
  <c r="P544" i="6"/>
  <c r="M295" i="6"/>
  <c r="T235" i="6"/>
  <c r="T115" i="6"/>
  <c r="T112" i="6"/>
  <c r="P112" i="6"/>
  <c r="W209" i="6"/>
  <c r="X85" i="6"/>
  <c r="X13" i="6"/>
  <c r="M100" i="6"/>
  <c r="L13" i="6"/>
  <c r="Q517" i="6"/>
  <c r="U196" i="6"/>
  <c r="V209" i="6"/>
  <c r="T622" i="6"/>
  <c r="P622" i="6"/>
  <c r="X210" i="6"/>
  <c r="X573" i="6" s="1"/>
  <c r="T210" i="6"/>
  <c r="T573" i="6" s="1"/>
  <c r="T211" i="6"/>
  <c r="P210" i="6"/>
  <c r="P573" i="6" s="1"/>
  <c r="U36" i="6"/>
  <c r="Q36" i="6"/>
  <c r="L600" i="6"/>
  <c r="K600" i="6"/>
  <c r="P209" i="6"/>
  <c r="M139" i="6"/>
  <c r="M125" i="6"/>
  <c r="M124" i="6"/>
  <c r="T209" i="6"/>
  <c r="Q125" i="6"/>
  <c r="Q124" i="6"/>
  <c r="X209" i="6"/>
  <c r="X598" i="6"/>
  <c r="S622" i="6"/>
  <c r="X211" i="6"/>
  <c r="P211" i="6"/>
  <c r="P598" i="6"/>
  <c r="T598" i="6"/>
  <c r="M297" i="6"/>
  <c r="J236" i="6"/>
  <c r="K209" i="6"/>
  <c r="J235" i="6"/>
  <c r="K211" i="6"/>
  <c r="J211" i="6"/>
  <c r="J254" i="6"/>
  <c r="J597" i="6"/>
  <c r="J600" i="6"/>
  <c r="J598" i="6"/>
  <c r="J633" i="6"/>
  <c r="J358" i="6"/>
  <c r="J622" i="6"/>
  <c r="M55" i="6"/>
  <c r="X600" i="6"/>
  <c r="N358" i="6"/>
  <c r="O358" i="6"/>
  <c r="J629" i="6"/>
  <c r="J617" i="6"/>
  <c r="T255" i="6"/>
  <c r="T597" i="6" s="1"/>
  <c r="O509" i="6"/>
  <c r="O85" i="6"/>
  <c r="S85" i="6"/>
  <c r="Q84" i="6"/>
  <c r="L85" i="6"/>
  <c r="W85" i="6"/>
  <c r="U84" i="6"/>
  <c r="J210" i="6"/>
  <c r="J573" i="6" s="1"/>
  <c r="L544" i="6"/>
  <c r="X544" i="6"/>
  <c r="N289" i="6"/>
  <c r="X617" i="6"/>
  <c r="X618" i="6" s="1"/>
  <c r="P304" i="6"/>
  <c r="M269" i="6"/>
  <c r="P270" i="6"/>
  <c r="K272" i="6"/>
  <c r="U233" i="6"/>
  <c r="X235" i="6"/>
  <c r="T254" i="6"/>
  <c r="R611" i="6"/>
  <c r="R612" i="6" s="1"/>
  <c r="M501" i="6"/>
  <c r="S607" i="6"/>
  <c r="S609" i="6" s="1"/>
  <c r="R607" i="6"/>
  <c r="R609" i="6" s="1"/>
  <c r="Q518" i="6"/>
  <c r="K607" i="6"/>
  <c r="K609" i="6" s="1"/>
  <c r="P289" i="6"/>
  <c r="X629" i="6"/>
  <c r="T289" i="6"/>
  <c r="O289" i="6"/>
  <c r="J336" i="6"/>
  <c r="P236" i="6"/>
  <c r="M236" i="6" s="1"/>
  <c r="L594" i="6"/>
  <c r="L294" i="6"/>
  <c r="O594" i="6"/>
  <c r="K289" i="6"/>
  <c r="U328" i="6"/>
  <c r="U330" i="6"/>
  <c r="U303" i="6"/>
  <c r="X304" i="6"/>
  <c r="U285" i="6"/>
  <c r="X286" i="6"/>
  <c r="X290" i="6" s="1"/>
  <c r="U271" i="6"/>
  <c r="U267" i="6"/>
  <c r="S595" i="6"/>
  <c r="Q273" i="6"/>
  <c r="Q269" i="6"/>
  <c r="R594" i="6"/>
  <c r="R294" i="6"/>
  <c r="M328" i="6"/>
  <c r="M273" i="6"/>
  <c r="P274" i="6"/>
  <c r="T632" i="6"/>
  <c r="Q120" i="6"/>
  <c r="T121" i="6"/>
  <c r="Q116" i="6"/>
  <c r="T117" i="6"/>
  <c r="X289" i="6"/>
  <c r="S289" i="6"/>
  <c r="R289" i="6"/>
  <c r="L289" i="6"/>
  <c r="O617" i="6"/>
  <c r="O618" i="6" s="1"/>
  <c r="L629" i="6"/>
  <c r="L632" i="6"/>
  <c r="K632" i="6"/>
  <c r="M238" i="6"/>
  <c r="P239" i="6"/>
  <c r="P599" i="6"/>
  <c r="P631" i="6"/>
  <c r="U238" i="6"/>
  <c r="X239" i="6"/>
  <c r="X632" i="6"/>
  <c r="U104" i="6"/>
  <c r="U100" i="6"/>
  <c r="X101" i="6"/>
  <c r="W587" i="6"/>
  <c r="W544" i="6"/>
  <c r="U354" i="6"/>
  <c r="U325" i="6"/>
  <c r="X327" i="6"/>
  <c r="S594" i="6"/>
  <c r="S294" i="6"/>
  <c r="Q328" i="6"/>
  <c r="Q303" i="6"/>
  <c r="T304" i="6"/>
  <c r="R595" i="6"/>
  <c r="K112" i="6"/>
  <c r="L112" i="6"/>
  <c r="P254" i="6"/>
  <c r="P255" i="6"/>
  <c r="M354" i="6"/>
  <c r="P356" i="6"/>
  <c r="P594" i="6"/>
  <c r="P286" i="6"/>
  <c r="M271" i="6"/>
  <c r="P272" i="6"/>
  <c r="P268" i="6"/>
  <c r="K594" i="6"/>
  <c r="K294" i="6"/>
  <c r="P607" i="6"/>
  <c r="P609" i="6" s="1"/>
  <c r="K615" i="6"/>
  <c r="K631" i="6"/>
  <c r="P632" i="6"/>
  <c r="Q238" i="6"/>
  <c r="T239" i="6"/>
  <c r="Q104" i="6"/>
  <c r="Q100" i="6"/>
  <c r="T101" i="6"/>
  <c r="M46" i="6"/>
  <c r="M65" i="6"/>
  <c r="Q354" i="6"/>
  <c r="Q325" i="6"/>
  <c r="T327" i="6"/>
  <c r="Q305" i="6"/>
  <c r="T306" i="6"/>
  <c r="U120" i="6"/>
  <c r="X121" i="6"/>
  <c r="U116" i="6"/>
  <c r="X117" i="6"/>
  <c r="L633" i="6"/>
  <c r="L358" i="6"/>
  <c r="J611" i="6"/>
  <c r="J612" i="6" s="1"/>
  <c r="J599" i="6"/>
  <c r="L115" i="6"/>
  <c r="K115" i="6"/>
  <c r="K109" i="6"/>
  <c r="L109" i="6"/>
  <c r="Q139" i="6"/>
  <c r="T600" i="6"/>
  <c r="T236" i="6"/>
  <c r="X236" i="6"/>
  <c r="T544" i="6"/>
  <c r="X115" i="6"/>
  <c r="L598" i="6"/>
  <c r="U125" i="6"/>
  <c r="M86" i="6"/>
  <c r="W629" i="6"/>
  <c r="T629" i="6"/>
  <c r="X112" i="6"/>
  <c r="S235" i="6"/>
  <c r="K235" i="6"/>
  <c r="L210" i="6"/>
  <c r="L573" i="6" s="1"/>
  <c r="L209" i="6"/>
  <c r="I209" i="6" s="1"/>
  <c r="N607" i="6"/>
  <c r="N609" i="6" s="1"/>
  <c r="P115" i="6"/>
  <c r="W235" i="6"/>
  <c r="L254" i="6"/>
  <c r="L235" i="6"/>
  <c r="L211" i="6"/>
  <c r="L236" i="6"/>
  <c r="X255" i="6"/>
  <c r="L255" i="6"/>
  <c r="L597" i="6" s="1"/>
  <c r="K598" i="6"/>
  <c r="U124" i="6"/>
  <c r="M36" i="6"/>
  <c r="J208" i="6"/>
  <c r="T625" i="6"/>
  <c r="X208" i="6"/>
  <c r="N611" i="6"/>
  <c r="N612" i="6" s="1"/>
  <c r="W611" i="6"/>
  <c r="W612" i="6" s="1"/>
  <c r="K611" i="6"/>
  <c r="K612" i="6" s="1"/>
  <c r="Q330" i="6"/>
  <c r="P611" i="6"/>
  <c r="P612" i="6" s="1"/>
  <c r="T611" i="6"/>
  <c r="T612" i="6" s="1"/>
  <c r="I330" i="6"/>
  <c r="V611" i="6"/>
  <c r="O611" i="6"/>
  <c r="O612" i="6" s="1"/>
  <c r="L611" i="6"/>
  <c r="X569" i="6" l="1"/>
  <c r="S569" i="6"/>
  <c r="R569" i="6"/>
  <c r="O569" i="6"/>
  <c r="L569" i="6"/>
  <c r="T569" i="6"/>
  <c r="J569" i="6"/>
  <c r="N569" i="6"/>
  <c r="W569" i="6"/>
  <c r="V569" i="6"/>
  <c r="K569" i="6"/>
  <c r="P569" i="6"/>
  <c r="M605" i="6"/>
  <c r="Q598" i="6"/>
  <c r="J492" i="6"/>
  <c r="W540" i="6"/>
  <c r="V540" i="6"/>
  <c r="O540" i="6"/>
  <c r="Q615" i="6"/>
  <c r="M622" i="6"/>
  <c r="S540" i="6"/>
  <c r="K571" i="6"/>
  <c r="J345" i="6"/>
  <c r="L571" i="6"/>
  <c r="M81" i="6"/>
  <c r="J571" i="6"/>
  <c r="J98" i="6"/>
  <c r="W571" i="6"/>
  <c r="S571" i="6"/>
  <c r="V597" i="6"/>
  <c r="V571" i="6"/>
  <c r="R597" i="6"/>
  <c r="Q597" i="6" s="1"/>
  <c r="R571" i="6"/>
  <c r="N345" i="6"/>
  <c r="T571" i="6"/>
  <c r="U631" i="6"/>
  <c r="L492" i="6"/>
  <c r="N571" i="6"/>
  <c r="O571" i="6"/>
  <c r="K492" i="6"/>
  <c r="Q81" i="6"/>
  <c r="T98" i="6"/>
  <c r="S98" i="6"/>
  <c r="X571" i="6"/>
  <c r="X98" i="6"/>
  <c r="P492" i="6"/>
  <c r="P571" i="6"/>
  <c r="I101" i="6"/>
  <c r="K98" i="6"/>
  <c r="W98" i="6"/>
  <c r="P98" i="6"/>
  <c r="N98" i="6"/>
  <c r="X492" i="6"/>
  <c r="L98" i="6"/>
  <c r="I268" i="6"/>
  <c r="M121" i="6"/>
  <c r="T492" i="6"/>
  <c r="Q573" i="6"/>
  <c r="M573" i="6"/>
  <c r="U573" i="6"/>
  <c r="W597" i="6"/>
  <c r="S597" i="6"/>
  <c r="V98" i="6"/>
  <c r="R98" i="6"/>
  <c r="W492" i="6"/>
  <c r="W570" i="6"/>
  <c r="S570" i="6"/>
  <c r="S492" i="6"/>
  <c r="O570" i="6"/>
  <c r="O492" i="6"/>
  <c r="K570" i="6"/>
  <c r="O98" i="6"/>
  <c r="V570" i="6"/>
  <c r="U570" i="6" s="1"/>
  <c r="V492" i="6"/>
  <c r="R492" i="6"/>
  <c r="R570" i="6"/>
  <c r="Q570" i="6" s="1"/>
  <c r="N570" i="6"/>
  <c r="M570" i="6" s="1"/>
  <c r="N492" i="6"/>
  <c r="J570" i="6"/>
  <c r="I570" i="6" s="1"/>
  <c r="U71" i="6"/>
  <c r="W283" i="6"/>
  <c r="O283" i="6"/>
  <c r="S345" i="6"/>
  <c r="Q74" i="6"/>
  <c r="I353" i="6"/>
  <c r="U81" i="6"/>
  <c r="M53" i="6"/>
  <c r="U280" i="6"/>
  <c r="I632" i="6"/>
  <c r="Q514" i="6"/>
  <c r="O345" i="6"/>
  <c r="J604" i="6"/>
  <c r="P283" i="6"/>
  <c r="R283" i="6"/>
  <c r="V283" i="6"/>
  <c r="I207" i="6"/>
  <c r="T345" i="6"/>
  <c r="K283" i="6"/>
  <c r="L283" i="6"/>
  <c r="R277" i="6"/>
  <c r="Q277" i="6" s="1"/>
  <c r="Q275" i="6"/>
  <c r="X283" i="6"/>
  <c r="X345" i="6"/>
  <c r="P345" i="6"/>
  <c r="P278" i="6"/>
  <c r="M278" i="6" s="1"/>
  <c r="M276" i="6"/>
  <c r="N277" i="6"/>
  <c r="M277" i="6" s="1"/>
  <c r="M275" i="6"/>
  <c r="M280" i="6"/>
  <c r="V277" i="6"/>
  <c r="U277" i="6" s="1"/>
  <c r="U275" i="6"/>
  <c r="W345" i="6"/>
  <c r="Q280" i="6"/>
  <c r="I592" i="6"/>
  <c r="Q57" i="6"/>
  <c r="L591" i="6"/>
  <c r="Q68" i="6"/>
  <c r="J283" i="6"/>
  <c r="J591" i="6"/>
  <c r="Q78" i="6"/>
  <c r="U57" i="6"/>
  <c r="P591" i="6"/>
  <c r="P596" i="6" s="1"/>
  <c r="M589" i="6"/>
  <c r="Q612" i="6"/>
  <c r="U589" i="6"/>
  <c r="Q589" i="6"/>
  <c r="U585" i="6"/>
  <c r="U74" i="6"/>
  <c r="Q71" i="6"/>
  <c r="Q586" i="6"/>
  <c r="Q585" i="6"/>
  <c r="S283" i="6"/>
  <c r="T283" i="6"/>
  <c r="U584" i="6"/>
  <c r="Q584" i="6"/>
  <c r="M281" i="6"/>
  <c r="Q590" i="6"/>
  <c r="R619" i="6"/>
  <c r="R620" i="6" s="1"/>
  <c r="U281" i="6"/>
  <c r="W619" i="6"/>
  <c r="W620" i="6" s="1"/>
  <c r="M585" i="6"/>
  <c r="K591" i="6"/>
  <c r="M68" i="6"/>
  <c r="M590" i="6"/>
  <c r="U590" i="6"/>
  <c r="Q281" i="6"/>
  <c r="M584" i="6"/>
  <c r="N283" i="6"/>
  <c r="P597" i="6"/>
  <c r="N597" i="6"/>
  <c r="O597" i="6"/>
  <c r="X237" i="6"/>
  <c r="X591" i="6"/>
  <c r="V591" i="6"/>
  <c r="W591" i="6"/>
  <c r="S591" i="6"/>
  <c r="T591" i="6"/>
  <c r="R591" i="6"/>
  <c r="R596" i="6" s="1"/>
  <c r="O591" i="6"/>
  <c r="O596" i="6" s="1"/>
  <c r="N591" i="6"/>
  <c r="N596" i="6" s="1"/>
  <c r="U583" i="6"/>
  <c r="U78" i="6"/>
  <c r="U68" i="6"/>
  <c r="Q64" i="6"/>
  <c r="M57" i="6"/>
  <c r="U64" i="6"/>
  <c r="Q583" i="6"/>
  <c r="M78" i="6"/>
  <c r="M64" i="6"/>
  <c r="M44" i="6"/>
  <c r="M583" i="6"/>
  <c r="I103" i="6"/>
  <c r="Q587" i="6"/>
  <c r="I624" i="6"/>
  <c r="P600" i="6"/>
  <c r="M600" i="6" s="1"/>
  <c r="I91" i="6"/>
  <c r="M633" i="6"/>
  <c r="M394" i="6"/>
  <c r="Q370" i="6"/>
  <c r="V256" i="6"/>
  <c r="S318" i="6"/>
  <c r="S320" i="6" s="1"/>
  <c r="S322" i="6" s="1"/>
  <c r="W282" i="6"/>
  <c r="T278" i="6"/>
  <c r="Q278" i="6" s="1"/>
  <c r="I298" i="6"/>
  <c r="U618" i="6"/>
  <c r="I327" i="6"/>
  <c r="Q599" i="6"/>
  <c r="K521" i="6"/>
  <c r="K540" i="6" s="1"/>
  <c r="I254" i="6"/>
  <c r="U239" i="6"/>
  <c r="P309" i="6"/>
  <c r="M289" i="6"/>
  <c r="S551" i="6"/>
  <c r="O565" i="6"/>
  <c r="R623" i="6"/>
  <c r="Q87" i="6"/>
  <c r="W603" i="6"/>
  <c r="X623" i="6"/>
  <c r="W551" i="6"/>
  <c r="I151" i="6"/>
  <c r="I74" i="6"/>
  <c r="M382" i="6"/>
  <c r="I390" i="6"/>
  <c r="I394" i="6"/>
  <c r="Q394" i="6"/>
  <c r="U372" i="6"/>
  <c r="M505" i="6"/>
  <c r="N550" i="6"/>
  <c r="M550" i="6" s="1"/>
  <c r="K555" i="6"/>
  <c r="O299" i="6"/>
  <c r="M332" i="6"/>
  <c r="P500" i="6"/>
  <c r="M500" i="6" s="1"/>
  <c r="V603" i="6"/>
  <c r="V606" i="6" s="1"/>
  <c r="S623" i="6"/>
  <c r="U617" i="6"/>
  <c r="U327" i="6"/>
  <c r="I289" i="6"/>
  <c r="U298" i="6"/>
  <c r="T256" i="6"/>
  <c r="U625" i="6"/>
  <c r="V299" i="6"/>
  <c r="T299" i="6"/>
  <c r="M625" i="6"/>
  <c r="J290" i="6"/>
  <c r="M334" i="6"/>
  <c r="L336" i="6"/>
  <c r="I336" i="6" s="1"/>
  <c r="U622" i="6"/>
  <c r="I514" i="6"/>
  <c r="N256" i="6"/>
  <c r="M362" i="6"/>
  <c r="Q360" i="6"/>
  <c r="M103" i="6"/>
  <c r="Q254" i="6"/>
  <c r="J605" i="6"/>
  <c r="I605" i="6" s="1"/>
  <c r="Q552" i="6"/>
  <c r="I599" i="6"/>
  <c r="Q306" i="6"/>
  <c r="V565" i="6"/>
  <c r="N623" i="6"/>
  <c r="J565" i="6"/>
  <c r="T507" i="6"/>
  <c r="Q507" i="6" s="1"/>
  <c r="N336" i="6"/>
  <c r="R558" i="6"/>
  <c r="Q558" i="6" s="1"/>
  <c r="I629" i="6"/>
  <c r="J603" i="6"/>
  <c r="I89" i="6"/>
  <c r="U89" i="6"/>
  <c r="U338" i="6"/>
  <c r="I368" i="6"/>
  <c r="M370" i="6"/>
  <c r="I378" i="6"/>
  <c r="M380" i="6"/>
  <c r="I628" i="6"/>
  <c r="U394" i="6"/>
  <c r="V208" i="6"/>
  <c r="Q362" i="6"/>
  <c r="Q366" i="6"/>
  <c r="Q374" i="6"/>
  <c r="Q378" i="6"/>
  <c r="Q382" i="6"/>
  <c r="Q386" i="6"/>
  <c r="Q390" i="6"/>
  <c r="U356" i="6"/>
  <c r="U362" i="6"/>
  <c r="U366" i="6"/>
  <c r="U382" i="6"/>
  <c r="Q503" i="6"/>
  <c r="U509" i="6"/>
  <c r="U91" i="6"/>
  <c r="U500" i="6"/>
  <c r="X531" i="6"/>
  <c r="X540" i="6" s="1"/>
  <c r="M254" i="6"/>
  <c r="W565" i="6"/>
  <c r="I614" i="6"/>
  <c r="J626" i="6"/>
  <c r="T604" i="6"/>
  <c r="Q604" i="6" s="1"/>
  <c r="I594" i="6"/>
  <c r="K603" i="6"/>
  <c r="Q592" i="6"/>
  <c r="Q527" i="6"/>
  <c r="I87" i="6"/>
  <c r="M87" i="6"/>
  <c r="I531" i="6"/>
  <c r="M360" i="6"/>
  <c r="I364" i="6"/>
  <c r="M368" i="6"/>
  <c r="I372" i="6"/>
  <c r="I57" i="6"/>
  <c r="I68" i="6"/>
  <c r="Q270" i="6"/>
  <c r="Q372" i="6"/>
  <c r="U353" i="6"/>
  <c r="U364" i="6"/>
  <c r="U376" i="6"/>
  <c r="U380" i="6"/>
  <c r="U388" i="6"/>
  <c r="Q91" i="6"/>
  <c r="L521" i="6"/>
  <c r="L540" i="6" s="1"/>
  <c r="P531" i="6"/>
  <c r="M531" i="6" s="1"/>
  <c r="U615" i="6"/>
  <c r="I106" i="6"/>
  <c r="Q632" i="6"/>
  <c r="I349" i="6"/>
  <c r="I121" i="6"/>
  <c r="S603" i="6"/>
  <c r="M89" i="6"/>
  <c r="U270" i="6"/>
  <c r="S515" i="6"/>
  <c r="X604" i="6"/>
  <c r="U604" i="6" s="1"/>
  <c r="M630" i="6"/>
  <c r="R606" i="6"/>
  <c r="K623" i="6"/>
  <c r="U286" i="6"/>
  <c r="V318" i="6"/>
  <c r="V320" i="6" s="1"/>
  <c r="V322" i="6" s="1"/>
  <c r="L299" i="6"/>
  <c r="I299" i="6" s="1"/>
  <c r="Q85" i="6"/>
  <c r="I622" i="6"/>
  <c r="N299" i="6"/>
  <c r="M299" i="6" s="1"/>
  <c r="X299" i="6"/>
  <c r="T605" i="6"/>
  <c r="Q605" i="6" s="1"/>
  <c r="T559" i="6"/>
  <c r="Q559" i="6" s="1"/>
  <c r="S605" i="6"/>
  <c r="U505" i="6"/>
  <c r="M609" i="6"/>
  <c r="I109" i="6"/>
  <c r="O336" i="6"/>
  <c r="P336" i="6"/>
  <c r="K290" i="6"/>
  <c r="U103" i="6"/>
  <c r="I49" i="6"/>
  <c r="I380" i="6"/>
  <c r="Q388" i="6"/>
  <c r="M511" i="6"/>
  <c r="M553" i="6"/>
  <c r="X507" i="6"/>
  <c r="U507" i="6" s="1"/>
  <c r="R282" i="6"/>
  <c r="I185" i="6"/>
  <c r="M631" i="6"/>
  <c r="X309" i="6"/>
  <c r="X310" i="6" s="1"/>
  <c r="I85" i="6"/>
  <c r="U514" i="6"/>
  <c r="U85" i="6"/>
  <c r="U294" i="6"/>
  <c r="I550" i="6"/>
  <c r="W318" i="6"/>
  <c r="W320" i="6" s="1"/>
  <c r="W322" i="6" s="1"/>
  <c r="X565" i="6"/>
  <c r="Q123" i="6"/>
  <c r="M115" i="6"/>
  <c r="Q588" i="6"/>
  <c r="T318" i="6"/>
  <c r="T320" i="6" s="1"/>
  <c r="T322" i="6" s="1"/>
  <c r="M593" i="6"/>
  <c r="I607" i="6"/>
  <c r="U155" i="6"/>
  <c r="S613" i="6"/>
  <c r="S616" i="6" s="1"/>
  <c r="P555" i="6"/>
  <c r="M555" i="6" s="1"/>
  <c r="S604" i="6"/>
  <c r="T282" i="6"/>
  <c r="Q294" i="6"/>
  <c r="Q622" i="6"/>
  <c r="M587" i="6"/>
  <c r="I304" i="6"/>
  <c r="I609" i="6"/>
  <c r="I615" i="6"/>
  <c r="U633" i="6"/>
  <c r="M338" i="6"/>
  <c r="M372" i="6"/>
  <c r="I374" i="6"/>
  <c r="I382" i="6"/>
  <c r="Q274" i="6"/>
  <c r="U374" i="6"/>
  <c r="R318" i="6"/>
  <c r="R320" i="6" s="1"/>
  <c r="R322" i="6" s="1"/>
  <c r="U611" i="6"/>
  <c r="S626" i="6"/>
  <c r="T555" i="6"/>
  <c r="Q555" i="6" s="1"/>
  <c r="V282" i="6"/>
  <c r="W515" i="6"/>
  <c r="I500" i="6"/>
  <c r="U112" i="6"/>
  <c r="U121" i="6"/>
  <c r="Q327" i="6"/>
  <c r="P256" i="6"/>
  <c r="M239" i="6"/>
  <c r="M298" i="6"/>
  <c r="N282" i="6"/>
  <c r="U254" i="6"/>
  <c r="U624" i="6"/>
  <c r="Q103" i="6"/>
  <c r="Q89" i="6"/>
  <c r="V515" i="6"/>
  <c r="Q266" i="6"/>
  <c r="S256" i="6"/>
  <c r="P623" i="6"/>
  <c r="V550" i="6"/>
  <c r="U550" i="6" s="1"/>
  <c r="O256" i="6"/>
  <c r="N318" i="6"/>
  <c r="N320" i="6" s="1"/>
  <c r="N322" i="6" s="1"/>
  <c r="N565" i="6"/>
  <c r="M565" i="6" s="1"/>
  <c r="M607" i="6"/>
  <c r="M504" i="6"/>
  <c r="Q255" i="6"/>
  <c r="T531" i="6"/>
  <c r="Q531" i="6" s="1"/>
  <c r="Q504" i="6"/>
  <c r="O613" i="6"/>
  <c r="R299" i="6"/>
  <c r="Q594" i="6"/>
  <c r="I543" i="6"/>
  <c r="M349" i="6"/>
  <c r="K551" i="6"/>
  <c r="I356" i="6"/>
  <c r="I595" i="6"/>
  <c r="U119" i="6"/>
  <c r="R256" i="6"/>
  <c r="W623" i="6"/>
  <c r="M586" i="6"/>
  <c r="U593" i="6"/>
  <c r="U587" i="6"/>
  <c r="J551" i="6"/>
  <c r="M366" i="6"/>
  <c r="M91" i="6"/>
  <c r="I600" i="6"/>
  <c r="N603" i="6"/>
  <c r="N606" i="6" s="1"/>
  <c r="W604" i="6"/>
  <c r="W605" i="6"/>
  <c r="N554" i="6"/>
  <c r="M554" i="6" s="1"/>
  <c r="W613" i="6"/>
  <c r="W616" i="6" s="1"/>
  <c r="V613" i="6"/>
  <c r="V616" i="6" s="1"/>
  <c r="I633" i="6"/>
  <c r="Q289" i="6"/>
  <c r="I587" i="6"/>
  <c r="L345" i="6"/>
  <c r="P318" i="6"/>
  <c r="P320" i="6" s="1"/>
  <c r="P322" i="6" s="1"/>
  <c r="M595" i="6"/>
  <c r="I123" i="6"/>
  <c r="O208" i="6"/>
  <c r="O601" i="6" s="1"/>
  <c r="U274" i="6"/>
  <c r="I597" i="6"/>
  <c r="M101" i="6"/>
  <c r="X282" i="6"/>
  <c r="P290" i="6"/>
  <c r="I137" i="6"/>
  <c r="U559" i="6"/>
  <c r="M327" i="6"/>
  <c r="M523" i="6"/>
  <c r="M286" i="6"/>
  <c r="L309" i="6"/>
  <c r="L310" i="6" s="1"/>
  <c r="I306" i="6"/>
  <c r="I266" i="6"/>
  <c r="X336" i="6"/>
  <c r="U523" i="6"/>
  <c r="R336" i="6"/>
  <c r="X256" i="6"/>
  <c r="T614" i="6"/>
  <c r="T616" i="6" s="1"/>
  <c r="P559" i="6"/>
  <c r="M559" i="6" s="1"/>
  <c r="P604" i="6"/>
  <c r="M604" i="6" s="1"/>
  <c r="N208" i="6"/>
  <c r="I115" i="6"/>
  <c r="U629" i="6"/>
  <c r="M270" i="6"/>
  <c r="P626" i="6"/>
  <c r="N626" i="6"/>
  <c r="W336" i="6"/>
  <c r="U595" i="6"/>
  <c r="Q272" i="6"/>
  <c r="M588" i="6"/>
  <c r="U87" i="6"/>
  <c r="I370" i="6"/>
  <c r="M13" i="6"/>
  <c r="I585" i="6"/>
  <c r="U592" i="6"/>
  <c r="U304" i="6"/>
  <c r="L555" i="6"/>
  <c r="I555" i="6" s="1"/>
  <c r="L616" i="6"/>
  <c r="M612" i="6"/>
  <c r="L256" i="6"/>
  <c r="Q595" i="6"/>
  <c r="S299" i="6"/>
  <c r="U594" i="6"/>
  <c r="S565" i="6"/>
  <c r="S336" i="6"/>
  <c r="K336" i="6"/>
  <c r="U123" i="6"/>
  <c r="U115" i="6"/>
  <c r="Q112" i="6"/>
  <c r="M123" i="6"/>
  <c r="M112" i="6"/>
  <c r="U588" i="6"/>
  <c r="U609" i="6"/>
  <c r="K565" i="6"/>
  <c r="Q607" i="6"/>
  <c r="M356" i="6"/>
  <c r="N290" i="6"/>
  <c r="Q115" i="6"/>
  <c r="M306" i="6"/>
  <c r="M274" i="6"/>
  <c r="M266" i="6"/>
  <c r="L626" i="6"/>
  <c r="T336" i="6"/>
  <c r="I270" i="6"/>
  <c r="L318" i="6"/>
  <c r="L320" i="6" s="1"/>
  <c r="L322" i="6" s="1"/>
  <c r="I119" i="6"/>
  <c r="U552" i="6"/>
  <c r="R565" i="6"/>
  <c r="I590" i="6"/>
  <c r="M272" i="6"/>
  <c r="P282" i="6"/>
  <c r="Q239" i="6"/>
  <c r="O290" i="6"/>
  <c r="N613" i="6"/>
  <c r="N616" i="6" s="1"/>
  <c r="N521" i="6"/>
  <c r="N540" i="6" s="1"/>
  <c r="U101" i="6"/>
  <c r="P564" i="6"/>
  <c r="M564" i="6" s="1"/>
  <c r="M611" i="6"/>
  <c r="X551" i="6"/>
  <c r="U551" i="6" s="1"/>
  <c r="U607" i="6"/>
  <c r="L604" i="6"/>
  <c r="I625" i="6"/>
  <c r="O626" i="6"/>
  <c r="O604" i="6"/>
  <c r="I598" i="6"/>
  <c r="M594" i="6"/>
  <c r="O318" i="6"/>
  <c r="O320" i="6" s="1"/>
  <c r="O322" i="6" s="1"/>
  <c r="Q498" i="6"/>
  <c r="V506" i="6"/>
  <c r="U506" i="6" s="1"/>
  <c r="U504" i="6"/>
  <c r="I255" i="6"/>
  <c r="X626" i="6"/>
  <c r="L515" i="6"/>
  <c r="Q611" i="6"/>
  <c r="W626" i="6"/>
  <c r="U557" i="6"/>
  <c r="R544" i="6"/>
  <c r="Q544" i="6" s="1"/>
  <c r="Q543" i="6"/>
  <c r="U556" i="6"/>
  <c r="V558" i="6"/>
  <c r="M632" i="6"/>
  <c r="I586" i="6"/>
  <c r="X278" i="6"/>
  <c r="U278" i="6" s="1"/>
  <c r="U13" i="6"/>
  <c r="Q593" i="6"/>
  <c r="O614" i="6"/>
  <c r="Q609" i="6"/>
  <c r="U600" i="6"/>
  <c r="M358" i="6"/>
  <c r="J256" i="6"/>
  <c r="I272" i="6"/>
  <c r="Q633" i="6"/>
  <c r="U599" i="6"/>
  <c r="I338" i="6"/>
  <c r="Q338" i="6"/>
  <c r="I376" i="6"/>
  <c r="I384" i="6"/>
  <c r="O623" i="6"/>
  <c r="I386" i="6"/>
  <c r="I388" i="6"/>
  <c r="S208" i="6"/>
  <c r="U349" i="6"/>
  <c r="U370" i="6"/>
  <c r="U378" i="6"/>
  <c r="U386" i="6"/>
  <c r="M294" i="6"/>
  <c r="I407" i="6"/>
  <c r="Q405" i="6"/>
  <c r="I403" i="6"/>
  <c r="X613" i="6"/>
  <c r="Q625" i="6"/>
  <c r="Q629" i="6"/>
  <c r="K616" i="6"/>
  <c r="L290" i="6"/>
  <c r="U289" i="6"/>
  <c r="I13" i="6"/>
  <c r="U306" i="6"/>
  <c r="V626" i="6"/>
  <c r="U117" i="6"/>
  <c r="Q358" i="6"/>
  <c r="Q368" i="6"/>
  <c r="Q392" i="6"/>
  <c r="U358" i="6"/>
  <c r="U368" i="6"/>
  <c r="U384" i="6"/>
  <c r="U392" i="6"/>
  <c r="U409" i="6"/>
  <c r="U407" i="6"/>
  <c r="M405" i="6"/>
  <c r="U403" i="6"/>
  <c r="V612" i="6"/>
  <c r="U612" i="6" s="1"/>
  <c r="K597" i="6"/>
  <c r="K256" i="6"/>
  <c r="U290" i="6"/>
  <c r="K507" i="6"/>
  <c r="K515" i="6" s="1"/>
  <c r="K604" i="6"/>
  <c r="I294" i="6"/>
  <c r="S309" i="6"/>
  <c r="S310" i="6" s="1"/>
  <c r="V336" i="6"/>
  <c r="M624" i="6"/>
  <c r="K309" i="6"/>
  <c r="K310" i="6" s="1"/>
  <c r="M599" i="6"/>
  <c r="W208" i="6"/>
  <c r="U272" i="6"/>
  <c r="K299" i="6"/>
  <c r="Q298" i="6"/>
  <c r="K318" i="6"/>
  <c r="K320" i="6" s="1"/>
  <c r="K322" i="6" s="1"/>
  <c r="L565" i="6"/>
  <c r="I239" i="6"/>
  <c r="I631" i="6"/>
  <c r="I117" i="6"/>
  <c r="I593" i="6"/>
  <c r="M85" i="6"/>
  <c r="M378" i="6"/>
  <c r="Q353" i="6"/>
  <c r="M592" i="6"/>
  <c r="T309" i="6"/>
  <c r="W299" i="6"/>
  <c r="V309" i="6"/>
  <c r="R309" i="6"/>
  <c r="M353" i="6"/>
  <c r="I274" i="6"/>
  <c r="U564" i="6"/>
  <c r="W309" i="6"/>
  <c r="W310" i="6" s="1"/>
  <c r="Q117" i="6"/>
  <c r="O309" i="6"/>
  <c r="M119" i="6"/>
  <c r="Q631" i="6"/>
  <c r="U632" i="6"/>
  <c r="U598" i="6"/>
  <c r="M598" i="6"/>
  <c r="I60" i="6"/>
  <c r="I588" i="6"/>
  <c r="X603" i="6"/>
  <c r="T565" i="6"/>
  <c r="I509" i="6"/>
  <c r="I360" i="6"/>
  <c r="I366" i="6"/>
  <c r="M364" i="6"/>
  <c r="M374" i="6"/>
  <c r="I64" i="6"/>
  <c r="I71" i="6"/>
  <c r="M376" i="6"/>
  <c r="M384" i="6"/>
  <c r="M386" i="6"/>
  <c r="Q364" i="6"/>
  <c r="Q380" i="6"/>
  <c r="Q509" i="6"/>
  <c r="M407" i="6"/>
  <c r="U405" i="6"/>
  <c r="M117" i="6"/>
  <c r="Q13" i="6"/>
  <c r="J318" i="6"/>
  <c r="J320" i="6" s="1"/>
  <c r="J322" i="6" s="1"/>
  <c r="I527" i="6"/>
  <c r="I574" i="6"/>
  <c r="T623" i="6"/>
  <c r="U628" i="6"/>
  <c r="M628" i="6"/>
  <c r="W256" i="6"/>
  <c r="U268" i="6"/>
  <c r="Q628" i="6"/>
  <c r="N309" i="6"/>
  <c r="I44" i="6"/>
  <c r="Q384" i="6"/>
  <c r="M392" i="6"/>
  <c r="Q376" i="6"/>
  <c r="I589" i="6"/>
  <c r="J309" i="6"/>
  <c r="I409" i="6"/>
  <c r="I144" i="6"/>
  <c r="I584" i="6"/>
  <c r="I358" i="6"/>
  <c r="Q121" i="6"/>
  <c r="M629" i="6"/>
  <c r="M503" i="6"/>
  <c r="M255" i="6"/>
  <c r="V623" i="6"/>
  <c r="Q523" i="6"/>
  <c r="R515" i="6"/>
  <c r="Q356" i="6"/>
  <c r="I503" i="6"/>
  <c r="M514" i="6"/>
  <c r="I523" i="6"/>
  <c r="J515" i="6"/>
  <c r="I392" i="6"/>
  <c r="M390" i="6"/>
  <c r="I53" i="6"/>
  <c r="Q304" i="6"/>
  <c r="U351" i="6"/>
  <c r="J237" i="6"/>
  <c r="T237" i="6"/>
  <c r="I235" i="6"/>
  <c r="Q209" i="6"/>
  <c r="I210" i="6"/>
  <c r="M209" i="6"/>
  <c r="U526" i="6"/>
  <c r="I526" i="6"/>
  <c r="U527" i="6"/>
  <c r="W566" i="6"/>
  <c r="Q564" i="6"/>
  <c r="I558" i="6"/>
  <c r="I554" i="6"/>
  <c r="M526" i="6"/>
  <c r="Q526" i="6"/>
  <c r="I576" i="6"/>
  <c r="I577" i="6"/>
  <c r="L566" i="6"/>
  <c r="M506" i="6"/>
  <c r="I544" i="6"/>
  <c r="T566" i="6"/>
  <c r="O566" i="6"/>
  <c r="K566" i="6"/>
  <c r="I564" i="6"/>
  <c r="I506" i="6"/>
  <c r="U554" i="6"/>
  <c r="I559" i="6"/>
  <c r="M544" i="6"/>
  <c r="L601" i="6"/>
  <c r="L602" i="6" s="1"/>
  <c r="I236" i="6"/>
  <c r="Q211" i="6"/>
  <c r="M304" i="6"/>
  <c r="T619" i="6"/>
  <c r="T620" i="6" s="1"/>
  <c r="V619" i="6"/>
  <c r="V620" i="6" s="1"/>
  <c r="I208" i="6"/>
  <c r="U317" i="6"/>
  <c r="I282" i="6"/>
  <c r="U207" i="6"/>
  <c r="Q351" i="6"/>
  <c r="Q207" i="6"/>
  <c r="W237" i="6"/>
  <c r="J566" i="6"/>
  <c r="M351" i="6"/>
  <c r="I277" i="6"/>
  <c r="Q554" i="6"/>
  <c r="M543" i="6"/>
  <c r="I317" i="6"/>
  <c r="T601" i="6"/>
  <c r="T602" i="6" s="1"/>
  <c r="J619" i="6"/>
  <c r="J620" i="6" s="1"/>
  <c r="K619" i="6"/>
  <c r="K620" i="6" s="1"/>
  <c r="K237" i="6"/>
  <c r="Q317" i="6"/>
  <c r="M317" i="6"/>
  <c r="I281" i="6"/>
  <c r="O619" i="6"/>
  <c r="O620" i="6" s="1"/>
  <c r="U236" i="6"/>
  <c r="V544" i="6"/>
  <c r="U544" i="6" s="1"/>
  <c r="U543" i="6"/>
  <c r="M507" i="6"/>
  <c r="X597" i="6"/>
  <c r="U255" i="6"/>
  <c r="T626" i="6"/>
  <c r="R618" i="6"/>
  <c r="Q618" i="6" s="1"/>
  <c r="Q617" i="6"/>
  <c r="Q286" i="6"/>
  <c r="T290" i="6"/>
  <c r="Q290" i="6" s="1"/>
  <c r="P551" i="6"/>
  <c r="M551" i="6" s="1"/>
  <c r="M547" i="6"/>
  <c r="P603" i="6"/>
  <c r="M617" i="6"/>
  <c r="P618" i="6"/>
  <c r="M618" i="6" s="1"/>
  <c r="U335" i="6"/>
  <c r="L612" i="6"/>
  <c r="I612" i="6" s="1"/>
  <c r="I611" i="6"/>
  <c r="J618" i="6"/>
  <c r="I618" i="6" s="1"/>
  <c r="I617" i="6"/>
  <c r="X619" i="6"/>
  <c r="U210" i="6"/>
  <c r="X605" i="6"/>
  <c r="U553" i="6"/>
  <c r="X555" i="6"/>
  <c r="U555" i="6" s="1"/>
  <c r="Q547" i="6"/>
  <c r="T551" i="6"/>
  <c r="Q551" i="6" s="1"/>
  <c r="T603" i="6"/>
  <c r="P521" i="6"/>
  <c r="P540" i="6" s="1"/>
  <c r="P613" i="6"/>
  <c r="M615" i="6"/>
  <c r="Q546" i="6"/>
  <c r="R550" i="6"/>
  <c r="M556" i="6"/>
  <c r="N558" i="6"/>
  <c r="M558" i="6" s="1"/>
  <c r="J521" i="6"/>
  <c r="J540" i="6" s="1"/>
  <c r="J613" i="6"/>
  <c r="M509" i="6"/>
  <c r="N515" i="6"/>
  <c r="I621" i="6"/>
  <c r="J623" i="6"/>
  <c r="Q155" i="6"/>
  <c r="R208" i="6"/>
  <c r="Q349" i="6"/>
  <c r="L619" i="6"/>
  <c r="L620" i="6" s="1"/>
  <c r="I507" i="6"/>
  <c r="L237" i="6"/>
  <c r="P619" i="6"/>
  <c r="P620" i="6" s="1"/>
  <c r="L551" i="6"/>
  <c r="L603" i="6"/>
  <c r="V237" i="6"/>
  <c r="U235" i="6"/>
  <c r="S619" i="6"/>
  <c r="S620" i="6" s="1"/>
  <c r="O555" i="6"/>
  <c r="O605" i="6"/>
  <c r="O551" i="6"/>
  <c r="O603" i="6"/>
  <c r="N619" i="6"/>
  <c r="N620" i="6" s="1"/>
  <c r="M210" i="6"/>
  <c r="I112" i="6"/>
  <c r="U521" i="6"/>
  <c r="R626" i="6"/>
  <c r="Q624" i="6"/>
  <c r="K626" i="6"/>
  <c r="I286" i="6"/>
  <c r="Q268" i="6"/>
  <c r="S566" i="6"/>
  <c r="K345" i="6"/>
  <c r="I335" i="6"/>
  <c r="Q600" i="6"/>
  <c r="M527" i="6"/>
  <c r="M268" i="6"/>
  <c r="X566" i="6"/>
  <c r="Q119" i="6"/>
  <c r="Q101" i="6"/>
  <c r="X318" i="6"/>
  <c r="X320" i="6" s="1"/>
  <c r="X322" i="6" s="1"/>
  <c r="X614" i="6"/>
  <c r="Q520" i="6"/>
  <c r="R521" i="6"/>
  <c r="R540" i="6" s="1"/>
  <c r="R613" i="6"/>
  <c r="M614" i="6"/>
  <c r="I362" i="6"/>
  <c r="I81" i="6"/>
  <c r="L623" i="6"/>
  <c r="M388" i="6"/>
  <c r="U360" i="6"/>
  <c r="U390" i="6"/>
  <c r="U503" i="6"/>
  <c r="L212" i="6"/>
  <c r="J601" i="6"/>
  <c r="J602" i="6" s="1"/>
  <c r="U209" i="6"/>
  <c r="O515" i="6"/>
  <c r="U586" i="6"/>
  <c r="I78" i="6"/>
  <c r="Q506" i="6"/>
  <c r="U266" i="6"/>
  <c r="Q409" i="6"/>
  <c r="Q407" i="6"/>
  <c r="I405" i="6"/>
  <c r="Q403" i="6"/>
  <c r="M207" i="6"/>
  <c r="M403" i="6"/>
  <c r="P212" i="6"/>
  <c r="O237" i="6"/>
  <c r="M409" i="6"/>
  <c r="U211" i="6"/>
  <c r="M335" i="6"/>
  <c r="N237" i="6"/>
  <c r="M211" i="6"/>
  <c r="Q335" i="6"/>
  <c r="P601" i="6"/>
  <c r="Q235" i="6"/>
  <c r="X601" i="6"/>
  <c r="K212" i="6"/>
  <c r="I351" i="6"/>
  <c r="X212" i="6"/>
  <c r="M319" i="6"/>
  <c r="I278" i="6"/>
  <c r="Q210" i="6"/>
  <c r="J212" i="6"/>
  <c r="M235" i="6"/>
  <c r="K601" i="6"/>
  <c r="T212" i="6"/>
  <c r="S237" i="6"/>
  <c r="I211" i="6"/>
  <c r="Q236" i="6"/>
  <c r="P237" i="6"/>
  <c r="R237" i="6"/>
  <c r="Q621" i="6"/>
  <c r="M321" i="6"/>
  <c r="T321" i="6"/>
  <c r="Q321" i="6" s="1"/>
  <c r="Q319" i="6"/>
  <c r="I319" i="6"/>
  <c r="L321" i="6"/>
  <c r="I321" i="6" s="1"/>
  <c r="V321" i="6"/>
  <c r="U321" i="6" s="1"/>
  <c r="U319" i="6"/>
  <c r="M621" i="6"/>
  <c r="U621" i="6"/>
  <c r="Q569" i="6" l="1"/>
  <c r="M569" i="6"/>
  <c r="U569" i="6"/>
  <c r="T540" i="6"/>
  <c r="Q540" i="6" s="1"/>
  <c r="U597" i="6"/>
  <c r="L263" i="6"/>
  <c r="L300" i="6" s="1"/>
  <c r="K263" i="6"/>
  <c r="K300" i="6" s="1"/>
  <c r="J263" i="6"/>
  <c r="J300" i="6" s="1"/>
  <c r="Q571" i="6"/>
  <c r="X581" i="6"/>
  <c r="T581" i="6"/>
  <c r="W581" i="6"/>
  <c r="S581" i="6"/>
  <c r="V581" i="6"/>
  <c r="R581" i="6"/>
  <c r="U571" i="6"/>
  <c r="O581" i="6"/>
  <c r="N581" i="6"/>
  <c r="P581" i="6"/>
  <c r="J581" i="6"/>
  <c r="M571" i="6"/>
  <c r="K581" i="6"/>
  <c r="S567" i="6"/>
  <c r="T263" i="6"/>
  <c r="L581" i="6"/>
  <c r="O602" i="6"/>
  <c r="M283" i="6"/>
  <c r="Q283" i="6"/>
  <c r="U98" i="6"/>
  <c r="Q98" i="6"/>
  <c r="X263" i="6"/>
  <c r="M98" i="6"/>
  <c r="P263" i="6"/>
  <c r="M345" i="6"/>
  <c r="U345" i="6"/>
  <c r="Q345" i="6"/>
  <c r="I345" i="6"/>
  <c r="U492" i="6"/>
  <c r="Q492" i="6"/>
  <c r="M492" i="6"/>
  <c r="I604" i="6"/>
  <c r="M597" i="6"/>
  <c r="P602" i="6"/>
  <c r="X515" i="6"/>
  <c r="U515" i="6" s="1"/>
  <c r="M540" i="6"/>
  <c r="U283" i="6"/>
  <c r="N493" i="6"/>
  <c r="P310" i="6"/>
  <c r="M309" i="6"/>
  <c r="O310" i="6"/>
  <c r="U623" i="6"/>
  <c r="Q591" i="6"/>
  <c r="U591" i="6"/>
  <c r="M282" i="6"/>
  <c r="U282" i="6"/>
  <c r="Q282" i="6"/>
  <c r="M591" i="6"/>
  <c r="U237" i="6"/>
  <c r="W567" i="6"/>
  <c r="M623" i="6"/>
  <c r="Q318" i="6"/>
  <c r="Q322" i="6"/>
  <c r="I565" i="6"/>
  <c r="I290" i="6"/>
  <c r="U336" i="6"/>
  <c r="M626" i="6"/>
  <c r="Q208" i="6"/>
  <c r="M208" i="6"/>
  <c r="S596" i="6"/>
  <c r="V212" i="6"/>
  <c r="V263" i="6" s="1"/>
  <c r="Q336" i="6"/>
  <c r="O567" i="6"/>
  <c r="P566" i="6"/>
  <c r="K567" i="6"/>
  <c r="L567" i="6"/>
  <c r="U256" i="6"/>
  <c r="S606" i="6"/>
  <c r="W596" i="6"/>
  <c r="S493" i="6"/>
  <c r="Q256" i="6"/>
  <c r="U603" i="6"/>
  <c r="O616" i="6"/>
  <c r="M336" i="6"/>
  <c r="Q320" i="6"/>
  <c r="M256" i="6"/>
  <c r="U299" i="6"/>
  <c r="I492" i="6"/>
  <c r="M318" i="6"/>
  <c r="J596" i="6"/>
  <c r="W601" i="6"/>
  <c r="W602" i="6" s="1"/>
  <c r="K606" i="6"/>
  <c r="M322" i="6"/>
  <c r="U208" i="6"/>
  <c r="Q623" i="6"/>
  <c r="M320" i="6"/>
  <c r="V601" i="6"/>
  <c r="V602" i="6" s="1"/>
  <c r="Q626" i="6"/>
  <c r="I551" i="6"/>
  <c r="P515" i="6"/>
  <c r="M515" i="6" s="1"/>
  <c r="I626" i="6"/>
  <c r="U565" i="6"/>
  <c r="I583" i="6"/>
  <c r="J606" i="6"/>
  <c r="I320" i="6"/>
  <c r="K493" i="6"/>
  <c r="U531" i="6"/>
  <c r="Q299" i="6"/>
  <c r="I515" i="6"/>
  <c r="O212" i="6"/>
  <c r="O263" i="6" s="1"/>
  <c r="I623" i="6"/>
  <c r="I309" i="6"/>
  <c r="Q565" i="6"/>
  <c r="M290" i="6"/>
  <c r="P493" i="6"/>
  <c r="W606" i="6"/>
  <c r="N601" i="6"/>
  <c r="N602" i="6" s="1"/>
  <c r="N212" i="6"/>
  <c r="N263" i="6" s="1"/>
  <c r="U613" i="6"/>
  <c r="Q614" i="6"/>
  <c r="X596" i="6"/>
  <c r="V566" i="6"/>
  <c r="O493" i="6"/>
  <c r="W493" i="6"/>
  <c r="X493" i="6"/>
  <c r="I322" i="6"/>
  <c r="S212" i="6"/>
  <c r="S263" i="6" s="1"/>
  <c r="W212" i="6"/>
  <c r="W263" i="6" s="1"/>
  <c r="K596" i="6"/>
  <c r="I256" i="6"/>
  <c r="J310" i="6"/>
  <c r="I310" i="6" s="1"/>
  <c r="T493" i="6"/>
  <c r="M596" i="6"/>
  <c r="U558" i="6"/>
  <c r="U566" i="6" s="1"/>
  <c r="X602" i="6"/>
  <c r="I318" i="6"/>
  <c r="O606" i="6"/>
  <c r="U626" i="6"/>
  <c r="K602" i="6"/>
  <c r="S601" i="6"/>
  <c r="S602" i="6" s="1"/>
  <c r="L596" i="6"/>
  <c r="Q500" i="6"/>
  <c r="T515" i="6"/>
  <c r="I566" i="6"/>
  <c r="Q309" i="6"/>
  <c r="R310" i="6"/>
  <c r="U309" i="6"/>
  <c r="V310" i="6"/>
  <c r="U310" i="6" s="1"/>
  <c r="I98" i="6"/>
  <c r="N310" i="6"/>
  <c r="V596" i="6"/>
  <c r="R601" i="6"/>
  <c r="R602" i="6" s="1"/>
  <c r="Q602" i="6" s="1"/>
  <c r="I237" i="6"/>
  <c r="I283" i="6"/>
  <c r="I571" i="6"/>
  <c r="Q620" i="6"/>
  <c r="N566" i="6"/>
  <c r="Q619" i="6"/>
  <c r="I573" i="6"/>
  <c r="I601" i="6"/>
  <c r="M237" i="6"/>
  <c r="I602" i="6"/>
  <c r="I620" i="6"/>
  <c r="I619" i="6"/>
  <c r="V493" i="6"/>
  <c r="U320" i="6"/>
  <c r="J493" i="6"/>
  <c r="R616" i="6"/>
  <c r="Q616" i="6" s="1"/>
  <c r="Q613" i="6"/>
  <c r="N567" i="6"/>
  <c r="M521" i="6"/>
  <c r="X606" i="6"/>
  <c r="U606" i="6" s="1"/>
  <c r="U605" i="6"/>
  <c r="I591" i="6"/>
  <c r="M566" i="6"/>
  <c r="J616" i="6"/>
  <c r="I616" i="6" s="1"/>
  <c r="I613" i="6"/>
  <c r="U322" i="6"/>
  <c r="R212" i="6"/>
  <c r="R263" i="6" s="1"/>
  <c r="M619" i="6"/>
  <c r="X616" i="6"/>
  <c r="U616" i="6" s="1"/>
  <c r="U614" i="6"/>
  <c r="V567" i="6"/>
  <c r="I521" i="6"/>
  <c r="R566" i="6"/>
  <c r="Q550" i="6"/>
  <c r="Q566" i="6" s="1"/>
  <c r="P616" i="6"/>
  <c r="M616" i="6" s="1"/>
  <c r="M613" i="6"/>
  <c r="X620" i="6"/>
  <c r="U620" i="6" s="1"/>
  <c r="U619" i="6"/>
  <c r="P606" i="6"/>
  <c r="M606" i="6" s="1"/>
  <c r="M603" i="6"/>
  <c r="U318" i="6"/>
  <c r="Q521" i="6"/>
  <c r="I603" i="6"/>
  <c r="L606" i="6"/>
  <c r="T310" i="6"/>
  <c r="T606" i="6"/>
  <c r="Q606" i="6" s="1"/>
  <c r="Q603" i="6"/>
  <c r="Q237" i="6"/>
  <c r="L493" i="6"/>
  <c r="I212" i="6"/>
  <c r="M620" i="6"/>
  <c r="R493" i="6"/>
  <c r="L568" i="6" l="1"/>
  <c r="L636" i="6" s="1"/>
  <c r="K568" i="6"/>
  <c r="K636" i="6" s="1"/>
  <c r="U581" i="6"/>
  <c r="M581" i="6"/>
  <c r="Q581" i="6"/>
  <c r="M493" i="6"/>
  <c r="Q515" i="6"/>
  <c r="T567" i="6"/>
  <c r="X567" i="6"/>
  <c r="U567" i="6" s="1"/>
  <c r="I493" i="6"/>
  <c r="M602" i="6"/>
  <c r="U540" i="6"/>
  <c r="M310" i="6"/>
  <c r="O634" i="6"/>
  <c r="Q310" i="6"/>
  <c r="I569" i="6"/>
  <c r="W300" i="6"/>
  <c r="W568" i="6" s="1"/>
  <c r="W636" i="6" s="1"/>
  <c r="M212" i="6"/>
  <c r="M263" i="6" s="1"/>
  <c r="N300" i="6"/>
  <c r="V300" i="6"/>
  <c r="U212" i="6"/>
  <c r="U263" i="6" s="1"/>
  <c r="R300" i="6"/>
  <c r="S300" i="6"/>
  <c r="S568" i="6" s="1"/>
  <c r="S634" i="6"/>
  <c r="X300" i="6"/>
  <c r="U601" i="6"/>
  <c r="Q493" i="6"/>
  <c r="T300" i="6"/>
  <c r="W634" i="6"/>
  <c r="I596" i="6"/>
  <c r="I606" i="6"/>
  <c r="U493" i="6"/>
  <c r="N634" i="6"/>
  <c r="M601" i="6"/>
  <c r="U596" i="6"/>
  <c r="K634" i="6"/>
  <c r="J634" i="6"/>
  <c r="T596" i="6"/>
  <c r="P634" i="6"/>
  <c r="L634" i="6"/>
  <c r="Q601" i="6"/>
  <c r="O300" i="6"/>
  <c r="O568" i="6" s="1"/>
  <c r="Q212" i="6"/>
  <c r="Q263" i="6" s="1"/>
  <c r="P300" i="6"/>
  <c r="R567" i="6"/>
  <c r="J567" i="6"/>
  <c r="I567" i="6" s="1"/>
  <c r="I540" i="6"/>
  <c r="R634" i="6"/>
  <c r="X634" i="6"/>
  <c r="P567" i="6"/>
  <c r="M567" i="6" s="1"/>
  <c r="I581" i="6"/>
  <c r="I263" i="6"/>
  <c r="I300" i="6" s="1"/>
  <c r="U602" i="6"/>
  <c r="V634" i="6"/>
  <c r="T568" i="6" l="1"/>
  <c r="T636" i="6" s="1"/>
  <c r="R568" i="6"/>
  <c r="R640" i="6" s="1"/>
  <c r="J568" i="6"/>
  <c r="J636" i="6" s="1"/>
  <c r="O640" i="6"/>
  <c r="O636" i="6"/>
  <c r="S640" i="6"/>
  <c r="S636" i="6"/>
  <c r="P568" i="6"/>
  <c r="V568" i="6"/>
  <c r="V636" i="6" s="1"/>
  <c r="U300" i="6"/>
  <c r="Q300" i="6"/>
  <c r="N568" i="6"/>
  <c r="M300" i="6"/>
  <c r="X568" i="6"/>
  <c r="X636" i="6" s="1"/>
  <c r="M634" i="6"/>
  <c r="I634" i="6"/>
  <c r="T634" i="6"/>
  <c r="Q634" i="6" s="1"/>
  <c r="Q596" i="6"/>
  <c r="Q567" i="6"/>
  <c r="U634" i="6"/>
  <c r="R636" i="6" l="1"/>
  <c r="I568" i="6"/>
  <c r="I636" i="6" s="1"/>
  <c r="N636" i="6"/>
  <c r="P640" i="6"/>
  <c r="P636" i="6"/>
  <c r="M568" i="6"/>
  <c r="T640" i="6"/>
  <c r="Q568" i="6"/>
  <c r="Q636" i="6" s="1"/>
  <c r="U568" i="6"/>
  <c r="U636" i="6" s="1"/>
  <c r="M636" i="6" l="1"/>
  <c r="U640" i="6"/>
  <c r="Q640" i="6"/>
</calcChain>
</file>

<file path=xl/sharedStrings.xml><?xml version="1.0" encoding="utf-8"?>
<sst xmlns="http://schemas.openxmlformats.org/spreadsheetml/2006/main" count="1257" uniqueCount="511">
  <si>
    <t>Programos tikslo kodas</t>
  </si>
  <si>
    <t>Uždavinio kodas</t>
  </si>
  <si>
    <t>Priemonės kodas</t>
  </si>
  <si>
    <t>Funkcinės klasifikacijos kodas</t>
  </si>
  <si>
    <t>Finansavimo šaltinis</t>
  </si>
  <si>
    <t>išlaidoms</t>
  </si>
  <si>
    <t>iš viso</t>
  </si>
  <si>
    <t>turtui įsigyti</t>
  </si>
  <si>
    <t xml:space="preserve">iš jų darbo užmokesčiui                    </t>
  </si>
  <si>
    <t>Iš viso priemonei:</t>
  </si>
  <si>
    <t>Iš viso uždaviniui:</t>
  </si>
  <si>
    <t>Iš viso tikslui:</t>
  </si>
  <si>
    <t>Tarybos darbo organizavimas</t>
  </si>
  <si>
    <t>Efektyviai organizuoti Savivaldybės darbą, tinkamai įgyvendinant jos funkcijas</t>
  </si>
  <si>
    <t>Gyventojų registro tvarkymas ir duomenų valstybės registrui teikimas</t>
  </si>
  <si>
    <t>Archyvinių dokumentų tvarkymas</t>
  </si>
  <si>
    <t>Vaiko teisių apsauga</t>
  </si>
  <si>
    <t>Jaunimo teisių apsauga</t>
  </si>
  <si>
    <t>Civilinės būklės aktų registravimas</t>
  </si>
  <si>
    <t>Pirminė teisinė pagalba</t>
  </si>
  <si>
    <t>Mobilizacijos administravimas</t>
  </si>
  <si>
    <t>Civilinės saugos organizavimas</t>
  </si>
  <si>
    <t>Žemės ūkio funkcijų vykdymas</t>
  </si>
  <si>
    <t>ES</t>
  </si>
  <si>
    <t>Užtikrinti nuolatinį visuomenės informavimą apie Klaipėdos rajono savivaldybės veiklą</t>
  </si>
  <si>
    <t>Teikti ir nuolat atnaujinti informaciją visuomenei apie savivaldybės veiklą</t>
  </si>
  <si>
    <t>Informacijos skelbimas visuomenės informavimo priemonėse</t>
  </si>
  <si>
    <t>Reprezentacinė leidyba</t>
  </si>
  <si>
    <t>SB</t>
  </si>
  <si>
    <t>iš jų</t>
  </si>
  <si>
    <t>Tinkamai įgyvendinti Savivaldybei perduotas valstybės funkcijas</t>
  </si>
  <si>
    <t>PF</t>
  </si>
  <si>
    <t>Tarptautinių ryšių su esamais ir galimais užsienio partneriais plėtojimas</t>
  </si>
  <si>
    <t>Vvykdytojo kodas</t>
  </si>
  <si>
    <t>Priemonės pavadinimas</t>
  </si>
  <si>
    <t>9 Savivaldybės valdymo ir pagrindinių funkcijų vykdymo programa</t>
  </si>
  <si>
    <t>Administracijos darbo organizavimas</t>
  </si>
  <si>
    <t>01.03.03.02</t>
  </si>
  <si>
    <t>06.01.01.01</t>
  </si>
  <si>
    <t>Nekilnojamojo turto rinkos vertės nustatymas</t>
  </si>
  <si>
    <t>Socialinių išmokų skaičiavimas ir mokėjimas</t>
  </si>
  <si>
    <t>04.01.01.12</t>
  </si>
  <si>
    <t>Duomenų teikimas Valstybės suteiktos pagalbos registrui</t>
  </si>
  <si>
    <t>Gyvenamosios vietos deklaravimas</t>
  </si>
  <si>
    <t>Prašymų socialinių išmokų mokėjimui priėmimas seniūnijose</t>
  </si>
  <si>
    <t>Organizuoti investicijų bei ES struktūrinių fondų lėšų pritraukimą į Klaipėdos rajoną</t>
  </si>
  <si>
    <t>Geodeziniai ir topografiniai nekilnojamojo turto matavimai</t>
  </si>
  <si>
    <t>09.08.01.02.</t>
  </si>
  <si>
    <t>03.01.01.01.</t>
  </si>
  <si>
    <t>08.04.01.01.</t>
  </si>
  <si>
    <t>Kontrolieriaus tarnybos darbo organizavimas</t>
  </si>
  <si>
    <t>10.04.01.01.</t>
  </si>
  <si>
    <t>10.04.01.40.</t>
  </si>
  <si>
    <t>08.04.01.02.</t>
  </si>
  <si>
    <t>01.03.02.09.</t>
  </si>
  <si>
    <t>Iš viso SB:</t>
  </si>
  <si>
    <t>04.09.01.03.</t>
  </si>
  <si>
    <t>S</t>
  </si>
  <si>
    <t>04.03.02.01.</t>
  </si>
  <si>
    <t>10.09.01.01.</t>
  </si>
  <si>
    <t>10.01.02.40.</t>
  </si>
  <si>
    <t>10.07.01.01.</t>
  </si>
  <si>
    <t>10.09.01.09.</t>
  </si>
  <si>
    <t>10</t>
  </si>
  <si>
    <t>Agluonėnų seniūnijos darbo organizavimas</t>
  </si>
  <si>
    <t>Dovilų seniūnijos darbo organizavimas</t>
  </si>
  <si>
    <t>Endriejavo seniūnijos darbo organizavimas</t>
  </si>
  <si>
    <t>Gargždų seniūnijos darbo organizavimas</t>
  </si>
  <si>
    <t>Judrėnų seniūnijos darbo organizavimas</t>
  </si>
  <si>
    <t>Kretingalės seniūnijos darbo organizavimas</t>
  </si>
  <si>
    <t>Priekulės seniūnijos darbo organizavimas</t>
  </si>
  <si>
    <t>Sendvario seniūnijos darbo organizavimas</t>
  </si>
  <si>
    <t>Veiviržėnų seniūnijos darbo organizavimas</t>
  </si>
  <si>
    <t>Vėžaičių seniūnijos darbo organizavimas</t>
  </si>
  <si>
    <t>Kodas biudžete</t>
  </si>
  <si>
    <t>9.1.1.1.</t>
  </si>
  <si>
    <t>9.1.1.15.</t>
  </si>
  <si>
    <t>9.1.1.14.</t>
  </si>
  <si>
    <t>9.1.1.4.25.</t>
  </si>
  <si>
    <t>9.1.1.4.26.</t>
  </si>
  <si>
    <t>9.1.1.4.27.</t>
  </si>
  <si>
    <t>9.1.1.4.28.</t>
  </si>
  <si>
    <t>9.1.1.4.29.</t>
  </si>
  <si>
    <t>9.1.1.4.30.</t>
  </si>
  <si>
    <t>9.1.1.4.31.</t>
  </si>
  <si>
    <t>9.1.1.4.32.</t>
  </si>
  <si>
    <t>9.1.1.4.33.</t>
  </si>
  <si>
    <t>9.1.1.4.34.</t>
  </si>
  <si>
    <t>9.1.1.4.35.</t>
  </si>
  <si>
    <t>9.1.2.1.</t>
  </si>
  <si>
    <t>9.1.2.2.</t>
  </si>
  <si>
    <t>9.1.2.3.</t>
  </si>
  <si>
    <t>9.1.2.4.</t>
  </si>
  <si>
    <t>9.1.2.5.</t>
  </si>
  <si>
    <t>9.1.2.6.</t>
  </si>
  <si>
    <t>9.1.2.7.</t>
  </si>
  <si>
    <t>9.1.2.11.</t>
  </si>
  <si>
    <t>9.1.2.13.</t>
  </si>
  <si>
    <t>9.1.2.14.19.</t>
  </si>
  <si>
    <t>9.1.2.14.25.</t>
  </si>
  <si>
    <t>9.1.2.14.27.</t>
  </si>
  <si>
    <t>9.1.2.14.30.</t>
  </si>
  <si>
    <t>9.1.2.14.32.</t>
  </si>
  <si>
    <t>9.1.2.14.33.</t>
  </si>
  <si>
    <t>9.1.2.14.35.</t>
  </si>
  <si>
    <t>9.1.2.15.</t>
  </si>
  <si>
    <t>9.1.2.14.34.</t>
  </si>
  <si>
    <t>9.1.2.16.</t>
  </si>
  <si>
    <t>9.1.2.17.25.</t>
  </si>
  <si>
    <t>9.1.2.17.26.</t>
  </si>
  <si>
    <t>9.1.2.17.27.</t>
  </si>
  <si>
    <t>9.1.2.17.28.</t>
  </si>
  <si>
    <t>9.1.2.17.29.</t>
  </si>
  <si>
    <t>9.1.2.17.30.</t>
  </si>
  <si>
    <t>9.1.2.17.31.</t>
  </si>
  <si>
    <t>9.1.2.17.32.</t>
  </si>
  <si>
    <t>9.1.2.17.33.</t>
  </si>
  <si>
    <t>9.1.2.17.34.</t>
  </si>
  <si>
    <t>9.1.2.17.35.</t>
  </si>
  <si>
    <t>9.1.2.18.25.</t>
  </si>
  <si>
    <t>9.1.2.18.26.</t>
  </si>
  <si>
    <t>9.1.2.18.27.</t>
  </si>
  <si>
    <t>9.1.2.18.28.</t>
  </si>
  <si>
    <t>9.1.2.18.29.</t>
  </si>
  <si>
    <t>9.1.2.18.30.</t>
  </si>
  <si>
    <t>9.1.2.18.31.</t>
  </si>
  <si>
    <t>9.1.2.18.32.</t>
  </si>
  <si>
    <t>9.1.2.18.33.</t>
  </si>
  <si>
    <t>9.1.2.18.34.</t>
  </si>
  <si>
    <t>9.1.2.18.35.</t>
  </si>
  <si>
    <t>9.1.2.19.</t>
  </si>
  <si>
    <t>9.1.2.20.1.</t>
  </si>
  <si>
    <t>9.1.2.20.25.</t>
  </si>
  <si>
    <t>9.1.2.20.26.</t>
  </si>
  <si>
    <t>9.1.2.20.27.</t>
  </si>
  <si>
    <t>9.1.2.20.28.</t>
  </si>
  <si>
    <t>9.1.2.20.29.</t>
  </si>
  <si>
    <t>9.1.2.20.30.</t>
  </si>
  <si>
    <t>9.1.2.20.31.</t>
  </si>
  <si>
    <t>9.1.2.20.32.</t>
  </si>
  <si>
    <t>9.1.2.20.33.</t>
  </si>
  <si>
    <t>9.1.2.20.34.</t>
  </si>
  <si>
    <t>9.1.2.20.35.</t>
  </si>
  <si>
    <t>9.1.4.1.</t>
  </si>
  <si>
    <t>9.1.4.2.</t>
  </si>
  <si>
    <t>9.1.4.10.</t>
  </si>
  <si>
    <t>9.1.4.11.</t>
  </si>
  <si>
    <t>9.1.5.1.</t>
  </si>
  <si>
    <t>9.1.5.2.</t>
  </si>
  <si>
    <t>9.2.1.3.</t>
  </si>
  <si>
    <t>9.2.1.4.</t>
  </si>
  <si>
    <t>9.3.1.3.</t>
  </si>
  <si>
    <t>9.4.1.1.</t>
  </si>
  <si>
    <t>9.4.1.3.</t>
  </si>
  <si>
    <t>9.4.3.1.</t>
  </si>
  <si>
    <t>9.4.3.2.</t>
  </si>
  <si>
    <t>9.4.3.3.</t>
  </si>
  <si>
    <t>9.4.3.4.</t>
  </si>
  <si>
    <t>9.5.1.1.</t>
  </si>
  <si>
    <t>9.5.1.2.</t>
  </si>
  <si>
    <t>9.5.1.3.</t>
  </si>
  <si>
    <t>9.5.2.4.</t>
  </si>
  <si>
    <t>9.5.4.1.</t>
  </si>
  <si>
    <t>9.5.6.1.</t>
  </si>
  <si>
    <t>9.5.6.2.</t>
  </si>
  <si>
    <t>Klaipėdos rajono savivaldybės ir nevyriausybinių organizacijų bendradarbiavimo programos įgyvendinimas</t>
  </si>
  <si>
    <t>Klaipėdos rajono gyvenamųjų vietovių bendruomenių rėmimo programos įgyvendinimas</t>
  </si>
  <si>
    <t>Klaipėdos rajono tradicinių religinių bendruomenių ir bendrijų rėmimo programos įgyvendinimas</t>
  </si>
  <si>
    <t>Prevencinio darbo tarp vaikų ir jaunimo, įtraukiant į veiklą tėvus, pedagogus, rizikos grupes, vykdymas</t>
  </si>
  <si>
    <t>Nusikaltimų, daromų viešosiose vietose, prevencijos ir kontrolės vykdymas</t>
  </si>
  <si>
    <t>Antikorupcinės programos įgyvendinimas</t>
  </si>
  <si>
    <t>Skatinti Savivaldybės tarptautinį bendradarbiavimą įvairiose srityse bei bendradarbiavimą su kitomis savivaldybėmis</t>
  </si>
  <si>
    <t>Tarptautinių projektų programos įgyvendinimas</t>
  </si>
  <si>
    <t>Klaipėdos rajono savivaldybės daugiabučių namų savininkų bendrijų rėmimo programos įgyvendinimas</t>
  </si>
  <si>
    <t>9.1.2.10.</t>
  </si>
  <si>
    <t>9.5.6.4.</t>
  </si>
  <si>
    <t>Iš viso VB(D) 10.07.01.01.:</t>
  </si>
  <si>
    <t>9.1.4.15.</t>
  </si>
  <si>
    <t>Tarpinstitucinis bendradarbiavimas nusikalstamumo prevencijos ir kontrolės klausimais</t>
  </si>
  <si>
    <t>Nekilnojamo turto įsigijimas viešųjų poreikių tenkinimui</t>
  </si>
  <si>
    <t>Savivaldybės statinių eksploatavimo priežiūros funkcijos vykdymas</t>
  </si>
  <si>
    <t>25 Agl</t>
  </si>
  <si>
    <t>27 Dov</t>
  </si>
  <si>
    <t>28 Endr</t>
  </si>
  <si>
    <t>29 Grg</t>
  </si>
  <si>
    <t>30 Jdr</t>
  </si>
  <si>
    <t>31 Krtg</t>
  </si>
  <si>
    <t>32 Prkl</t>
  </si>
  <si>
    <t>33 Sdv</t>
  </si>
  <si>
    <t>34 Veiv</t>
  </si>
  <si>
    <t>35 Vėž</t>
  </si>
  <si>
    <t>10.01.02.01.</t>
  </si>
  <si>
    <t>Efektyviai valdyti Klaipėdos rajono savivaldybės paskolas</t>
  </si>
  <si>
    <t>01.07.01.01.</t>
  </si>
  <si>
    <t>LK</t>
  </si>
  <si>
    <t>01.03.02.01.</t>
  </si>
  <si>
    <t>Paskolų grąžinimas</t>
  </si>
  <si>
    <t>9.1.6.1.</t>
  </si>
  <si>
    <t>9.1.6.2.</t>
  </si>
  <si>
    <t>Palūkanų mokėjimas</t>
  </si>
  <si>
    <t>SL</t>
  </si>
  <si>
    <t xml:space="preserve">Dokumentacijos rengimas finansavimui iš ES struktūrinių fondų bei kitų programų gauti </t>
  </si>
  <si>
    <t>Tobulinti strateginį planavimą Klaipėdos rajono savivaldybėje</t>
  </si>
  <si>
    <t>Užtikrinti  Savivaldybės strateginio planavimo dokumentų rengimą</t>
  </si>
  <si>
    <t>Projekto „Regioninė galimybių studija „Vakarų krantas“ įgyvendinimas</t>
  </si>
  <si>
    <t>Balsavimo kabinų įsigijimas</t>
  </si>
  <si>
    <t>9.5.2.9.</t>
  </si>
  <si>
    <t>9.1.4.16.</t>
  </si>
  <si>
    <t>Vietos bendruomenių tarybos programos įgyvendinimas</t>
  </si>
  <si>
    <t>9.4.2.18.</t>
  </si>
  <si>
    <t>VB(B)</t>
  </si>
  <si>
    <t>Viso SB:</t>
  </si>
  <si>
    <t>Viso PF:</t>
  </si>
  <si>
    <t>01 SL</t>
  </si>
  <si>
    <t>04 SL</t>
  </si>
  <si>
    <t>Viso SL:</t>
  </si>
  <si>
    <t>04 Kt</t>
  </si>
  <si>
    <t>08 Kt</t>
  </si>
  <si>
    <t>Viso Kt:</t>
  </si>
  <si>
    <t>01 ES</t>
  </si>
  <si>
    <t>04 ES</t>
  </si>
  <si>
    <t>06 ES</t>
  </si>
  <si>
    <t>Viso ES:</t>
  </si>
  <si>
    <t>01 BFL</t>
  </si>
  <si>
    <t>01 S</t>
  </si>
  <si>
    <t>04 S</t>
  </si>
  <si>
    <t>Viso S:</t>
  </si>
  <si>
    <t>04 VB</t>
  </si>
  <si>
    <t>06 VB</t>
  </si>
  <si>
    <t>Viso VB:</t>
  </si>
  <si>
    <t>Iš viso:</t>
  </si>
  <si>
    <t>Narkotinių medžiagų aptikimo ir atpažinimo testų atlikimas viešose jaunimo susibūrimo vietose</t>
  </si>
  <si>
    <t>Savivaldybės statinių remontas (Administracijos direktoriaus įsakymais)</t>
  </si>
  <si>
    <t>Sudaryti sąlygas Savivaldybės funkcijų efektyviam įgyvendinimui</t>
  </si>
  <si>
    <t>Plėtoti Savivaldybės tarptautinį bendradarbiavimą bei bendradarbiavimą su kitomis Lietuvos savivaldybėmis, institucijomis ir vietos bendruomene</t>
  </si>
  <si>
    <t>Užtikrinti efektyvų Savivaldybei nuosavybės teise priklausančio turto valdymą</t>
  </si>
  <si>
    <t>Prižiūrėti Savivaldybės statinius bei modernizuoti administracinės paskirties pastatus</t>
  </si>
  <si>
    <t>Patalpų paskirties pakeitimo projektinės dokumentacijos parengimas</t>
  </si>
  <si>
    <t>9.5.2.10.</t>
  </si>
  <si>
    <t>01.01.01.09.</t>
  </si>
  <si>
    <t>05.06.01.09.</t>
  </si>
  <si>
    <t>07.06.01.09.</t>
  </si>
  <si>
    <t>08.06.01.09.</t>
  </si>
  <si>
    <t>09.08.01.09.</t>
  </si>
  <si>
    <t>Dauparų Kvietinių seniūnijos darbo organizavimas</t>
  </si>
  <si>
    <t>01.03.03.02.</t>
  </si>
  <si>
    <t>01.06.01.03.</t>
  </si>
  <si>
    <t>Valstybinės žemės ir kito valstybės turto valdymas ir disponavimas juo patikėjimo teise</t>
  </si>
  <si>
    <t>02.02.01.01.</t>
  </si>
  <si>
    <t>9.2.1.14.28.</t>
  </si>
  <si>
    <t>Savivaldybės priešgaisrinių tarnybų darbo organizavimas</t>
  </si>
  <si>
    <t>03.02.01.01.</t>
  </si>
  <si>
    <t>26 Dpr</t>
  </si>
  <si>
    <t>iš viso SB 10.09.01.09.:</t>
  </si>
  <si>
    <t>Socialinė priežiūra socialinės rizikos šeimose</t>
  </si>
  <si>
    <t>04.07.04.01.</t>
  </si>
  <si>
    <t>Teisiškai įregistruoti neregistruotą ir efektyviai valdyti Savivaldybės tarybai priklausantį nekilnojamąjį turtą</t>
  </si>
  <si>
    <t>Nekilnojamojo turto įsigijimas viešųjų poreikių tenkinimui</t>
  </si>
  <si>
    <t>06.01.01.01.</t>
  </si>
  <si>
    <t>Viso VF:</t>
  </si>
  <si>
    <t>Iš viso programai:</t>
  </si>
  <si>
    <t>01 SB</t>
  </si>
  <si>
    <t>03 SB</t>
  </si>
  <si>
    <t>04 SB</t>
  </si>
  <si>
    <t>05 SB</t>
  </si>
  <si>
    <t>06 SB</t>
  </si>
  <si>
    <t>07 SB</t>
  </si>
  <si>
    <t>08 SB</t>
  </si>
  <si>
    <t>09 SB</t>
  </si>
  <si>
    <t>10 SB</t>
  </si>
  <si>
    <t>Kontrolės ir audito tarnyba (01)</t>
  </si>
  <si>
    <t>01 VF</t>
  </si>
  <si>
    <t>02 VF</t>
  </si>
  <si>
    <t>03 VF</t>
  </si>
  <si>
    <t>04 VF</t>
  </si>
  <si>
    <t>10 VF</t>
  </si>
  <si>
    <t>01 PF</t>
  </si>
  <si>
    <t>04 PF</t>
  </si>
  <si>
    <t>06 PF</t>
  </si>
  <si>
    <t>Viso BFL</t>
  </si>
  <si>
    <t>10 VB(M)</t>
  </si>
  <si>
    <t>Viso VB(M)</t>
  </si>
  <si>
    <t>Viso LK (01)</t>
  </si>
  <si>
    <t>Viso VB® (04)</t>
  </si>
  <si>
    <t>Viso VB(L) (04)</t>
  </si>
  <si>
    <t>Viso VB(B) (08)</t>
  </si>
  <si>
    <t>9.1.1.3.</t>
  </si>
  <si>
    <t>9.1.1.2.</t>
  </si>
  <si>
    <t>Operatyvaus policijos pareigūnų nuvykimo į įvykio vietą užtikrinimas</t>
  </si>
  <si>
    <t xml:space="preserve"> Bendradarbiauti su vietos bendruomene, siekiant efektyviau tenkinti viešąjį interesą</t>
  </si>
  <si>
    <t>Tinkamai naudoti, prižiūrėti ir remontuoti Savivaldybės nekilnojamąjį turtą</t>
  </si>
  <si>
    <t>Asociacijos „Klaipėdos regionas“ nario mokestis</t>
  </si>
  <si>
    <t>Subsidija UAB „Klaipėdos rajono energija“</t>
  </si>
  <si>
    <t>Seniūnaičių veiklos išlaidų kompensavimas</t>
  </si>
  <si>
    <t>9.4.2.19.</t>
  </si>
  <si>
    <t>6</t>
  </si>
  <si>
    <t>Plikių evangelikų liuteronų bažnyčios bokšto laikrodžio sutvarkymas</t>
  </si>
  <si>
    <t>9.4.2.22.</t>
  </si>
  <si>
    <t>9.4.2.21.</t>
  </si>
  <si>
    <t>Gargždų šv.Arkangelo Mykolo parapijos  pastatų ir žemės sklypų nuosavybės teisės įregistravimo išlaidų finansavimas</t>
  </si>
  <si>
    <t>9.4.2.23.</t>
  </si>
  <si>
    <t xml:space="preserve">Daukšaičių kaimo bendruomenės patalpų paskirties pakeitimo finansavimas </t>
  </si>
  <si>
    <t>9.4.2.25.</t>
  </si>
  <si>
    <t>Lankupių kaimo bendruomonės patalpų paskirties pakeitimo finansavimas</t>
  </si>
  <si>
    <t>E. Mizarės pasirengimo dalyvauti pasaulio linijinių šokių čempionate dalinis finansavimas</t>
  </si>
  <si>
    <t>9.4.2.26.</t>
  </si>
  <si>
    <t>9.4.2.27.</t>
  </si>
  <si>
    <t>Brožių kaimo bendruomenės prieigų sutvarkymo dalinis finansavimas</t>
  </si>
  <si>
    <t>Gargždų šv. Arkangelo Mykolo parapijos bažnyčios suolų ir statūlų restauracijos finansavimas</t>
  </si>
  <si>
    <t>Prisidėjimas įrengiant automobilių stovėjimo aikštelę prie Lapių bendruomenės centro slidinėjimo trasos</t>
  </si>
  <si>
    <t>Priekulės evangelikų liuteronų parapijos namų priešgaisrinės ir apsaugos signalizacijos įrengimo finansavimas</t>
  </si>
  <si>
    <t>Priekulės šv. Antano Paduviečio parapijos bažnyčios elektros instaliacijos keitimo finansavimas</t>
  </si>
  <si>
    <t>Vėžaičių šv. Kazimiero parapijos namų išorės remonto finansavimas</t>
  </si>
  <si>
    <t>9.4.2.28.</t>
  </si>
  <si>
    <t>9.4.2.29.</t>
  </si>
  <si>
    <t>9.4.2.31.</t>
  </si>
  <si>
    <t>9.4.2.32.</t>
  </si>
  <si>
    <t>9.4.2.33.</t>
  </si>
  <si>
    <t>Viso SB(D) (01)</t>
  </si>
  <si>
    <t>Viso SB(P) (01)</t>
  </si>
  <si>
    <t>Savivaldybės turto kadastriniai, topografiniai matavimai ir teisinė registracija</t>
  </si>
  <si>
    <t>Bevielis internetas Savivaldybės administracijos teritorijoje</t>
  </si>
  <si>
    <t>Bendruomenės "Daukšaičių pušynėlis" patalpų remontui reikalingų medžiagų įsigijimo dalinis finansavimas</t>
  </si>
  <si>
    <t>9.4.2.34.</t>
  </si>
  <si>
    <t>Priekulės evangelikų liuteronų parapijos maldos namų remonto dalinis finansavimas</t>
  </si>
  <si>
    <t>9.4.2.35.</t>
  </si>
  <si>
    <t>9.4.2.36.</t>
  </si>
  <si>
    <t>Slengių bažnyčios statybos dalinis finansavimas</t>
  </si>
  <si>
    <t>Judrėnų Šv. Antano Paduviečio bažnyčios stogo remonto dalinis finansavimas</t>
  </si>
  <si>
    <t>9.4.2.37.</t>
  </si>
  <si>
    <t>Gargždų sportinių šokių studijos "Rolina" atstovų V.Jako ir G.Sirūnaitės pasirengimo šokių čempionatui dalinis finansavimas</t>
  </si>
  <si>
    <t>9.4.2.38.</t>
  </si>
  <si>
    <t>Direktoriaus rezervas (01)</t>
  </si>
  <si>
    <t>Palūkanų mokėjimas (01)</t>
  </si>
  <si>
    <t>Paskolų grąžinimas (01)</t>
  </si>
  <si>
    <t>Viso LK (03)</t>
  </si>
  <si>
    <t>9.1.1.5.</t>
  </si>
  <si>
    <t xml:space="preserve">tūkst. eurų </t>
  </si>
  <si>
    <t>01.06.01.02.</t>
  </si>
  <si>
    <t>01.06.01.04.</t>
  </si>
  <si>
    <t>04.04.04.09.</t>
  </si>
  <si>
    <t>04.09.01.01.</t>
  </si>
  <si>
    <t>02.01.01.04.</t>
  </si>
  <si>
    <t>04.02.01.04.</t>
  </si>
  <si>
    <t>04.01.01.06.</t>
  </si>
  <si>
    <t>4 strateginis tikslas. Plėtoti vietos savivaldą</t>
  </si>
  <si>
    <t>Prisidėjimas įrengiant krepšinio aikštelę Antkopčio k.</t>
  </si>
  <si>
    <t>Priekulės Šv. Antano Paduviečio bažnyčios vidaus apdailos darbų dalinis finansavimas</t>
  </si>
  <si>
    <t>Prisidėjimas įrengiant apšvietimą Endriejavo parke</t>
  </si>
  <si>
    <t>Vanagų evangelikų liuteronų parapijos pastatų stogo remonto dalinis finansavimas</t>
  </si>
  <si>
    <t>9.4.2.39.</t>
  </si>
  <si>
    <t>9.4.2.40.</t>
  </si>
  <si>
    <t>9.4.2.41.</t>
  </si>
  <si>
    <t>9.4.2.42.</t>
  </si>
  <si>
    <t>Prisidėjimas įrengiant kėdes ir aikštelę Veiviržo slėnyje</t>
  </si>
  <si>
    <t>9.4.2.43.</t>
  </si>
  <si>
    <t>Prisidėjimas įrengiant krepšinio aikštelę Doviluose</t>
  </si>
  <si>
    <t>9.4.2.44.</t>
  </si>
  <si>
    <t>Prisidėjimnas įrengiant globos namus „Gyvenimo viltis“ Doviluose</t>
  </si>
  <si>
    <t>9.4.2.45.</t>
  </si>
  <si>
    <t xml:space="preserve">Prisidėjimas atnaujinant Plikių Šv. Šeimos-Jėzaus, Marijos ir Juozapo bažnyčios tvorą ir aplinką </t>
  </si>
  <si>
    <t>9.4.2.46.</t>
  </si>
  <si>
    <t>Prisidėjimas prie Gargždų Šv. Arkangelo Mykolo bažnyčios skulptūros pastatymo</t>
  </si>
  <si>
    <t>9.4.2.47.</t>
  </si>
  <si>
    <t>Plikių evangelikų liuteronų bažnyčios vargonų remonto dalinis finansavimas</t>
  </si>
  <si>
    <t>9.4.2.48.</t>
  </si>
  <si>
    <t>9.4.2.49.</t>
  </si>
  <si>
    <t>9.4.2.50.</t>
  </si>
  <si>
    <t>9.4.2.51.</t>
  </si>
  <si>
    <t>Priekulės evangelikų liuteronų parapijos žvalgomųjų archeologinių tyrinėjimų dalinis finansavimas</t>
  </si>
  <si>
    <t>Prisidėjimas prie Smilgynų kaimo bendruomenės „Smilgynai ir kaimynai“ projekto „Bendruomenės materialinės bazės stiprinimas“</t>
  </si>
  <si>
    <t>Lauko scenos pastatymo Smilgynų kaime dalinis finansavimas</t>
  </si>
  <si>
    <t>Jakų bendruomenės dalyvavimo turnyre dalinis finansavimas</t>
  </si>
  <si>
    <t>9.4.2.52.</t>
  </si>
  <si>
    <t>Granulinių katilinių priežiūros paslaugos pirkimas</t>
  </si>
  <si>
    <t>9.2.1.6.</t>
  </si>
  <si>
    <t>Bitininkų šventės Drevernoje dalinis finansavimas</t>
  </si>
  <si>
    <t>9.4.2.53.</t>
  </si>
  <si>
    <t>9.4.2.54.</t>
  </si>
  <si>
    <t>9.4.2.55.</t>
  </si>
  <si>
    <t>9.4.2.56.</t>
  </si>
  <si>
    <t>Lankupių kaimo bendruomenės patalpų šildymo išlaidų kompensavimas</t>
  </si>
  <si>
    <t>Koplytstulpio Dauparuose restauravimo išlaidų apmokėjimas</t>
  </si>
  <si>
    <t>Gargždų Šv. Arkangelo Mykolo parapijos patalpų šildymo išlaidų dalinis kompensavimas</t>
  </si>
  <si>
    <t>Endriejavo Šv. Apaštalo Andiejaus parapijos pastatų remonto dalinis finansavimas</t>
  </si>
  <si>
    <t>Veiviržėnų Šv. Apaštalo evangelisto Mato parapijos klebonijos patalpų tvarkymo dalinis finansavimas</t>
  </si>
  <si>
    <t>9.4.2.57.</t>
  </si>
  <si>
    <t>9.4.2.58.</t>
  </si>
  <si>
    <t>Gargždų 9-osios kuopos jaunųjų šaulių uniformų įsigyjimo finansavimas</t>
  </si>
  <si>
    <t>TV laidos apie Priekulę dalinis finansavimas</t>
  </si>
  <si>
    <t>9.4.2.59.</t>
  </si>
  <si>
    <t>9.4.2.60.</t>
  </si>
  <si>
    <t>Viešosios infrastruktūros įrengimo Achmetos r. savivaldybėje (Gruzija) dalinis finansavimas</t>
  </si>
  <si>
    <t>12</t>
  </si>
  <si>
    <t>Smilgynų kaimo bendruomenės "Smilgynai ir kaimynai" patalpų šildymo išlaidų kompensavimas</t>
  </si>
  <si>
    <t>9.4.2.61.</t>
  </si>
  <si>
    <t>VBD</t>
  </si>
  <si>
    <t>BDK</t>
  </si>
  <si>
    <t>VBL</t>
  </si>
  <si>
    <t>VBR</t>
  </si>
  <si>
    <t>VBP</t>
  </si>
  <si>
    <t>VBM</t>
  </si>
  <si>
    <t>Iš viso VBD 10.04.01.40.:</t>
  </si>
  <si>
    <t>Iš viso VBM 10.04.01.40.:</t>
  </si>
  <si>
    <t>Iš viso VBD:</t>
  </si>
  <si>
    <t>VBU</t>
  </si>
  <si>
    <t>9.4.1.5.</t>
  </si>
  <si>
    <r>
      <t xml:space="preserve">Savivaldybės biudžeto lėšos </t>
    </r>
    <r>
      <rPr>
        <b/>
        <sz val="8"/>
        <rFont val="Arial"/>
        <family val="2"/>
        <charset val="186"/>
      </rPr>
      <t>SB</t>
    </r>
  </si>
  <si>
    <r>
      <t>Valstybės biudžeto specialioji tikslinė dotacija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VBD</t>
    </r>
  </si>
  <si>
    <r>
      <t xml:space="preserve">Skolintos lėšos </t>
    </r>
    <r>
      <rPr>
        <b/>
        <sz val="8"/>
        <rFont val="Arial"/>
        <family val="2"/>
        <charset val="186"/>
      </rPr>
      <t>SL</t>
    </r>
  </si>
  <si>
    <r>
      <t xml:space="preserve">Valstybės biudžeto lėšos išmokoms vaikams ir šalpos išmokoms mokėti ir administruoti </t>
    </r>
    <r>
      <rPr>
        <b/>
        <sz val="8"/>
        <rFont val="Arial"/>
        <family val="2"/>
        <charset val="186"/>
      </rPr>
      <t>VBM</t>
    </r>
  </si>
  <si>
    <r>
      <t xml:space="preserve">Savivaldybės biudžeto lėšų likučiai (praėjusių metų) </t>
    </r>
    <r>
      <rPr>
        <b/>
        <sz val="8"/>
        <rFont val="Arial"/>
        <family val="2"/>
        <charset val="186"/>
      </rPr>
      <t>LK</t>
    </r>
  </si>
  <si>
    <r>
      <t xml:space="preserve">Valstybės biudžeto specialiosios tikslinės dotacijos žemės ūkio funkcijų vykdymui Klaipėdos mieste </t>
    </r>
    <r>
      <rPr>
        <b/>
        <sz val="8"/>
        <rFont val="Arial"/>
        <family val="2"/>
        <charset val="186"/>
      </rPr>
      <t>VBL</t>
    </r>
  </si>
  <si>
    <r>
      <t xml:space="preserve">Valstybės biudžeto specialiosios tikslinės dotacijos žemės ūkio funkcijų vykdymui Neringos mieste </t>
    </r>
    <r>
      <rPr>
        <b/>
        <sz val="8"/>
        <rFont val="Arial"/>
        <family val="2"/>
        <charset val="186"/>
      </rPr>
      <t>VBR</t>
    </r>
  </si>
  <si>
    <t xml:space="preserve">Projekto "Paslaugų teikimo gyventojams kokybės gerinimas Klaipėdos regiono savivaldybėse" įgyvendinimas </t>
  </si>
  <si>
    <t>9.1.1.7.</t>
  </si>
  <si>
    <t>Kaimo bendruomenės "Smilgynai ir kaimynai" įsigyjamų statybinių medžiagų išlaidų kompensavimas</t>
  </si>
  <si>
    <t>9.4.2.62.</t>
  </si>
  <si>
    <t>9.4.2.63.</t>
  </si>
  <si>
    <t>Medžiotojų ir žvejų klubo "Dauparai" knygos leidybos finansavimas</t>
  </si>
  <si>
    <t>Gargždų Šv. Arkangelo Mykolo bažnyčios Kryžiaus kelio stočių paveikslų (stacijų) restauravimo finansavimas</t>
  </si>
  <si>
    <t>9.4.2.64.</t>
  </si>
  <si>
    <t>Įgyvendinti nusikalstamumo prevencijos ir kontrolės programą</t>
  </si>
  <si>
    <t>9.4.2.65.</t>
  </si>
  <si>
    <t>9.4.2.66.</t>
  </si>
  <si>
    <t>9.4.2.67.</t>
  </si>
  <si>
    <t>9.4.2.68.</t>
  </si>
  <si>
    <t>Jakų bendruomenės vasaros šventės rengimo dalinis finansavimas</t>
  </si>
  <si>
    <t>TV laidos apie I. Simonaitytę dalinis finansavimas</t>
  </si>
  <si>
    <t>Koncertų, skirtų Reformacijos jubiliejiniams metams paminėti, dalinis finansavimas</t>
  </si>
  <si>
    <t>Priekulės Šv. Antano Paduviečio parapijinės bažnyčios išorės tvarkymo darbų dalinis finansavimas</t>
  </si>
  <si>
    <t>Reprezentacinio albumo leidyba</t>
  </si>
  <si>
    <t>Ž</t>
  </si>
  <si>
    <r>
      <t xml:space="preserve">Lėšos už parduotą žemę </t>
    </r>
    <r>
      <rPr>
        <b/>
        <sz val="8"/>
        <rFont val="Arial"/>
        <family val="2"/>
        <charset val="186"/>
      </rPr>
      <t>Ž</t>
    </r>
  </si>
  <si>
    <t>9.1.2.14.</t>
  </si>
  <si>
    <t>Prisidėjimas prie projekto "Viešosios erdvės sutvarkymas Girkalių kaime ir pritaikymas bendruomenės poreikiams" įgyvendinimo</t>
  </si>
  <si>
    <t>9.4.2.69.</t>
  </si>
  <si>
    <t>13</t>
  </si>
  <si>
    <t>9.4.2.70.</t>
  </si>
  <si>
    <t>Renginio, skirto pagerbti Steponą Darių, dalinis finansavimas</t>
  </si>
  <si>
    <t>9.4.2.71.</t>
  </si>
  <si>
    <t>9.4.2.72.</t>
  </si>
  <si>
    <t>Lietuvos politinių kalinių ir tremtinių sąjungos knygos leidybos dalinis finansavimas</t>
  </si>
  <si>
    <t>Antano Stalmoko atminimo lentos pagaminimo ir atidengimo finansavimas</t>
  </si>
  <si>
    <t>Klaipėdos regiono turizmo ir žemės ūkio sektorių plėtros studijos parengimo dalinis finansavimas</t>
  </si>
  <si>
    <t>9.4.1.6.</t>
  </si>
  <si>
    <t>18.3</t>
  </si>
  <si>
    <t>9.4.2.73.</t>
  </si>
  <si>
    <t>KT</t>
  </si>
  <si>
    <r>
      <t>Kitos lėšos</t>
    </r>
    <r>
      <rPr>
        <b/>
        <sz val="8"/>
        <rFont val="Arial"/>
        <family val="2"/>
        <charset val="186"/>
      </rPr>
      <t xml:space="preserve"> KT</t>
    </r>
  </si>
  <si>
    <t>Programos "Idėja Klaipėdos rajonui" įgyvendinimas</t>
  </si>
  <si>
    <t>9.4.2.74.</t>
  </si>
  <si>
    <t>Veiviržėnų Šv. Apaštalo evangelisto Mato parapijosklebonijos renovacijos darbų dalinis finansavimas</t>
  </si>
  <si>
    <t>9.1.1.8.</t>
  </si>
  <si>
    <t>Administracijos darbo organizavimas (Direktoriaus rezervas)</t>
  </si>
  <si>
    <t>9.4.2.75.</t>
  </si>
  <si>
    <r>
      <t xml:space="preserve">Pajamos už paslaugas ir nuomą </t>
    </r>
    <r>
      <rPr>
        <b/>
        <sz val="8"/>
        <rFont val="Arial"/>
        <family val="2"/>
        <charset val="186"/>
      </rPr>
      <t>S</t>
    </r>
  </si>
  <si>
    <t>Dalyvauti gerinant rajono gyvenamąjį fondą</t>
  </si>
  <si>
    <t>9.4.2.76.</t>
  </si>
  <si>
    <t>Partizanų perlaidojimo vietos paminklo ir teritorijos sutvarkymo finansavimas</t>
  </si>
  <si>
    <t>19</t>
  </si>
  <si>
    <t>Prisidėjimas prie projekto- konkurso "Auginu Lietuvai" įgyvendinimo</t>
  </si>
  <si>
    <t>9.4.2.77.</t>
  </si>
  <si>
    <t>Aktyvios poilsio zonos įrengimui Kvietiniuose" įgyvendinimas</t>
  </si>
  <si>
    <t>9.4.2.78.</t>
  </si>
  <si>
    <t>Kt</t>
  </si>
  <si>
    <t>Savivaldybės erdvinių duomenų rinkinio tvarkymas</t>
  </si>
  <si>
    <t>04.02.01.02</t>
  </si>
  <si>
    <t>9.1.2.21.</t>
  </si>
  <si>
    <t>Prisidėjimas prie monumentalaus paminklo Europos parke įrengimo pagal projektą „Pasaulio lietuvių vienybės karūna“</t>
  </si>
  <si>
    <t>Gargždų Šv. Arkangelo Mykolo parapijos patalpų atnaujinimo dalinis finansavimas</t>
  </si>
  <si>
    <t>9.4.2.36</t>
  </si>
  <si>
    <t>9.4.2.79</t>
  </si>
  <si>
    <t>9.4.2.80</t>
  </si>
  <si>
    <t>2021 m. išlaidų projektas</t>
  </si>
  <si>
    <t>VBT</t>
  </si>
  <si>
    <r>
      <t xml:space="preserve">Vietos bendruomenių tarybos lėšos </t>
    </r>
    <r>
      <rPr>
        <b/>
        <sz val="8"/>
        <rFont val="Arial"/>
        <family val="2"/>
        <charset val="186"/>
      </rPr>
      <t>VBT</t>
    </r>
  </si>
  <si>
    <t>Reprezentacinės išlaidos</t>
  </si>
  <si>
    <t>Klaipėdos rajono strateginių plėtros dokumentų  rengimas</t>
  </si>
  <si>
    <t>Priekulės Šv. Antano Paduviečio parapijos namų projekto dalinis finansavimas</t>
  </si>
  <si>
    <t>9.4.2.81.</t>
  </si>
  <si>
    <t>Valstybės biudžeto speciali tikslinė dotacija piliečių nuosavybės teisėms į išlikusius gyvenamuosius namus, jų dalis, butus, ūkinės komercinės paskirties pastatus ir jų priklausinius atkurti</t>
  </si>
  <si>
    <t>9.1.2.8</t>
  </si>
  <si>
    <r>
      <t xml:space="preserve">Viršplaninės pajamos (praėjusių metų) </t>
    </r>
    <r>
      <rPr>
        <b/>
        <sz val="8"/>
        <rFont val="Arial"/>
        <family val="2"/>
        <charset val="186"/>
      </rPr>
      <t xml:space="preserve">VLK </t>
    </r>
  </si>
  <si>
    <t>VLK</t>
  </si>
  <si>
    <t>05.01.01.01.</t>
  </si>
  <si>
    <t>Tarpinstitucinis bendradarbiavimas</t>
  </si>
  <si>
    <t>9.1.1.2</t>
  </si>
  <si>
    <t>Statybos objektų statinių techninės priežiūros, projekto vykdymo priežiūros, projekto ekspertizės, ataskaitų po projekto įgyvendinimo rengimo paslaugų pirkimas ir vykdymas</t>
  </si>
  <si>
    <t>Klaipėdos rajono bendruomenių vykdomų projektų dalinis finansavimas</t>
  </si>
  <si>
    <t>Dalyvavimas projekto "Tarpsieninio bendradarbiavimo stiprinimas, kuriant tvarią ilgalaikę plėtrą tarp Klaipėdos ir Kuržemės regionų" įgyvendinime</t>
  </si>
  <si>
    <t>9.1.1.16.</t>
  </si>
  <si>
    <t>Valstybinės kalbos vartojimo ir taisyklingumo kontrolė</t>
  </si>
  <si>
    <t>Klaipėdos rajono savivaldybės strateginio veiklos plano 2020-2022 m. 
1 priedas</t>
  </si>
  <si>
    <t>2019 m. faktas</t>
  </si>
  <si>
    <t>2020 m. asignavimai</t>
  </si>
  <si>
    <t>2022 m. išlaidų projektas</t>
  </si>
  <si>
    <t>14,   21</t>
  </si>
  <si>
    <t>2020-2022 METŲ SAVIVALDYBĖS VALDYMO IR PAGRINDINIŲ FUNKCIJŲ VYKDYMO PROGRAMOS TIKSLŲ, UŽDAVINIŲ IR PRIEMONIŲ ASIGNAVIMŲ SUVESTINĖ</t>
  </si>
  <si>
    <t>UAB "Klaipėdos rajono energija" įstatinio kapitalo didinimas</t>
  </si>
  <si>
    <t>9.5.6.5.</t>
  </si>
  <si>
    <t>Klaipėdos rajono švietimo, kultūros, seniūnijų ir kitų savivaldybės įstaigų elektros ūkio techninė priežiūra</t>
  </si>
  <si>
    <t>06.04.01.01.</t>
  </si>
  <si>
    <t>9.4.6.5.</t>
  </si>
  <si>
    <t>Lietuvos Šaulių sąjungos aprūpinimo uniformomis dalinis finansavimas</t>
  </si>
  <si>
    <t>41</t>
  </si>
  <si>
    <t>Gargždų autobusų stoties pastato projektavimas ir statyba</t>
  </si>
  <si>
    <t>9.4.6.6.</t>
  </si>
  <si>
    <t>047.07.03.01.</t>
  </si>
  <si>
    <t>Vaizdo kamerų įrengimas ir priežiūra</t>
  </si>
  <si>
    <t>Administracijos pastato rekonstravimo projektavimo ir statybos darbai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</si>
</sst>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0"/>
      <name val="Arial"/>
      <charset val="186"/>
    </font>
    <font>
      <sz val="7"/>
      <name val="Arial"/>
      <family val="2"/>
      <charset val="186"/>
    </font>
    <font>
      <b/>
      <sz val="7"/>
      <name val="Arial"/>
      <family val="2"/>
      <charset val="186"/>
    </font>
    <font>
      <sz val="8"/>
      <name val="Arial"/>
      <family val="2"/>
      <charset val="186"/>
    </font>
    <font>
      <sz val="7"/>
      <name val="Arial"/>
      <family val="2"/>
    </font>
    <font>
      <b/>
      <sz val="7"/>
      <name val="Arial"/>
      <family val="2"/>
    </font>
    <font>
      <b/>
      <sz val="12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</font>
    <font>
      <b/>
      <sz val="8"/>
      <name val="Arial"/>
      <family val="2"/>
    </font>
    <font>
      <sz val="8"/>
      <name val="Times New Roman Baltic"/>
      <family val="1"/>
      <charset val="186"/>
    </font>
  </fonts>
  <fills count="2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0" tint="-4.9989318521683403E-2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0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Fill="1"/>
    <xf numFmtId="0" fontId="4" fillId="0" borderId="0" xfId="0" applyFont="1" applyFill="1"/>
    <xf numFmtId="0" fontId="1" fillId="5" borderId="0" xfId="0" applyFont="1" applyFill="1"/>
    <xf numFmtId="0" fontId="4" fillId="4" borderId="0" xfId="0" applyFont="1" applyFill="1"/>
    <xf numFmtId="0" fontId="4" fillId="5" borderId="0" xfId="0" applyFont="1" applyFill="1"/>
    <xf numFmtId="3" fontId="1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3" fontId="3" fillId="0" borderId="32" xfId="0" applyNumberFormat="1" applyFont="1" applyBorder="1" applyAlignment="1">
      <alignment horizontal="center" vertical="center" textRotation="90"/>
    </xf>
    <xf numFmtId="3" fontId="3" fillId="0" borderId="32" xfId="0" applyNumberFormat="1" applyFont="1" applyBorder="1" applyAlignment="1">
      <alignment horizontal="center" vertical="center" textRotation="90" wrapText="1"/>
    </xf>
    <xf numFmtId="165" fontId="3" fillId="4" borderId="8" xfId="0" applyNumberFormat="1" applyFont="1" applyFill="1" applyBorder="1" applyAlignment="1">
      <alignment horizontal="center" vertical="center"/>
    </xf>
    <xf numFmtId="165" fontId="3" fillId="20" borderId="37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165" fontId="3" fillId="0" borderId="30" xfId="0" applyNumberFormat="1" applyFont="1" applyFill="1" applyBorder="1" applyAlignment="1">
      <alignment horizontal="center" vertical="center"/>
    </xf>
    <xf numFmtId="165" fontId="3" fillId="0" borderId="38" xfId="0" applyNumberFormat="1" applyFont="1" applyFill="1" applyBorder="1" applyAlignment="1">
      <alignment horizontal="center" vertical="center"/>
    </xf>
    <xf numFmtId="165" fontId="3" fillId="0" borderId="39" xfId="0" applyNumberFormat="1" applyFont="1" applyFill="1" applyBorder="1" applyAlignment="1">
      <alignment horizontal="center" vertical="center"/>
    </xf>
    <xf numFmtId="165" fontId="3" fillId="4" borderId="38" xfId="0" applyNumberFormat="1" applyFont="1" applyFill="1" applyBorder="1" applyAlignment="1">
      <alignment horizontal="center" vertical="center"/>
    </xf>
    <xf numFmtId="165" fontId="3" fillId="20" borderId="40" xfId="0" applyNumberFormat="1" applyFont="1" applyFill="1" applyBorder="1" applyAlignment="1">
      <alignment horizontal="center" vertical="center"/>
    </xf>
    <xf numFmtId="165" fontId="3" fillId="6" borderId="39" xfId="0" applyNumberFormat="1" applyFont="1" applyFill="1" applyBorder="1" applyAlignment="1">
      <alignment horizontal="center" vertical="center"/>
    </xf>
    <xf numFmtId="165" fontId="3" fillId="6" borderId="41" xfId="0" applyNumberFormat="1" applyFont="1" applyFill="1" applyBorder="1" applyAlignment="1">
      <alignment horizontal="center" vertical="center"/>
    </xf>
    <xf numFmtId="165" fontId="3" fillId="6" borderId="38" xfId="0" applyNumberFormat="1" applyFont="1" applyFill="1" applyBorder="1" applyAlignment="1">
      <alignment horizontal="center" vertical="center"/>
    </xf>
    <xf numFmtId="165" fontId="3" fillId="20" borderId="1" xfId="0" applyNumberFormat="1" applyFont="1" applyFill="1" applyBorder="1" applyAlignment="1">
      <alignment horizontal="center" vertical="center"/>
    </xf>
    <xf numFmtId="165" fontId="3" fillId="4" borderId="6" xfId="0" applyNumberFormat="1" applyFont="1" applyFill="1" applyBorder="1" applyAlignment="1">
      <alignment horizontal="center" vertical="center"/>
    </xf>
    <xf numFmtId="165" fontId="3" fillId="4" borderId="2" xfId="0" applyNumberFormat="1" applyFont="1" applyFill="1" applyBorder="1" applyAlignment="1">
      <alignment horizontal="center" vertical="center"/>
    </xf>
    <xf numFmtId="165" fontId="3" fillId="20" borderId="5" xfId="0" applyNumberFormat="1" applyFont="1" applyFill="1" applyBorder="1" applyAlignment="1">
      <alignment horizontal="center" vertical="center"/>
    </xf>
    <xf numFmtId="165" fontId="3" fillId="4" borderId="18" xfId="0" applyNumberFormat="1" applyFont="1" applyFill="1" applyBorder="1" applyAlignment="1">
      <alignment horizontal="center" vertical="center"/>
    </xf>
    <xf numFmtId="165" fontId="3" fillId="4" borderId="15" xfId="0" applyNumberFormat="1" applyFont="1" applyFill="1" applyBorder="1" applyAlignment="1">
      <alignment horizontal="center" vertical="center"/>
    </xf>
    <xf numFmtId="165" fontId="3" fillId="4" borderId="11" xfId="0" applyNumberFormat="1" applyFont="1" applyFill="1" applyBorder="1" applyAlignment="1">
      <alignment horizontal="center" vertical="center"/>
    </xf>
    <xf numFmtId="165" fontId="3" fillId="0" borderId="18" xfId="0" applyNumberFormat="1" applyFont="1" applyFill="1" applyBorder="1" applyAlignment="1">
      <alignment horizontal="center" vertical="center"/>
    </xf>
    <xf numFmtId="165" fontId="3" fillId="20" borderId="21" xfId="0" applyNumberFormat="1" applyFont="1" applyFill="1" applyBorder="1" applyAlignment="1">
      <alignment horizontal="center" vertical="center"/>
    </xf>
    <xf numFmtId="165" fontId="3" fillId="4" borderId="16" xfId="0" applyNumberFormat="1" applyFont="1" applyFill="1" applyBorder="1" applyAlignment="1">
      <alignment horizontal="center" vertical="center"/>
    </xf>
    <xf numFmtId="165" fontId="3" fillId="4" borderId="22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165" fontId="3" fillId="4" borderId="4" xfId="0" applyNumberFormat="1" applyFont="1" applyFill="1" applyBorder="1" applyAlignment="1">
      <alignment horizontal="center" vertical="center"/>
    </xf>
    <xf numFmtId="165" fontId="3" fillId="4" borderId="42" xfId="0" applyNumberFormat="1" applyFont="1" applyFill="1" applyBorder="1" applyAlignment="1">
      <alignment horizontal="center" vertical="center"/>
    </xf>
    <xf numFmtId="165" fontId="3" fillId="4" borderId="43" xfId="0" applyNumberFormat="1" applyFont="1" applyFill="1" applyBorder="1" applyAlignment="1">
      <alignment horizontal="center" vertical="center"/>
    </xf>
    <xf numFmtId="165" fontId="3" fillId="21" borderId="28" xfId="0" applyNumberFormat="1" applyFont="1" applyFill="1" applyBorder="1" applyAlignment="1">
      <alignment horizontal="center" vertical="center"/>
    </xf>
    <xf numFmtId="165" fontId="3" fillId="4" borderId="7" xfId="0" applyNumberFormat="1" applyFont="1" applyFill="1" applyBorder="1" applyAlignment="1">
      <alignment horizontal="center" vertical="center"/>
    </xf>
    <xf numFmtId="165" fontId="3" fillId="4" borderId="17" xfId="0" applyNumberFormat="1" applyFont="1" applyFill="1" applyBorder="1" applyAlignment="1">
      <alignment horizontal="center" vertical="center"/>
    </xf>
    <xf numFmtId="165" fontId="3" fillId="4" borderId="12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5" fontId="3" fillId="0" borderId="17" xfId="0" applyNumberFormat="1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42" xfId="0" applyNumberFormat="1" applyFont="1" applyFill="1" applyBorder="1" applyAlignment="1">
      <alignment horizontal="center" vertical="center"/>
    </xf>
    <xf numFmtId="165" fontId="3" fillId="0" borderId="28" xfId="0" applyNumberFormat="1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/>
    </xf>
    <xf numFmtId="165" fontId="3" fillId="20" borderId="44" xfId="0" applyNumberFormat="1" applyFont="1" applyFill="1" applyBorder="1" applyAlignment="1">
      <alignment horizontal="center" vertical="center"/>
    </xf>
    <xf numFmtId="165" fontId="3" fillId="0" borderId="20" xfId="0" applyNumberFormat="1" applyFont="1" applyFill="1" applyBorder="1" applyAlignment="1">
      <alignment horizontal="center" vertical="center"/>
    </xf>
    <xf numFmtId="165" fontId="3" fillId="4" borderId="20" xfId="0" applyNumberFormat="1" applyFont="1" applyFill="1" applyBorder="1" applyAlignment="1">
      <alignment horizontal="center" vertical="center"/>
    </xf>
    <xf numFmtId="165" fontId="3" fillId="20" borderId="45" xfId="0" applyNumberFormat="1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165" fontId="3" fillId="0" borderId="46" xfId="0" applyNumberFormat="1" applyFont="1" applyFill="1" applyBorder="1" applyAlignment="1">
      <alignment horizontal="center" vertical="center"/>
    </xf>
    <xf numFmtId="165" fontId="3" fillId="4" borderId="32" xfId="0" applyNumberFormat="1" applyFont="1" applyFill="1" applyBorder="1" applyAlignment="1">
      <alignment horizontal="center" vertical="center"/>
    </xf>
    <xf numFmtId="165" fontId="3" fillId="4" borderId="25" xfId="0" applyNumberFormat="1" applyFont="1" applyFill="1" applyBorder="1" applyAlignment="1">
      <alignment horizontal="center" vertical="center"/>
    </xf>
    <xf numFmtId="165" fontId="3" fillId="7" borderId="15" xfId="0" applyNumberFormat="1" applyFont="1" applyFill="1" applyBorder="1" applyAlignment="1">
      <alignment horizontal="center" vertical="center"/>
    </xf>
    <xf numFmtId="165" fontId="3" fillId="7" borderId="6" xfId="0" applyNumberFormat="1" applyFont="1" applyFill="1" applyBorder="1" applyAlignment="1">
      <alignment horizontal="center" vertical="center"/>
    </xf>
    <xf numFmtId="165" fontId="3" fillId="7" borderId="7" xfId="0" applyNumberFormat="1" applyFont="1" applyFill="1" applyBorder="1" applyAlignment="1">
      <alignment horizontal="center" vertical="center"/>
    </xf>
    <xf numFmtId="165" fontId="3" fillId="7" borderId="32" xfId="0" applyNumberFormat="1" applyFont="1" applyFill="1" applyBorder="1" applyAlignment="1">
      <alignment horizontal="center" vertical="center"/>
    </xf>
    <xf numFmtId="165" fontId="3" fillId="7" borderId="3" xfId="0" applyNumberFormat="1" applyFont="1" applyFill="1" applyBorder="1" applyAlignment="1">
      <alignment horizontal="center" vertical="center"/>
    </xf>
    <xf numFmtId="165" fontId="3" fillId="20" borderId="47" xfId="0" applyNumberFormat="1" applyFont="1" applyFill="1" applyBorder="1" applyAlignment="1">
      <alignment horizontal="center" vertical="center"/>
    </xf>
    <xf numFmtId="165" fontId="3" fillId="20" borderId="18" xfId="0" applyNumberFormat="1" applyFont="1" applyFill="1" applyBorder="1" applyAlignment="1">
      <alignment horizontal="center" vertical="center"/>
    </xf>
    <xf numFmtId="165" fontId="3" fillId="0" borderId="32" xfId="0" applyNumberFormat="1" applyFont="1" applyFill="1" applyBorder="1" applyAlignment="1">
      <alignment horizontal="center" vertical="center"/>
    </xf>
    <xf numFmtId="165" fontId="3" fillId="0" borderId="25" xfId="0" applyNumberFormat="1" applyFont="1" applyFill="1" applyBorder="1" applyAlignment="1">
      <alignment horizontal="center" vertical="center"/>
    </xf>
    <xf numFmtId="165" fontId="3" fillId="20" borderId="24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165" fontId="3" fillId="6" borderId="40" xfId="0" applyNumberFormat="1" applyFont="1" applyFill="1" applyBorder="1" applyAlignment="1">
      <alignment horizontal="center" vertical="center"/>
    </xf>
    <xf numFmtId="165" fontId="3" fillId="20" borderId="48" xfId="0" applyNumberFormat="1" applyFont="1" applyFill="1" applyBorder="1" applyAlignment="1">
      <alignment horizontal="center" vertical="center"/>
    </xf>
    <xf numFmtId="165" fontId="3" fillId="20" borderId="0" xfId="0" applyNumberFormat="1" applyFont="1" applyFill="1" applyBorder="1" applyAlignment="1">
      <alignment horizontal="center" vertical="center"/>
    </xf>
    <xf numFmtId="165" fontId="3" fillId="8" borderId="16" xfId="0" applyNumberFormat="1" applyFont="1" applyFill="1" applyBorder="1" applyAlignment="1">
      <alignment horizontal="center" vertical="center"/>
    </xf>
    <xf numFmtId="165" fontId="3" fillId="8" borderId="22" xfId="0" applyNumberFormat="1" applyFont="1" applyFill="1" applyBorder="1" applyAlignment="1">
      <alignment horizontal="center" vertical="center"/>
    </xf>
    <xf numFmtId="165" fontId="3" fillId="8" borderId="24" xfId="0" applyNumberFormat="1" applyFont="1" applyFill="1" applyBorder="1" applyAlignment="1">
      <alignment horizontal="center" vertical="center"/>
    </xf>
    <xf numFmtId="165" fontId="3" fillId="8" borderId="32" xfId="0" applyNumberFormat="1" applyFont="1" applyFill="1" applyBorder="1" applyAlignment="1">
      <alignment horizontal="center" vertical="center"/>
    </xf>
    <xf numFmtId="165" fontId="3" fillId="8" borderId="3" xfId="0" applyNumberFormat="1" applyFont="1" applyFill="1" applyBorder="1" applyAlignment="1">
      <alignment horizontal="center" vertical="center"/>
    </xf>
    <xf numFmtId="165" fontId="3" fillId="0" borderId="24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44" xfId="0" applyNumberFormat="1" applyFont="1" applyFill="1" applyBorder="1" applyAlignment="1">
      <alignment horizontal="center" vertical="center"/>
    </xf>
    <xf numFmtId="165" fontId="3" fillId="22" borderId="40" xfId="0" applyNumberFormat="1" applyFont="1" applyFill="1" applyBorder="1" applyAlignment="1">
      <alignment horizontal="center" vertical="center"/>
    </xf>
    <xf numFmtId="165" fontId="7" fillId="23" borderId="6" xfId="0" applyNumberFormat="1" applyFont="1" applyFill="1" applyBorder="1" applyAlignment="1">
      <alignment horizontal="center" vertical="center"/>
    </xf>
    <xf numFmtId="165" fontId="3" fillId="0" borderId="22" xfId="0" applyNumberFormat="1" applyFont="1" applyFill="1" applyBorder="1" applyAlignment="1">
      <alignment horizontal="center" vertical="center"/>
    </xf>
    <xf numFmtId="165" fontId="3" fillId="0" borderId="16" xfId="0" applyNumberFormat="1" applyFont="1" applyFill="1" applyBorder="1" applyAlignment="1">
      <alignment horizontal="center" vertical="center"/>
    </xf>
    <xf numFmtId="3" fontId="3" fillId="8" borderId="1" xfId="0" applyNumberFormat="1" applyFont="1" applyFill="1" applyBorder="1" applyAlignment="1">
      <alignment horizontal="center" vertical="center"/>
    </xf>
    <xf numFmtId="3" fontId="3" fillId="8" borderId="32" xfId="0" applyNumberFormat="1" applyFont="1" applyFill="1" applyBorder="1" applyAlignment="1">
      <alignment horizontal="center" vertical="center"/>
    </xf>
    <xf numFmtId="3" fontId="3" fillId="8" borderId="3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4" borderId="32" xfId="0" applyNumberFormat="1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/>
    </xf>
    <xf numFmtId="3" fontId="3" fillId="4" borderId="29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4" borderId="6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3" fontId="3" fillId="4" borderId="18" xfId="0" applyNumberFormat="1" applyFont="1" applyFill="1" applyBorder="1" applyAlignment="1">
      <alignment horizontal="center" vertical="center"/>
    </xf>
    <xf numFmtId="3" fontId="3" fillId="0" borderId="44" xfId="0" applyNumberFormat="1" applyFont="1" applyFill="1" applyBorder="1" applyAlignment="1">
      <alignment horizontal="center" vertical="center"/>
    </xf>
    <xf numFmtId="3" fontId="3" fillId="6" borderId="40" xfId="0" applyNumberFormat="1" applyFont="1" applyFill="1" applyBorder="1" applyAlignment="1">
      <alignment horizontal="center" vertical="center"/>
    </xf>
    <xf numFmtId="3" fontId="3" fillId="6" borderId="39" xfId="0" applyNumberFormat="1" applyFont="1" applyFill="1" applyBorder="1" applyAlignment="1">
      <alignment horizontal="center" vertical="center"/>
    </xf>
    <xf numFmtId="3" fontId="3" fillId="6" borderId="41" xfId="0" applyNumberFormat="1" applyFont="1" applyFill="1" applyBorder="1" applyAlignment="1">
      <alignment horizontal="center" vertical="center"/>
    </xf>
    <xf numFmtId="3" fontId="3" fillId="6" borderId="38" xfId="0" applyNumberFormat="1" applyFont="1" applyFill="1" applyBorder="1" applyAlignment="1">
      <alignment horizontal="center" vertical="center"/>
    </xf>
    <xf numFmtId="3" fontId="3" fillId="3" borderId="48" xfId="0" applyNumberFormat="1" applyFont="1" applyFill="1" applyBorder="1" applyAlignment="1">
      <alignment horizontal="center" vertical="center"/>
    </xf>
    <xf numFmtId="3" fontId="3" fillId="3" borderId="39" xfId="0" applyNumberFormat="1" applyFont="1" applyFill="1" applyBorder="1" applyAlignment="1">
      <alignment horizontal="center" vertical="center"/>
    </xf>
    <xf numFmtId="3" fontId="3" fillId="3" borderId="41" xfId="0" applyNumberFormat="1" applyFont="1" applyFill="1" applyBorder="1" applyAlignment="1">
      <alignment horizontal="center" vertical="center"/>
    </xf>
    <xf numFmtId="3" fontId="3" fillId="3" borderId="40" xfId="0" applyNumberFormat="1" applyFont="1" applyFill="1" applyBorder="1" applyAlignment="1">
      <alignment horizontal="center" vertical="center"/>
    </xf>
    <xf numFmtId="3" fontId="3" fillId="3" borderId="38" xfId="0" applyNumberFormat="1" applyFont="1" applyFill="1" applyBorder="1" applyAlignment="1">
      <alignment horizontal="center" vertical="center"/>
    </xf>
    <xf numFmtId="3" fontId="3" fillId="2" borderId="40" xfId="0" applyNumberFormat="1" applyFont="1" applyFill="1" applyBorder="1" applyAlignment="1">
      <alignment horizontal="center" vertical="center"/>
    </xf>
    <xf numFmtId="3" fontId="3" fillId="2" borderId="39" xfId="0" applyNumberFormat="1" applyFont="1" applyFill="1" applyBorder="1" applyAlignment="1">
      <alignment horizontal="center" vertical="center"/>
    </xf>
    <xf numFmtId="3" fontId="3" fillId="2" borderId="41" xfId="0" applyNumberFormat="1" applyFont="1" applyFill="1" applyBorder="1" applyAlignment="1">
      <alignment horizontal="center" vertical="center"/>
    </xf>
    <xf numFmtId="3" fontId="3" fillId="2" borderId="38" xfId="0" applyNumberFormat="1" applyFont="1" applyFill="1" applyBorder="1" applyAlignment="1">
      <alignment horizontal="center" vertical="center"/>
    </xf>
    <xf numFmtId="165" fontId="3" fillId="0" borderId="15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5" fontId="3" fillId="0" borderId="16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5" fontId="3" fillId="6" borderId="50" xfId="0" applyNumberFormat="1" applyFont="1" applyFill="1" applyBorder="1" applyAlignment="1">
      <alignment horizontal="center" vertical="center"/>
    </xf>
    <xf numFmtId="165" fontId="3" fillId="5" borderId="15" xfId="0" applyNumberFormat="1" applyFont="1" applyFill="1" applyBorder="1" applyAlignment="1">
      <alignment horizontal="center" vertical="center"/>
    </xf>
    <xf numFmtId="165" fontId="3" fillId="5" borderId="7" xfId="0" applyNumberFormat="1" applyFont="1" applyFill="1" applyBorder="1" applyAlignment="1">
      <alignment horizontal="center" vertical="center"/>
    </xf>
    <xf numFmtId="165" fontId="3" fillId="5" borderId="6" xfId="0" applyNumberFormat="1" applyFont="1" applyFill="1" applyBorder="1" applyAlignment="1">
      <alignment horizontal="center" vertical="center"/>
    </xf>
    <xf numFmtId="165" fontId="3" fillId="5" borderId="2" xfId="0" applyNumberFormat="1" applyFont="1" applyFill="1" applyBorder="1" applyAlignment="1">
      <alignment horizontal="center" vertical="center"/>
    </xf>
    <xf numFmtId="165" fontId="3" fillId="5" borderId="18" xfId="0" applyNumberFormat="1" applyFont="1" applyFill="1" applyBorder="1" applyAlignment="1">
      <alignment horizontal="center" vertical="center"/>
    </xf>
    <xf numFmtId="165" fontId="3" fillId="20" borderId="37" xfId="0" applyNumberFormat="1" applyFont="1" applyFill="1" applyBorder="1" applyAlignment="1">
      <alignment horizontal="center" vertical="center" wrapText="1"/>
    </xf>
    <xf numFmtId="165" fontId="3" fillId="5" borderId="47" xfId="0" applyNumberFormat="1" applyFont="1" applyFill="1" applyBorder="1" applyAlignment="1">
      <alignment horizontal="center" vertical="center"/>
    </xf>
    <xf numFmtId="165" fontId="3" fillId="5" borderId="42" xfId="0" applyNumberFormat="1" applyFont="1" applyFill="1" applyBorder="1" applyAlignment="1">
      <alignment horizontal="center" vertical="center"/>
    </xf>
    <xf numFmtId="165" fontId="3" fillId="5" borderId="43" xfId="0" applyNumberFormat="1" applyFont="1" applyFill="1" applyBorder="1" applyAlignment="1">
      <alignment horizontal="center" vertical="center"/>
    </xf>
    <xf numFmtId="165" fontId="3" fillId="5" borderId="28" xfId="0" applyNumberFormat="1" applyFont="1" applyFill="1" applyBorder="1" applyAlignment="1">
      <alignment horizontal="center" vertical="center"/>
    </xf>
    <xf numFmtId="165" fontId="3" fillId="20" borderId="1" xfId="0" applyNumberFormat="1" applyFont="1" applyFill="1" applyBorder="1" applyAlignment="1">
      <alignment horizontal="center" vertical="center" wrapText="1"/>
    </xf>
    <xf numFmtId="165" fontId="3" fillId="6" borderId="51" xfId="0" applyNumberFormat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165" fontId="3" fillId="0" borderId="21" xfId="0" applyNumberFormat="1" applyFont="1" applyFill="1" applyBorder="1" applyAlignment="1">
      <alignment horizontal="center" vertical="center"/>
    </xf>
    <xf numFmtId="165" fontId="3" fillId="0" borderId="52" xfId="0" applyNumberFormat="1" applyFont="1" applyFill="1" applyBorder="1" applyAlignment="1">
      <alignment horizontal="center" vertical="center"/>
    </xf>
    <xf numFmtId="165" fontId="3" fillId="7" borderId="2" xfId="0" applyNumberFormat="1" applyFont="1" applyFill="1" applyBorder="1" applyAlignment="1">
      <alignment horizontal="center" vertical="center"/>
    </xf>
    <xf numFmtId="165" fontId="3" fillId="4" borderId="53" xfId="0" applyNumberFormat="1" applyFont="1" applyFill="1" applyBorder="1" applyAlignment="1">
      <alignment horizontal="center" vertical="center"/>
    </xf>
    <xf numFmtId="165" fontId="3" fillId="4" borderId="31" xfId="0" applyNumberFormat="1" applyFont="1" applyFill="1" applyBorder="1" applyAlignment="1">
      <alignment horizontal="center" vertical="center"/>
    </xf>
    <xf numFmtId="165" fontId="3" fillId="4" borderId="23" xfId="0" applyNumberFormat="1" applyFont="1" applyFill="1" applyBorder="1" applyAlignment="1">
      <alignment horizontal="center" vertical="center"/>
    </xf>
    <xf numFmtId="165" fontId="3" fillId="4" borderId="54" xfId="0" applyNumberFormat="1" applyFont="1" applyFill="1" applyBorder="1" applyAlignment="1">
      <alignment horizontal="center" vertical="center"/>
    </xf>
    <xf numFmtId="165" fontId="3" fillId="4" borderId="55" xfId="0" applyNumberFormat="1" applyFont="1" applyFill="1" applyBorder="1" applyAlignment="1">
      <alignment horizontal="center" vertical="center"/>
    </xf>
    <xf numFmtId="165" fontId="3" fillId="4" borderId="24" xfId="0" applyNumberFormat="1" applyFont="1" applyFill="1" applyBorder="1" applyAlignment="1">
      <alignment horizontal="center" vertical="center"/>
    </xf>
    <xf numFmtId="165" fontId="3" fillId="5" borderId="47" xfId="0" applyNumberFormat="1" applyFont="1" applyFill="1" applyBorder="1" applyAlignment="1">
      <alignment horizontal="center" vertical="center" wrapText="1"/>
    </xf>
    <xf numFmtId="165" fontId="3" fillId="5" borderId="42" xfId="0" applyNumberFormat="1" applyFont="1" applyFill="1" applyBorder="1" applyAlignment="1">
      <alignment horizontal="left" vertical="center" wrapText="1"/>
    </xf>
    <xf numFmtId="165" fontId="3" fillId="5" borderId="43" xfId="0" applyNumberFormat="1" applyFont="1" applyFill="1" applyBorder="1" applyAlignment="1">
      <alignment horizontal="left" vertical="center" wrapText="1"/>
    </xf>
    <xf numFmtId="165" fontId="3" fillId="20" borderId="45" xfId="0" applyNumberFormat="1" applyFont="1" applyFill="1" applyBorder="1" applyAlignment="1">
      <alignment horizontal="center" vertical="center" wrapText="1"/>
    </xf>
    <xf numFmtId="165" fontId="3" fillId="5" borderId="28" xfId="0" applyNumberFormat="1" applyFont="1" applyFill="1" applyBorder="1" applyAlignment="1">
      <alignment horizontal="left" vertical="center" wrapText="1"/>
    </xf>
    <xf numFmtId="165" fontId="3" fillId="5" borderId="45" xfId="0" applyNumberFormat="1" applyFont="1" applyFill="1" applyBorder="1" applyAlignment="1">
      <alignment horizontal="center" vertical="center" wrapText="1"/>
    </xf>
    <xf numFmtId="165" fontId="3" fillId="5" borderId="44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/>
    </xf>
    <xf numFmtId="3" fontId="3" fillId="5" borderId="37" xfId="0" applyNumberFormat="1" applyFont="1" applyFill="1" applyBorder="1" applyAlignment="1">
      <alignment horizontal="center" vertical="center" wrapText="1"/>
    </xf>
    <xf numFmtId="3" fontId="3" fillId="5" borderId="47" xfId="0" applyNumberFormat="1" applyFont="1" applyFill="1" applyBorder="1" applyAlignment="1">
      <alignment horizontal="center" vertical="center" wrapText="1"/>
    </xf>
    <xf numFmtId="3" fontId="3" fillId="5" borderId="42" xfId="0" applyNumberFormat="1" applyFont="1" applyFill="1" applyBorder="1" applyAlignment="1">
      <alignment horizontal="left" vertical="center" wrapText="1"/>
    </xf>
    <xf numFmtId="3" fontId="3" fillId="5" borderId="43" xfId="0" applyNumberFormat="1" applyFont="1" applyFill="1" applyBorder="1" applyAlignment="1">
      <alignment horizontal="left" vertical="center" wrapText="1"/>
    </xf>
    <xf numFmtId="3" fontId="3" fillId="5" borderId="45" xfId="0" applyNumberFormat="1" applyFont="1" applyFill="1" applyBorder="1" applyAlignment="1">
      <alignment horizontal="center" vertical="center" wrapText="1"/>
    </xf>
    <xf numFmtId="3" fontId="3" fillId="5" borderId="28" xfId="0" applyNumberFormat="1" applyFont="1" applyFill="1" applyBorder="1" applyAlignment="1">
      <alignment horizontal="left" vertical="center" wrapText="1"/>
    </xf>
    <xf numFmtId="3" fontId="3" fillId="5" borderId="1" xfId="0" applyNumberFormat="1" applyFont="1" applyFill="1" applyBorder="1" applyAlignment="1">
      <alignment horizontal="center" vertical="center"/>
    </xf>
    <xf numFmtId="3" fontId="3" fillId="5" borderId="6" xfId="0" applyNumberFormat="1" applyFont="1" applyFill="1" applyBorder="1" applyAlignment="1">
      <alignment horizontal="center" vertical="center"/>
    </xf>
    <xf numFmtId="3" fontId="3" fillId="5" borderId="2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 wrapText="1"/>
    </xf>
    <xf numFmtId="3" fontId="3" fillId="5" borderId="44" xfId="0" applyNumberFormat="1" applyFont="1" applyFill="1" applyBorder="1" applyAlignment="1">
      <alignment horizontal="center" vertical="center"/>
    </xf>
    <xf numFmtId="3" fontId="3" fillId="5" borderId="18" xfId="0" applyNumberFormat="1" applyFont="1" applyFill="1" applyBorder="1" applyAlignment="1">
      <alignment horizontal="center" vertical="center"/>
    </xf>
    <xf numFmtId="3" fontId="3" fillId="8" borderId="1" xfId="0" applyNumberFormat="1" applyFont="1" applyFill="1" applyBorder="1" applyAlignment="1">
      <alignment horizontal="center" vertical="center" wrapText="1"/>
    </xf>
    <xf numFmtId="3" fontId="3" fillId="8" borderId="6" xfId="0" applyNumberFormat="1" applyFont="1" applyFill="1" applyBorder="1" applyAlignment="1">
      <alignment horizontal="center" vertical="center" wrapText="1"/>
    </xf>
    <xf numFmtId="3" fontId="3" fillId="8" borderId="6" xfId="0" applyNumberFormat="1" applyFont="1" applyFill="1" applyBorder="1" applyAlignment="1">
      <alignment horizontal="left" vertical="center" wrapText="1"/>
    </xf>
    <xf numFmtId="3" fontId="3" fillId="8" borderId="2" xfId="0" applyNumberFormat="1" applyFont="1" applyFill="1" applyBorder="1" applyAlignment="1">
      <alignment horizontal="left"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left" vertical="center" wrapText="1"/>
    </xf>
    <xf numFmtId="3" fontId="3" fillId="4" borderId="18" xfId="0" applyNumberFormat="1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left" vertical="center" wrapText="1"/>
    </xf>
    <xf numFmtId="3" fontId="3" fillId="0" borderId="52" xfId="0" applyNumberFormat="1" applyFont="1" applyFill="1" applyBorder="1" applyAlignment="1">
      <alignment horizontal="center" vertical="center"/>
    </xf>
    <xf numFmtId="3" fontId="3" fillId="4" borderId="8" xfId="0" applyNumberFormat="1" applyFont="1" applyFill="1" applyBorder="1" applyAlignment="1">
      <alignment horizontal="center" vertical="center"/>
    </xf>
    <xf numFmtId="3" fontId="3" fillId="4" borderId="30" xfId="0" applyNumberFormat="1" applyFont="1" applyFill="1" applyBorder="1" applyAlignment="1">
      <alignment horizontal="center" vertical="center"/>
    </xf>
    <xf numFmtId="3" fontId="3" fillId="7" borderId="5" xfId="0" applyNumberFormat="1" applyFont="1" applyFill="1" applyBorder="1" applyAlignment="1">
      <alignment horizontal="center" vertical="center" wrapText="1"/>
    </xf>
    <xf numFmtId="3" fontId="3" fillId="7" borderId="8" xfId="0" applyNumberFormat="1" applyFont="1" applyFill="1" applyBorder="1" applyAlignment="1">
      <alignment horizontal="center" vertical="center"/>
    </xf>
    <xf numFmtId="3" fontId="3" fillId="7" borderId="20" xfId="0" applyNumberFormat="1" applyFont="1" applyFill="1" applyBorder="1" applyAlignment="1">
      <alignment horizontal="center" vertical="center"/>
    </xf>
    <xf numFmtId="3" fontId="3" fillId="7" borderId="1" xfId="0" applyNumberFormat="1" applyFont="1" applyFill="1" applyBorder="1" applyAlignment="1">
      <alignment horizontal="center" vertical="center" wrapText="1"/>
    </xf>
    <xf numFmtId="3" fontId="3" fillId="7" borderId="30" xfId="0" applyNumberFormat="1" applyFont="1" applyFill="1" applyBorder="1" applyAlignment="1">
      <alignment horizontal="center" vertical="center"/>
    </xf>
    <xf numFmtId="3" fontId="3" fillId="6" borderId="48" xfId="0" applyNumberFormat="1" applyFont="1" applyFill="1" applyBorder="1" applyAlignment="1">
      <alignment horizontal="center" vertical="center"/>
    </xf>
    <xf numFmtId="3" fontId="3" fillId="6" borderId="51" xfId="0" applyNumberFormat="1" applyFont="1" applyFill="1" applyBorder="1" applyAlignment="1">
      <alignment horizontal="center" vertical="center"/>
    </xf>
    <xf numFmtId="3" fontId="3" fillId="6" borderId="17" xfId="0" applyNumberFormat="1" applyFont="1" applyFill="1" applyBorder="1" applyAlignment="1">
      <alignment horizontal="center" vertical="center"/>
    </xf>
    <xf numFmtId="3" fontId="3" fillId="6" borderId="12" xfId="0" applyNumberFormat="1" applyFont="1" applyFill="1" applyBorder="1" applyAlignment="1">
      <alignment horizontal="center" vertical="center"/>
    </xf>
    <xf numFmtId="3" fontId="3" fillId="5" borderId="44" xfId="0" applyNumberFormat="1" applyFont="1" applyFill="1" applyBorder="1" applyAlignment="1">
      <alignment horizontal="center" vertical="center" wrapText="1"/>
    </xf>
    <xf numFmtId="3" fontId="3" fillId="5" borderId="16" xfId="0" applyNumberFormat="1" applyFont="1" applyFill="1" applyBorder="1" applyAlignment="1">
      <alignment horizontal="center" vertical="center"/>
    </xf>
    <xf numFmtId="3" fontId="3" fillId="5" borderId="22" xfId="0" applyNumberFormat="1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center" vertical="center"/>
    </xf>
    <xf numFmtId="3" fontId="3" fillId="5" borderId="6" xfId="0" applyNumberFormat="1" applyFont="1" applyFill="1" applyBorder="1" applyAlignment="1">
      <alignment horizontal="center" vertical="center" wrapText="1"/>
    </xf>
    <xf numFmtId="3" fontId="3" fillId="8" borderId="44" xfId="0" applyNumberFormat="1" applyFont="1" applyFill="1" applyBorder="1" applyAlignment="1">
      <alignment horizontal="center" vertical="center" wrapText="1"/>
    </xf>
    <xf numFmtId="3" fontId="3" fillId="8" borderId="54" xfId="0" applyNumberFormat="1" applyFont="1" applyFill="1" applyBorder="1" applyAlignment="1">
      <alignment horizontal="center" vertical="center"/>
    </xf>
    <xf numFmtId="3" fontId="3" fillId="8" borderId="25" xfId="0" applyNumberFormat="1" applyFont="1" applyFill="1" applyBorder="1" applyAlignment="1">
      <alignment horizontal="center" vertical="center"/>
    </xf>
    <xf numFmtId="3" fontId="3" fillId="4" borderId="37" xfId="0" applyNumberFormat="1" applyFont="1" applyFill="1" applyBorder="1" applyAlignment="1">
      <alignment horizontal="center" vertical="center" wrapText="1"/>
    </xf>
    <xf numFmtId="3" fontId="3" fillId="4" borderId="53" xfId="0" applyNumberFormat="1" applyFont="1" applyFill="1" applyBorder="1" applyAlignment="1">
      <alignment horizontal="center" vertical="center"/>
    </xf>
    <xf numFmtId="3" fontId="3" fillId="4" borderId="14" xfId="0" applyNumberFormat="1" applyFont="1" applyFill="1" applyBorder="1" applyAlignment="1">
      <alignment horizontal="center" vertical="center"/>
    </xf>
    <xf numFmtId="3" fontId="3" fillId="4" borderId="23" xfId="0" applyNumberFormat="1" applyFont="1" applyFill="1" applyBorder="1" applyAlignment="1">
      <alignment horizontal="center" vertical="center"/>
    </xf>
    <xf numFmtId="3" fontId="3" fillId="4" borderId="31" xfId="0" applyNumberFormat="1" applyFont="1" applyFill="1" applyBorder="1" applyAlignment="1">
      <alignment horizontal="center" vertical="center"/>
    </xf>
    <xf numFmtId="3" fontId="3" fillId="7" borderId="52" xfId="0" applyNumberFormat="1" applyFont="1" applyFill="1" applyBorder="1" applyAlignment="1">
      <alignment horizontal="center" vertical="center" wrapText="1"/>
    </xf>
    <xf numFmtId="3" fontId="3" fillId="6" borderId="45" xfId="0" applyNumberFormat="1" applyFont="1" applyFill="1" applyBorder="1" applyAlignment="1">
      <alignment horizontal="center" vertical="center"/>
    </xf>
    <xf numFmtId="3" fontId="3" fillId="6" borderId="14" xfId="0" applyNumberFormat="1" applyFont="1" applyFill="1" applyBorder="1" applyAlignment="1">
      <alignment horizontal="center" vertical="center"/>
    </xf>
    <xf numFmtId="3" fontId="3" fillId="6" borderId="23" xfId="0" applyNumberFormat="1" applyFont="1" applyFill="1" applyBorder="1" applyAlignment="1">
      <alignment horizontal="center" vertical="center"/>
    </xf>
    <xf numFmtId="3" fontId="3" fillId="5" borderId="47" xfId="0" applyNumberFormat="1" applyFont="1" applyFill="1" applyBorder="1" applyAlignment="1">
      <alignment horizontal="center" vertical="center"/>
    </xf>
    <xf numFmtId="3" fontId="3" fillId="5" borderId="42" xfId="0" applyNumberFormat="1" applyFont="1" applyFill="1" applyBorder="1" applyAlignment="1">
      <alignment horizontal="center" vertical="center"/>
    </xf>
    <xf numFmtId="3" fontId="3" fillId="5" borderId="43" xfId="0" applyNumberFormat="1" applyFont="1" applyFill="1" applyBorder="1" applyAlignment="1">
      <alignment horizontal="center" vertical="center"/>
    </xf>
    <xf numFmtId="3" fontId="3" fillId="5" borderId="28" xfId="0" applyNumberFormat="1" applyFont="1" applyFill="1" applyBorder="1" applyAlignment="1">
      <alignment horizontal="center" vertical="center"/>
    </xf>
    <xf numFmtId="3" fontId="3" fillId="4" borderId="44" xfId="0" applyNumberFormat="1" applyFont="1" applyFill="1" applyBorder="1" applyAlignment="1">
      <alignment horizontal="center" vertical="center"/>
    </xf>
    <xf numFmtId="3" fontId="3" fillId="4" borderId="44" xfId="0" applyNumberFormat="1" applyFont="1" applyFill="1" applyBorder="1" applyAlignment="1">
      <alignment horizontal="center" vertical="center" wrapText="1"/>
    </xf>
    <xf numFmtId="3" fontId="3" fillId="4" borderId="56" xfId="0" applyNumberFormat="1" applyFont="1" applyFill="1" applyBorder="1" applyAlignment="1">
      <alignment horizontal="center" vertical="center"/>
    </xf>
    <xf numFmtId="3" fontId="3" fillId="4" borderId="16" xfId="0" applyNumberFormat="1" applyFont="1" applyFill="1" applyBorder="1" applyAlignment="1">
      <alignment horizontal="center" vertical="center"/>
    </xf>
    <xf numFmtId="3" fontId="3" fillId="4" borderId="4" xfId="0" applyNumberFormat="1" applyFont="1" applyFill="1" applyBorder="1" applyAlignment="1">
      <alignment horizontal="center" vertical="center"/>
    </xf>
    <xf numFmtId="3" fontId="3" fillId="0" borderId="35" xfId="0" applyNumberFormat="1" applyFont="1" applyFill="1" applyBorder="1" applyAlignment="1">
      <alignment horizontal="center" vertical="center"/>
    </xf>
    <xf numFmtId="3" fontId="3" fillId="4" borderId="20" xfId="0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165" fontId="7" fillId="0" borderId="18" xfId="0" applyNumberFormat="1" applyFont="1" applyFill="1" applyBorder="1" applyAlignment="1">
      <alignment horizontal="center" vertical="center"/>
    </xf>
    <xf numFmtId="165" fontId="7" fillId="20" borderId="6" xfId="0" applyNumberFormat="1" applyFont="1" applyFill="1" applyBorder="1" applyAlignment="1">
      <alignment horizontal="center" vertical="center"/>
    </xf>
    <xf numFmtId="165" fontId="7" fillId="10" borderId="6" xfId="0" applyNumberFormat="1" applyFont="1" applyFill="1" applyBorder="1" applyAlignment="1">
      <alignment horizontal="center" vertical="center"/>
    </xf>
    <xf numFmtId="165" fontId="7" fillId="24" borderId="6" xfId="0" applyNumberFormat="1" applyFont="1" applyFill="1" applyBorder="1" applyAlignment="1">
      <alignment horizontal="center" vertical="center"/>
    </xf>
    <xf numFmtId="165" fontId="7" fillId="11" borderId="6" xfId="0" applyNumberFormat="1" applyFont="1" applyFill="1" applyBorder="1" applyAlignment="1">
      <alignment horizontal="center" vertical="center"/>
    </xf>
    <xf numFmtId="165" fontId="7" fillId="4" borderId="6" xfId="0" applyNumberFormat="1" applyFont="1" applyFill="1" applyBorder="1" applyAlignment="1">
      <alignment horizontal="center" vertical="center"/>
    </xf>
    <xf numFmtId="165" fontId="7" fillId="12" borderId="6" xfId="0" applyNumberFormat="1" applyFont="1" applyFill="1" applyBorder="1" applyAlignment="1">
      <alignment horizontal="center" vertical="center"/>
    </xf>
    <xf numFmtId="165" fontId="7" fillId="13" borderId="6" xfId="0" applyNumberFormat="1" applyFont="1" applyFill="1" applyBorder="1" applyAlignment="1">
      <alignment horizontal="center" vertical="center"/>
    </xf>
    <xf numFmtId="165" fontId="7" fillId="14" borderId="6" xfId="0" applyNumberFormat="1" applyFont="1" applyFill="1" applyBorder="1" applyAlignment="1">
      <alignment horizontal="center" vertical="center"/>
    </xf>
    <xf numFmtId="165" fontId="7" fillId="15" borderId="6" xfId="0" applyNumberFormat="1" applyFont="1" applyFill="1" applyBorder="1" applyAlignment="1">
      <alignment horizontal="center" vertical="center"/>
    </xf>
    <xf numFmtId="165" fontId="7" fillId="25" borderId="6" xfId="0" applyNumberFormat="1" applyFont="1" applyFill="1" applyBorder="1" applyAlignment="1">
      <alignment horizontal="center" vertical="center"/>
    </xf>
    <xf numFmtId="165" fontId="3" fillId="16" borderId="6" xfId="0" applyNumberFormat="1" applyFont="1" applyFill="1" applyBorder="1" applyAlignment="1">
      <alignment horizontal="center" vertical="center"/>
    </xf>
    <xf numFmtId="165" fontId="7" fillId="17" borderId="6" xfId="0" applyNumberFormat="1" applyFont="1" applyFill="1" applyBorder="1" applyAlignment="1">
      <alignment horizontal="center" vertical="center"/>
    </xf>
    <xf numFmtId="165" fontId="3" fillId="17" borderId="6" xfId="0" applyNumberFormat="1" applyFont="1" applyFill="1" applyBorder="1" applyAlignment="1">
      <alignment horizontal="center" vertical="center"/>
    </xf>
    <xf numFmtId="165" fontId="3" fillId="12" borderId="6" xfId="0" applyNumberFormat="1" applyFont="1" applyFill="1" applyBorder="1" applyAlignment="1">
      <alignment horizontal="center" vertical="center"/>
    </xf>
    <xf numFmtId="165" fontId="7" fillId="9" borderId="6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0" fontId="1" fillId="0" borderId="0" xfId="0" applyFont="1" applyAlignment="1">
      <alignment horizontal="left"/>
    </xf>
    <xf numFmtId="165" fontId="3" fillId="22" borderId="39" xfId="0" applyNumberFormat="1" applyFont="1" applyFill="1" applyBorder="1" applyAlignment="1">
      <alignment horizontal="center" vertical="center"/>
    </xf>
    <xf numFmtId="165" fontId="3" fillId="22" borderId="41" xfId="0" applyNumberFormat="1" applyFont="1" applyFill="1" applyBorder="1" applyAlignment="1">
      <alignment horizontal="center" vertical="center"/>
    </xf>
    <xf numFmtId="165" fontId="3" fillId="22" borderId="38" xfId="0" applyNumberFormat="1" applyFont="1" applyFill="1" applyBorder="1" applyAlignment="1">
      <alignment horizontal="center" vertical="center"/>
    </xf>
    <xf numFmtId="165" fontId="3" fillId="23" borderId="40" xfId="0" applyNumberFormat="1" applyFont="1" applyFill="1" applyBorder="1" applyAlignment="1">
      <alignment horizontal="center" vertical="center"/>
    </xf>
    <xf numFmtId="165" fontId="3" fillId="23" borderId="39" xfId="0" applyNumberFormat="1" applyFont="1" applyFill="1" applyBorder="1" applyAlignment="1">
      <alignment horizontal="center" vertical="center"/>
    </xf>
    <xf numFmtId="165" fontId="3" fillId="23" borderId="38" xfId="0" applyNumberFormat="1" applyFont="1" applyFill="1" applyBorder="1" applyAlignment="1">
      <alignment horizontal="center" vertical="center"/>
    </xf>
    <xf numFmtId="165" fontId="3" fillId="23" borderId="50" xfId="0" applyNumberFormat="1" applyFont="1" applyFill="1" applyBorder="1" applyAlignment="1">
      <alignment horizontal="center" vertical="center"/>
    </xf>
    <xf numFmtId="165" fontId="3" fillId="23" borderId="1" xfId="0" applyNumberFormat="1" applyFont="1" applyFill="1" applyBorder="1" applyAlignment="1">
      <alignment horizontal="center" vertical="center"/>
    </xf>
    <xf numFmtId="165" fontId="3" fillId="23" borderId="2" xfId="0" applyNumberFormat="1" applyFont="1" applyFill="1" applyBorder="1" applyAlignment="1">
      <alignment horizontal="center" vertical="center"/>
    </xf>
    <xf numFmtId="165" fontId="3" fillId="23" borderId="6" xfId="0" applyNumberFormat="1" applyFont="1" applyFill="1" applyBorder="1" applyAlignment="1">
      <alignment horizontal="center" vertical="center"/>
    </xf>
    <xf numFmtId="165" fontId="3" fillId="23" borderId="36" xfId="0" applyNumberFormat="1" applyFont="1" applyFill="1" applyBorder="1" applyAlignment="1">
      <alignment horizontal="center" vertical="center"/>
    </xf>
    <xf numFmtId="165" fontId="3" fillId="23" borderId="41" xfId="0" applyNumberFormat="1" applyFont="1" applyFill="1" applyBorder="1" applyAlignment="1">
      <alignment horizontal="center" vertical="center"/>
    </xf>
    <xf numFmtId="165" fontId="3" fillId="23" borderId="61" xfId="0" applyNumberFormat="1" applyFont="1" applyFill="1" applyBorder="1" applyAlignment="1">
      <alignment horizontal="center" vertical="center"/>
    </xf>
    <xf numFmtId="165" fontId="3" fillId="23" borderId="51" xfId="0" applyNumberFormat="1" applyFont="1" applyFill="1" applyBorder="1" applyAlignment="1">
      <alignment horizontal="center" vertical="center"/>
    </xf>
    <xf numFmtId="165" fontId="3" fillId="23" borderId="62" xfId="0" applyNumberFormat="1" applyFont="1" applyFill="1" applyBorder="1" applyAlignment="1">
      <alignment horizontal="center" vertical="center"/>
    </xf>
    <xf numFmtId="165" fontId="3" fillId="23" borderId="8" xfId="0" applyNumberFormat="1" applyFont="1" applyFill="1" applyBorder="1" applyAlignment="1">
      <alignment horizontal="center" vertical="center"/>
    </xf>
    <xf numFmtId="165" fontId="3" fillId="2" borderId="63" xfId="0" applyNumberFormat="1" applyFont="1" applyFill="1" applyBorder="1" applyAlignment="1">
      <alignment horizontal="center" vertical="center"/>
    </xf>
    <xf numFmtId="165" fontId="3" fillId="2" borderId="14" xfId="0" applyNumberFormat="1" applyFont="1" applyFill="1" applyBorder="1" applyAlignment="1">
      <alignment horizontal="center" vertical="center"/>
    </xf>
    <xf numFmtId="165" fontId="3" fillId="0" borderId="40" xfId="0" applyNumberFormat="1" applyFont="1" applyFill="1" applyBorder="1" applyAlignment="1">
      <alignment horizontal="center" vertical="center"/>
    </xf>
    <xf numFmtId="165" fontId="3" fillId="0" borderId="37" xfId="0" applyNumberFormat="1" applyFont="1" applyFill="1" applyBorder="1" applyAlignment="1">
      <alignment horizontal="center" vertical="center"/>
    </xf>
    <xf numFmtId="165" fontId="3" fillId="0" borderId="51" xfId="0" applyNumberFormat="1" applyFont="1" applyFill="1" applyBorder="1" applyAlignment="1">
      <alignment horizontal="center" vertical="center"/>
    </xf>
    <xf numFmtId="165" fontId="3" fillId="0" borderId="29" xfId="0" applyNumberFormat="1" applyFont="1" applyFill="1" applyBorder="1" applyAlignment="1">
      <alignment horizontal="center" vertical="center"/>
    </xf>
    <xf numFmtId="165" fontId="3" fillId="0" borderId="62" xfId="0" applyNumberFormat="1" applyFont="1" applyFill="1" applyBorder="1" applyAlignment="1">
      <alignment horizontal="center" vertical="center"/>
    </xf>
    <xf numFmtId="165" fontId="3" fillId="0" borderId="59" xfId="0" applyNumberFormat="1" applyFont="1" applyFill="1" applyBorder="1" applyAlignment="1">
      <alignment horizontal="center" vertical="center"/>
    </xf>
    <xf numFmtId="165" fontId="3" fillId="0" borderId="54" xfId="0" applyNumberFormat="1" applyFont="1" applyFill="1" applyBorder="1" applyAlignment="1">
      <alignment horizontal="center" vertical="center"/>
    </xf>
    <xf numFmtId="165" fontId="3" fillId="0" borderId="56" xfId="0" applyNumberFormat="1" applyFont="1" applyFill="1" applyBorder="1" applyAlignment="1">
      <alignment horizontal="center" vertical="center"/>
    </xf>
    <xf numFmtId="165" fontId="3" fillId="0" borderId="47" xfId="0" applyNumberFormat="1" applyFont="1" applyFill="1" applyBorder="1" applyAlignment="1">
      <alignment horizontal="center" vertical="center"/>
    </xf>
    <xf numFmtId="165" fontId="3" fillId="0" borderId="35" xfId="0" applyNumberFormat="1" applyFont="1" applyFill="1" applyBorder="1" applyAlignment="1">
      <alignment horizontal="center" vertical="center"/>
    </xf>
    <xf numFmtId="165" fontId="3" fillId="0" borderId="65" xfId="0" applyNumberFormat="1" applyFont="1" applyFill="1" applyBorder="1" applyAlignment="1">
      <alignment horizontal="center" vertical="center"/>
    </xf>
    <xf numFmtId="165" fontId="3" fillId="0" borderId="49" xfId="0" applyNumberFormat="1" applyFont="1" applyFill="1" applyBorder="1" applyAlignment="1">
      <alignment horizontal="center" vertical="center"/>
    </xf>
    <xf numFmtId="165" fontId="3" fillId="0" borderId="27" xfId="0" applyNumberFormat="1" applyFont="1" applyFill="1" applyBorder="1" applyAlignment="1">
      <alignment horizontal="center" vertical="center"/>
    </xf>
    <xf numFmtId="165" fontId="3" fillId="22" borderId="48" xfId="0" applyNumberFormat="1" applyFont="1" applyFill="1" applyBorder="1" applyAlignment="1">
      <alignment horizontal="center" vertical="center"/>
    </xf>
    <xf numFmtId="165" fontId="3" fillId="0" borderId="37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47" xfId="0" applyNumberFormat="1" applyFont="1" applyFill="1" applyBorder="1" applyAlignment="1">
      <alignment horizontal="center" vertical="center" wrapText="1"/>
    </xf>
    <xf numFmtId="165" fontId="3" fillId="26" borderId="50" xfId="0" applyNumberFormat="1" applyFont="1" applyFill="1" applyBorder="1" applyAlignment="1">
      <alignment horizontal="center" vertical="center"/>
    </xf>
    <xf numFmtId="165" fontId="3" fillId="26" borderId="39" xfId="0" applyNumberFormat="1" applyFont="1" applyFill="1" applyBorder="1" applyAlignment="1">
      <alignment horizontal="center" vertical="center"/>
    </xf>
    <xf numFmtId="165" fontId="3" fillId="26" borderId="38" xfId="0" applyNumberFormat="1" applyFont="1" applyFill="1" applyBorder="1" applyAlignment="1">
      <alignment horizontal="center" vertical="center"/>
    </xf>
    <xf numFmtId="165" fontId="3" fillId="26" borderId="40" xfId="0" applyNumberFormat="1" applyFont="1" applyFill="1" applyBorder="1" applyAlignment="1">
      <alignment horizontal="center" vertical="center"/>
    </xf>
    <xf numFmtId="165" fontId="3" fillId="26" borderId="41" xfId="0" applyNumberFormat="1" applyFont="1" applyFill="1" applyBorder="1" applyAlignment="1">
      <alignment horizontal="center" vertical="center"/>
    </xf>
    <xf numFmtId="165" fontId="3" fillId="2" borderId="23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5" fillId="0" borderId="0" xfId="0" applyNumberFormat="1" applyFont="1"/>
    <xf numFmtId="164" fontId="3" fillId="0" borderId="0" xfId="0" applyNumberFormat="1" applyFont="1"/>
    <xf numFmtId="165" fontId="7" fillId="9" borderId="53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/>
    <xf numFmtId="165" fontId="1" fillId="0" borderId="0" xfId="0" applyNumberFormat="1" applyFont="1"/>
    <xf numFmtId="165" fontId="3" fillId="21" borderId="6" xfId="0" applyNumberFormat="1" applyFont="1" applyFill="1" applyBorder="1" applyAlignment="1">
      <alignment horizontal="center" vertical="center"/>
    </xf>
    <xf numFmtId="165" fontId="3" fillId="0" borderId="45" xfId="0" applyNumberFormat="1" applyFont="1" applyFill="1" applyBorder="1" applyAlignment="1">
      <alignment horizontal="center" vertical="center"/>
    </xf>
    <xf numFmtId="165" fontId="3" fillId="4" borderId="14" xfId="0" applyNumberFormat="1" applyFont="1" applyFill="1" applyBorder="1" applyAlignment="1">
      <alignment horizontal="center" vertical="center"/>
    </xf>
    <xf numFmtId="165" fontId="3" fillId="0" borderId="23" xfId="0" applyNumberFormat="1" applyFont="1" applyFill="1" applyBorder="1" applyAlignment="1">
      <alignment horizontal="center" vertical="center"/>
    </xf>
    <xf numFmtId="165" fontId="3" fillId="21" borderId="2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9" fillId="0" borderId="0" xfId="0" applyFont="1"/>
    <xf numFmtId="0" fontId="3" fillId="2" borderId="1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59" xfId="0" applyFont="1" applyFill="1" applyBorder="1" applyAlignment="1">
      <alignment horizontal="center" vertical="center"/>
    </xf>
    <xf numFmtId="0" fontId="8" fillId="4" borderId="44" xfId="0" applyFont="1" applyFill="1" applyBorder="1" applyAlignment="1">
      <alignment horizontal="center" vertical="center"/>
    </xf>
    <xf numFmtId="0" fontId="8" fillId="4" borderId="5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8" fillId="4" borderId="1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8" fillId="4" borderId="60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8" fillId="4" borderId="58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49" fontId="8" fillId="0" borderId="33" xfId="0" applyNumberFormat="1" applyFont="1" applyFill="1" applyBorder="1" applyAlignment="1">
      <alignment horizontal="center" vertical="center"/>
    </xf>
    <xf numFmtId="0" fontId="8" fillId="6" borderId="33" xfId="0" applyFont="1" applyFill="1" applyBorder="1" applyAlignment="1">
      <alignment horizontal="right" vertical="center" wrapText="1"/>
    </xf>
    <xf numFmtId="0" fontId="8" fillId="6" borderId="34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5" fontId="3" fillId="4" borderId="28" xfId="0" applyNumberFormat="1" applyFont="1" applyFill="1" applyBorder="1" applyAlignment="1">
      <alignment horizontal="center" vertical="center"/>
    </xf>
    <xf numFmtId="165" fontId="3" fillId="0" borderId="0" xfId="0" applyNumberFormat="1" applyFont="1"/>
    <xf numFmtId="0" fontId="8" fillId="4" borderId="2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165" fontId="3" fillId="22" borderId="21" xfId="0" applyNumberFormat="1" applyFont="1" applyFill="1" applyBorder="1" applyAlignment="1">
      <alignment horizontal="center" vertical="center"/>
    </xf>
    <xf numFmtId="165" fontId="3" fillId="22" borderId="16" xfId="0" applyNumberFormat="1" applyFont="1" applyFill="1" applyBorder="1" applyAlignment="1">
      <alignment horizontal="center" vertical="center"/>
    </xf>
    <xf numFmtId="0" fontId="8" fillId="4" borderId="78" xfId="0" applyFont="1" applyFill="1" applyBorder="1" applyAlignment="1">
      <alignment horizontal="center" vertical="center" wrapText="1"/>
    </xf>
    <xf numFmtId="0" fontId="8" fillId="4" borderId="66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5" fontId="7" fillId="0" borderId="8" xfId="0" applyNumberFormat="1" applyFont="1" applyFill="1" applyBorder="1" applyAlignment="1">
      <alignment horizontal="center" vertical="center"/>
    </xf>
    <xf numFmtId="165" fontId="7" fillId="0" borderId="20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wrapText="1"/>
    </xf>
    <xf numFmtId="165" fontId="3" fillId="20" borderId="52" xfId="0" applyNumberFormat="1" applyFont="1" applyFill="1" applyBorder="1" applyAlignment="1">
      <alignment horizontal="center" vertical="center"/>
    </xf>
    <xf numFmtId="165" fontId="3" fillId="20" borderId="51" xfId="0" applyNumberFormat="1" applyFont="1" applyFill="1" applyBorder="1" applyAlignment="1">
      <alignment horizontal="center" vertical="center"/>
    </xf>
    <xf numFmtId="165" fontId="3" fillId="22" borderId="52" xfId="0" applyNumberFormat="1" applyFont="1" applyFill="1" applyBorder="1" applyAlignment="1">
      <alignment horizontal="center" vertical="center"/>
    </xf>
    <xf numFmtId="165" fontId="3" fillId="20" borderId="24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165" fontId="3" fillId="21" borderId="11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vertical="center" wrapText="1"/>
    </xf>
    <xf numFmtId="165" fontId="3" fillId="21" borderId="2" xfId="0" applyNumberFormat="1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165" fontId="3" fillId="22" borderId="22" xfId="0" applyNumberFormat="1" applyFont="1" applyFill="1" applyBorder="1" applyAlignment="1">
      <alignment horizontal="center" vertical="center"/>
    </xf>
    <xf numFmtId="165" fontId="3" fillId="22" borderId="56" xfId="0" applyNumberFormat="1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vertical="center" wrapText="1"/>
    </xf>
    <xf numFmtId="0" fontId="3" fillId="0" borderId="54" xfId="0" applyFont="1" applyFill="1" applyBorder="1" applyAlignment="1">
      <alignment horizontal="center" vertical="center" wrapText="1"/>
    </xf>
    <xf numFmtId="165" fontId="3" fillId="21" borderId="7" xfId="0" applyNumberFormat="1" applyFont="1" applyFill="1" applyBorder="1" applyAlignment="1">
      <alignment horizontal="center" vertical="center"/>
    </xf>
    <xf numFmtId="165" fontId="3" fillId="22" borderId="40" xfId="0" applyNumberFormat="1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165" fontId="3" fillId="0" borderId="14" xfId="0" applyNumberFormat="1" applyFont="1" applyFill="1" applyBorder="1" applyAlignment="1">
      <alignment horizontal="center" vertical="center"/>
    </xf>
    <xf numFmtId="165" fontId="3" fillId="0" borderId="53" xfId="0" applyNumberFormat="1" applyFont="1" applyFill="1" applyBorder="1" applyAlignment="1">
      <alignment horizontal="center" vertical="center"/>
    </xf>
    <xf numFmtId="0" fontId="3" fillId="4" borderId="64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right" vertical="center" wrapText="1"/>
    </xf>
    <xf numFmtId="0" fontId="8" fillId="4" borderId="2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165" fontId="7" fillId="9" borderId="50" xfId="0" applyNumberFormat="1" applyFont="1" applyFill="1" applyBorder="1" applyAlignment="1">
      <alignment horizontal="center" vertical="center"/>
    </xf>
    <xf numFmtId="165" fontId="7" fillId="9" borderId="39" xfId="0" applyNumberFormat="1" applyFont="1" applyFill="1" applyBorder="1" applyAlignment="1">
      <alignment horizontal="center" vertical="center"/>
    </xf>
    <xf numFmtId="165" fontId="3" fillId="21" borderId="42" xfId="0" applyNumberFormat="1" applyFont="1" applyFill="1" applyBorder="1" applyAlignment="1">
      <alignment horizontal="center" vertical="center"/>
    </xf>
    <xf numFmtId="165" fontId="3" fillId="21" borderId="18" xfId="0" applyNumberFormat="1" applyFont="1" applyFill="1" applyBorder="1" applyAlignment="1">
      <alignment horizontal="center" vertical="center"/>
    </xf>
    <xf numFmtId="165" fontId="3" fillId="21" borderId="8" xfId="0" applyNumberFormat="1" applyFont="1" applyFill="1" applyBorder="1" applyAlignment="1">
      <alignment horizontal="center" vertical="center"/>
    </xf>
    <xf numFmtId="165" fontId="3" fillId="21" borderId="20" xfId="0" applyNumberFormat="1" applyFont="1" applyFill="1" applyBorder="1" applyAlignment="1">
      <alignment horizontal="center" vertical="center"/>
    </xf>
    <xf numFmtId="165" fontId="3" fillId="21" borderId="44" xfId="0" applyNumberFormat="1" applyFont="1" applyFill="1" applyBorder="1" applyAlignment="1">
      <alignment horizontal="center" vertical="center"/>
    </xf>
    <xf numFmtId="165" fontId="3" fillId="21" borderId="36" xfId="0" applyNumberFormat="1" applyFont="1" applyFill="1" applyBorder="1" applyAlignment="1">
      <alignment horizontal="center" vertical="center"/>
    </xf>
    <xf numFmtId="165" fontId="3" fillId="21" borderId="32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165" fontId="7" fillId="0" borderId="44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right" vertical="center" wrapText="1"/>
    </xf>
    <xf numFmtId="0" fontId="8" fillId="0" borderId="16" xfId="0" applyFont="1" applyFill="1" applyBorder="1" applyAlignment="1">
      <alignment horizontal="center" vertical="center" wrapText="1"/>
    </xf>
    <xf numFmtId="165" fontId="3" fillId="21" borderId="15" xfId="0" applyNumberFormat="1" applyFont="1" applyFill="1" applyBorder="1" applyAlignment="1">
      <alignment horizontal="center" vertical="center"/>
    </xf>
    <xf numFmtId="165" fontId="3" fillId="21" borderId="39" xfId="0" applyNumberFormat="1" applyFont="1" applyFill="1" applyBorder="1" applyAlignment="1">
      <alignment horizontal="center" vertical="center"/>
    </xf>
    <xf numFmtId="165" fontId="3" fillId="21" borderId="16" xfId="0" applyNumberFormat="1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vertical="center" wrapText="1"/>
    </xf>
    <xf numFmtId="0" fontId="8" fillId="4" borderId="25" xfId="0" applyFont="1" applyFill="1" applyBorder="1" applyAlignment="1">
      <alignment horizontal="center" vertical="center" wrapText="1"/>
    </xf>
    <xf numFmtId="165" fontId="3" fillId="4" borderId="46" xfId="0" applyNumberFormat="1" applyFont="1" applyFill="1" applyBorder="1" applyAlignment="1">
      <alignment horizontal="center" vertical="center"/>
    </xf>
    <xf numFmtId="165" fontId="7" fillId="0" borderId="36" xfId="0" applyNumberFormat="1" applyFont="1" applyFill="1" applyBorder="1" applyAlignment="1">
      <alignment horizontal="center" vertical="center"/>
    </xf>
    <xf numFmtId="165" fontId="7" fillId="9" borderId="40" xfId="0" applyNumberFormat="1" applyFont="1" applyFill="1" applyBorder="1" applyAlignment="1">
      <alignment horizontal="center" vertical="center"/>
    </xf>
    <xf numFmtId="165" fontId="7" fillId="9" borderId="48" xfId="0" applyNumberFormat="1" applyFont="1" applyFill="1" applyBorder="1" applyAlignment="1">
      <alignment horizontal="center" vertical="center"/>
    </xf>
    <xf numFmtId="165" fontId="7" fillId="9" borderId="57" xfId="0" applyNumberFormat="1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4" borderId="44" xfId="0" applyFont="1" applyFill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165" fontId="3" fillId="21" borderId="35" xfId="0" applyNumberFormat="1" applyFont="1" applyFill="1" applyBorder="1" applyAlignment="1">
      <alignment horizontal="center" vertical="center" wrapText="1"/>
    </xf>
    <xf numFmtId="165" fontId="3" fillId="21" borderId="77" xfId="0" applyNumberFormat="1" applyFont="1" applyFill="1" applyBorder="1" applyAlignment="1">
      <alignment horizontal="center" vertical="center" wrapText="1"/>
    </xf>
    <xf numFmtId="165" fontId="3" fillId="22" borderId="17" xfId="0" applyNumberFormat="1" applyFont="1" applyFill="1" applyBorder="1" applyAlignment="1">
      <alignment horizontal="center" vertical="center"/>
    </xf>
    <xf numFmtId="165" fontId="3" fillId="22" borderId="51" xfId="0" applyNumberFormat="1" applyFont="1" applyFill="1" applyBorder="1" applyAlignment="1">
      <alignment horizontal="center" vertical="center"/>
    </xf>
    <xf numFmtId="165" fontId="3" fillId="6" borderId="17" xfId="0" applyNumberFormat="1" applyFont="1" applyFill="1" applyBorder="1" applyAlignment="1">
      <alignment horizontal="center" vertical="center"/>
    </xf>
    <xf numFmtId="0" fontId="8" fillId="21" borderId="3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 wrapText="1"/>
    </xf>
    <xf numFmtId="165" fontId="3" fillId="21" borderId="29" xfId="0" applyNumberFormat="1" applyFont="1" applyFill="1" applyBorder="1" applyAlignment="1">
      <alignment horizontal="center" vertical="center"/>
    </xf>
    <xf numFmtId="165" fontId="3" fillId="21" borderId="4" xfId="0" applyNumberFormat="1" applyFont="1" applyFill="1" applyBorder="1" applyAlignment="1">
      <alignment horizontal="center" vertical="center"/>
    </xf>
    <xf numFmtId="165" fontId="3" fillId="21" borderId="21" xfId="0" applyNumberFormat="1" applyFont="1" applyFill="1" applyBorder="1" applyAlignment="1">
      <alignment horizontal="center" vertical="center"/>
    </xf>
    <xf numFmtId="165" fontId="3" fillId="21" borderId="5" xfId="0" applyNumberFormat="1" applyFont="1" applyFill="1" applyBorder="1" applyAlignment="1">
      <alignment horizontal="center" vertical="center"/>
    </xf>
    <xf numFmtId="165" fontId="3" fillId="21" borderId="1" xfId="0" applyNumberFormat="1" applyFont="1" applyFill="1" applyBorder="1" applyAlignment="1">
      <alignment horizontal="center" vertical="center"/>
    </xf>
    <xf numFmtId="165" fontId="3" fillId="21" borderId="22" xfId="0" applyNumberFormat="1" applyFont="1" applyFill="1" applyBorder="1" applyAlignment="1">
      <alignment horizontal="center" vertical="center"/>
    </xf>
    <xf numFmtId="165" fontId="3" fillId="21" borderId="37" xfId="0" applyNumberFormat="1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 wrapText="1"/>
    </xf>
    <xf numFmtId="165" fontId="3" fillId="6" borderId="67" xfId="0" applyNumberFormat="1" applyFont="1" applyFill="1" applyBorder="1" applyAlignment="1">
      <alignment horizontal="center" vertical="center"/>
    </xf>
    <xf numFmtId="165" fontId="3" fillId="21" borderId="17" xfId="0" applyNumberFormat="1" applyFont="1" applyFill="1" applyBorder="1" applyAlignment="1">
      <alignment horizontal="center" vertical="center"/>
    </xf>
    <xf numFmtId="165" fontId="3" fillId="21" borderId="38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 wrapText="1"/>
    </xf>
    <xf numFmtId="165" fontId="3" fillId="21" borderId="67" xfId="0" applyNumberFormat="1" applyFont="1" applyFill="1" applyBorder="1" applyAlignment="1">
      <alignment horizontal="center" vertical="center"/>
    </xf>
    <xf numFmtId="165" fontId="3" fillId="21" borderId="50" xfId="0" applyNumberFormat="1" applyFont="1" applyFill="1" applyBorder="1" applyAlignment="1">
      <alignment horizontal="center" vertical="center"/>
    </xf>
    <xf numFmtId="165" fontId="3" fillId="21" borderId="52" xfId="0" applyNumberFormat="1" applyFont="1" applyFill="1" applyBorder="1" applyAlignment="1">
      <alignment horizontal="center" vertical="center"/>
    </xf>
    <xf numFmtId="165" fontId="3" fillId="21" borderId="30" xfId="0" applyNumberFormat="1" applyFont="1" applyFill="1" applyBorder="1" applyAlignment="1">
      <alignment horizontal="center" vertical="center"/>
    </xf>
    <xf numFmtId="165" fontId="3" fillId="21" borderId="21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/>
    <xf numFmtId="0" fontId="8" fillId="0" borderId="58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center" vertical="center" wrapText="1"/>
    </xf>
    <xf numFmtId="165" fontId="3" fillId="21" borderId="45" xfId="0" applyNumberFormat="1" applyFont="1" applyFill="1" applyBorder="1" applyAlignment="1">
      <alignment horizontal="center" vertical="center"/>
    </xf>
    <xf numFmtId="165" fontId="3" fillId="21" borderId="51" xfId="0" applyNumberFormat="1" applyFont="1" applyFill="1" applyBorder="1" applyAlignment="1">
      <alignment horizontal="center" vertical="center"/>
    </xf>
    <xf numFmtId="165" fontId="3" fillId="21" borderId="46" xfId="0" applyNumberFormat="1" applyFont="1" applyFill="1" applyBorder="1" applyAlignment="1">
      <alignment horizontal="center" vertical="center"/>
    </xf>
    <xf numFmtId="165" fontId="3" fillId="21" borderId="14" xfId="0" applyNumberFormat="1" applyFont="1" applyFill="1" applyBorder="1" applyAlignment="1">
      <alignment horizontal="center" vertical="center"/>
    </xf>
    <xf numFmtId="165" fontId="3" fillId="21" borderId="40" xfId="0" applyNumberFormat="1" applyFont="1" applyFill="1" applyBorder="1" applyAlignment="1">
      <alignment horizontal="center" vertical="center"/>
    </xf>
    <xf numFmtId="165" fontId="7" fillId="21" borderId="37" xfId="0" applyNumberFormat="1" applyFont="1" applyFill="1" applyBorder="1" applyAlignment="1">
      <alignment horizontal="center" vertical="center"/>
    </xf>
    <xf numFmtId="165" fontId="7" fillId="21" borderId="42" xfId="0" applyNumberFormat="1" applyFont="1" applyFill="1" applyBorder="1" applyAlignment="1">
      <alignment horizontal="center" vertical="center"/>
    </xf>
    <xf numFmtId="165" fontId="7" fillId="21" borderId="1" xfId="0" applyNumberFormat="1" applyFont="1" applyFill="1" applyBorder="1" applyAlignment="1">
      <alignment horizontal="center" vertical="center"/>
    </xf>
    <xf numFmtId="165" fontId="7" fillId="21" borderId="6" xfId="0" applyNumberFormat="1" applyFont="1" applyFill="1" applyBorder="1" applyAlignment="1">
      <alignment horizontal="center" vertical="center"/>
    </xf>
    <xf numFmtId="165" fontId="7" fillId="21" borderId="2" xfId="0" applyNumberFormat="1" applyFont="1" applyFill="1" applyBorder="1" applyAlignment="1">
      <alignment horizontal="center" vertical="center"/>
    </xf>
    <xf numFmtId="165" fontId="7" fillId="21" borderId="44" xfId="0" applyNumberFormat="1" applyFont="1" applyFill="1" applyBorder="1" applyAlignment="1">
      <alignment horizontal="center" vertical="center"/>
    </xf>
    <xf numFmtId="165" fontId="7" fillId="21" borderId="18" xfId="0" applyNumberFormat="1" applyFont="1" applyFill="1" applyBorder="1" applyAlignment="1">
      <alignment horizontal="center" vertical="center"/>
    </xf>
    <xf numFmtId="165" fontId="7" fillId="21" borderId="36" xfId="0" applyNumberFormat="1" applyFont="1" applyFill="1" applyBorder="1" applyAlignment="1">
      <alignment horizontal="center" vertical="center"/>
    </xf>
    <xf numFmtId="165" fontId="7" fillId="21" borderId="52" xfId="0" applyNumberFormat="1" applyFont="1" applyFill="1" applyBorder="1" applyAlignment="1">
      <alignment horizontal="center" vertical="center"/>
    </xf>
    <xf numFmtId="165" fontId="7" fillId="21" borderId="8" xfId="0" applyNumberFormat="1" applyFont="1" applyFill="1" applyBorder="1" applyAlignment="1">
      <alignment horizontal="center" vertical="center"/>
    </xf>
    <xf numFmtId="165" fontId="7" fillId="21" borderId="30" xfId="0" applyNumberFormat="1" applyFont="1" applyFill="1" applyBorder="1" applyAlignment="1">
      <alignment horizontal="center" vertical="center"/>
    </xf>
    <xf numFmtId="165" fontId="7" fillId="21" borderId="35" xfId="0" applyNumberFormat="1" applyFont="1" applyFill="1" applyBorder="1" applyAlignment="1">
      <alignment horizontal="center" vertical="center"/>
    </xf>
    <xf numFmtId="165" fontId="7" fillId="21" borderId="20" xfId="0" applyNumberFormat="1" applyFont="1" applyFill="1" applyBorder="1" applyAlignment="1">
      <alignment horizontal="center" vertical="center"/>
    </xf>
    <xf numFmtId="165" fontId="1" fillId="0" borderId="49" xfId="0" applyNumberFormat="1" applyFont="1" applyFill="1" applyBorder="1"/>
    <xf numFmtId="165" fontId="7" fillId="9" borderId="41" xfId="0" applyNumberFormat="1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165" fontId="1" fillId="0" borderId="49" xfId="0" applyNumberFormat="1" applyFont="1" applyBorder="1"/>
    <xf numFmtId="165" fontId="3" fillId="23" borderId="48" xfId="0" applyNumberFormat="1" applyFont="1" applyFill="1" applyBorder="1" applyAlignment="1">
      <alignment horizontal="center" vertical="center"/>
    </xf>
    <xf numFmtId="165" fontId="3" fillId="21" borderId="44" xfId="0" applyNumberFormat="1" applyFont="1" applyFill="1" applyBorder="1" applyAlignment="1">
      <alignment horizontal="center" vertical="center" wrapText="1"/>
    </xf>
    <xf numFmtId="165" fontId="3" fillId="21" borderId="52" xfId="0" applyNumberFormat="1" applyFont="1" applyFill="1" applyBorder="1" applyAlignment="1">
      <alignment horizontal="center" vertical="center" wrapText="1"/>
    </xf>
    <xf numFmtId="165" fontId="3" fillId="21" borderId="5" xfId="0" applyNumberFormat="1" applyFont="1" applyFill="1" applyBorder="1" applyAlignment="1">
      <alignment horizontal="center" vertical="center" wrapText="1"/>
    </xf>
    <xf numFmtId="165" fontId="3" fillId="21" borderId="3" xfId="0" applyNumberFormat="1" applyFont="1" applyFill="1" applyBorder="1" applyAlignment="1">
      <alignment horizontal="center" vertical="center"/>
    </xf>
    <xf numFmtId="165" fontId="3" fillId="21" borderId="24" xfId="0" applyNumberFormat="1" applyFont="1" applyFill="1" applyBorder="1" applyAlignment="1">
      <alignment horizontal="center" vertical="center"/>
    </xf>
    <xf numFmtId="165" fontId="3" fillId="21" borderId="25" xfId="0" applyNumberFormat="1" applyFont="1" applyFill="1" applyBorder="1" applyAlignment="1">
      <alignment horizontal="center" vertical="center"/>
    </xf>
    <xf numFmtId="165" fontId="3" fillId="21" borderId="47" xfId="0" applyNumberFormat="1" applyFont="1" applyFill="1" applyBorder="1" applyAlignment="1">
      <alignment horizontal="center" vertical="center"/>
    </xf>
    <xf numFmtId="165" fontId="3" fillId="21" borderId="35" xfId="0" applyNumberFormat="1" applyFont="1" applyFill="1" applyBorder="1" applyAlignment="1">
      <alignment horizontal="center" vertical="center"/>
    </xf>
    <xf numFmtId="165" fontId="3" fillId="21" borderId="64" xfId="0" applyNumberFormat="1" applyFont="1" applyFill="1" applyBorder="1" applyAlignment="1">
      <alignment horizontal="center" vertical="center"/>
    </xf>
    <xf numFmtId="165" fontId="3" fillId="21" borderId="49" xfId="0" applyNumberFormat="1" applyFont="1" applyFill="1" applyBorder="1" applyAlignment="1">
      <alignment horizontal="center" vertical="center"/>
    </xf>
    <xf numFmtId="165" fontId="3" fillId="21" borderId="59" xfId="0" applyNumberFormat="1" applyFont="1" applyFill="1" applyBorder="1" applyAlignment="1">
      <alignment horizontal="center" vertical="center"/>
    </xf>
    <xf numFmtId="165" fontId="3" fillId="21" borderId="12" xfId="0" applyNumberFormat="1" applyFont="1" applyFill="1" applyBorder="1" applyAlignment="1">
      <alignment horizontal="center" vertical="center"/>
    </xf>
    <xf numFmtId="165" fontId="3" fillId="21" borderId="1" xfId="0" applyNumberFormat="1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4" borderId="55" xfId="0" applyFont="1" applyFill="1" applyBorder="1" applyAlignment="1">
      <alignment horizontal="center" vertical="center" wrapText="1"/>
    </xf>
    <xf numFmtId="165" fontId="7" fillId="21" borderId="66" xfId="0" applyNumberFormat="1" applyFont="1" applyFill="1" applyBorder="1" applyAlignment="1">
      <alignment horizontal="center" vertical="center"/>
    </xf>
    <xf numFmtId="165" fontId="7" fillId="9" borderId="38" xfId="0" applyNumberFormat="1" applyFont="1" applyFill="1" applyBorder="1" applyAlignment="1">
      <alignment horizontal="center" vertical="center"/>
    </xf>
    <xf numFmtId="165" fontId="3" fillId="27" borderId="38" xfId="0" applyNumberFormat="1" applyFont="1" applyFill="1" applyBorder="1" applyAlignment="1">
      <alignment horizontal="center" vertical="center"/>
    </xf>
    <xf numFmtId="165" fontId="3" fillId="27" borderId="40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6" borderId="50" xfId="0" applyFont="1" applyFill="1" applyBorder="1" applyAlignment="1">
      <alignment horizontal="right" vertical="center" wrapText="1"/>
    </xf>
    <xf numFmtId="0" fontId="8" fillId="6" borderId="61" xfId="0" applyFont="1" applyFill="1" applyBorder="1" applyAlignment="1">
      <alignment horizontal="right" vertical="center" wrapText="1"/>
    </xf>
    <xf numFmtId="0" fontId="8" fillId="6" borderId="57" xfId="0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14" fontId="7" fillId="21" borderId="0" xfId="0" applyNumberFormat="1" applyFont="1" applyFill="1" applyAlignment="1">
      <alignment horizontal="left"/>
    </xf>
    <xf numFmtId="0" fontId="7" fillId="21" borderId="0" xfId="0" applyFont="1" applyFill="1" applyAlignment="1">
      <alignment horizontal="left"/>
    </xf>
    <xf numFmtId="0" fontId="8" fillId="2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3" fillId="21" borderId="6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22" borderId="50" xfId="0" applyFont="1" applyFill="1" applyBorder="1" applyAlignment="1">
      <alignment horizontal="right" vertical="center" wrapText="1"/>
    </xf>
    <xf numFmtId="0" fontId="8" fillId="22" borderId="61" xfId="0" applyFont="1" applyFill="1" applyBorder="1" applyAlignment="1">
      <alignment horizontal="right" vertical="center" wrapText="1"/>
    </xf>
    <xf numFmtId="0" fontId="8" fillId="22" borderId="57" xfId="0" applyFont="1" applyFill="1" applyBorder="1" applyAlignment="1">
      <alignment horizontal="right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8" fillId="22" borderId="67" xfId="0" applyFont="1" applyFill="1" applyBorder="1" applyAlignment="1">
      <alignment horizontal="right" vertical="center" wrapText="1"/>
    </xf>
    <xf numFmtId="0" fontId="8" fillId="22" borderId="33" xfId="0" applyFont="1" applyFill="1" applyBorder="1" applyAlignment="1">
      <alignment horizontal="right" vertical="center" wrapText="1"/>
    </xf>
    <xf numFmtId="0" fontId="8" fillId="22" borderId="34" xfId="0" applyFont="1" applyFill="1" applyBorder="1" applyAlignment="1">
      <alignment horizontal="right" vertical="center" wrapText="1"/>
    </xf>
    <xf numFmtId="49" fontId="8" fillId="0" borderId="11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4" borderId="42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8" fillId="0" borderId="42" xfId="0" applyFont="1" applyBorder="1" applyAlignment="1">
      <alignment horizontal="center" vertical="center"/>
    </xf>
    <xf numFmtId="0" fontId="8" fillId="6" borderId="63" xfId="0" applyFont="1" applyFill="1" applyBorder="1" applyAlignment="1">
      <alignment horizontal="right" vertical="center" wrapText="1"/>
    </xf>
    <xf numFmtId="0" fontId="8" fillId="6" borderId="68" xfId="0" applyFont="1" applyFill="1" applyBorder="1" applyAlignment="1">
      <alignment horizontal="right" vertical="center" wrapText="1"/>
    </xf>
    <xf numFmtId="0" fontId="8" fillId="6" borderId="69" xfId="0" applyFont="1" applyFill="1" applyBorder="1" applyAlignment="1">
      <alignment horizontal="right" vertical="center" wrapText="1"/>
    </xf>
    <xf numFmtId="0" fontId="8" fillId="6" borderId="49" xfId="0" applyFont="1" applyFill="1" applyBorder="1" applyAlignment="1">
      <alignment horizontal="right" vertical="center" wrapText="1"/>
    </xf>
    <xf numFmtId="0" fontId="8" fillId="6" borderId="0" xfId="0" applyFont="1" applyFill="1" applyBorder="1" applyAlignment="1">
      <alignment horizontal="right" vertical="center" wrapText="1"/>
    </xf>
    <xf numFmtId="0" fontId="8" fillId="6" borderId="58" xfId="0" applyFont="1" applyFill="1" applyBorder="1" applyAlignment="1">
      <alignment horizontal="right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49" fontId="8" fillId="0" borderId="2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3" fillId="23" borderId="50" xfId="0" applyFont="1" applyFill="1" applyBorder="1" applyAlignment="1">
      <alignment horizontal="right" vertical="center" wrapText="1"/>
    </xf>
    <xf numFmtId="0" fontId="3" fillId="23" borderId="61" xfId="0" applyFont="1" applyFill="1" applyBorder="1" applyAlignment="1">
      <alignment horizontal="right" vertical="center" wrapText="1"/>
    </xf>
    <xf numFmtId="0" fontId="3" fillId="23" borderId="57" xfId="0" applyFont="1" applyFill="1" applyBorder="1" applyAlignment="1">
      <alignment horizontal="right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center"/>
    </xf>
    <xf numFmtId="0" fontId="3" fillId="5" borderId="26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1" fontId="8" fillId="0" borderId="25" xfId="0" quotePrefix="1" applyNumberFormat="1" applyFont="1" applyFill="1" applyBorder="1" applyAlignment="1">
      <alignment horizontal="center" vertical="center" wrapText="1"/>
    </xf>
    <xf numFmtId="1" fontId="8" fillId="0" borderId="11" xfId="0" quotePrefix="1" applyNumberFormat="1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right" vertical="center" wrapText="1"/>
    </xf>
    <xf numFmtId="0" fontId="3" fillId="0" borderId="76" xfId="0" applyFont="1" applyFill="1" applyBorder="1" applyAlignment="1">
      <alignment horizontal="right" vertical="center" wrapText="1"/>
    </xf>
    <xf numFmtId="0" fontId="3" fillId="0" borderId="77" xfId="0" applyFont="1" applyFill="1" applyBorder="1" applyAlignment="1">
      <alignment horizontal="right" vertical="center" wrapText="1"/>
    </xf>
    <xf numFmtId="0" fontId="3" fillId="0" borderId="50" xfId="0" applyFont="1" applyFill="1" applyBorder="1" applyAlignment="1">
      <alignment horizontal="right" vertical="center" wrapText="1"/>
    </xf>
    <xf numFmtId="0" fontId="3" fillId="0" borderId="61" xfId="0" applyFont="1" applyFill="1" applyBorder="1" applyAlignment="1">
      <alignment horizontal="right" vertical="center" wrapText="1"/>
    </xf>
    <xf numFmtId="0" fontId="3" fillId="0" borderId="57" xfId="0" applyFont="1" applyFill="1" applyBorder="1" applyAlignment="1">
      <alignment horizontal="right" vertical="center" wrapText="1"/>
    </xf>
    <xf numFmtId="0" fontId="8" fillId="0" borderId="30" xfId="0" applyFont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4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3" fillId="11" borderId="26" xfId="0" applyFont="1" applyFill="1" applyBorder="1" applyAlignment="1">
      <alignment horizontal="left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22" borderId="63" xfId="0" applyFont="1" applyFill="1" applyBorder="1" applyAlignment="1">
      <alignment horizontal="right" vertical="center" wrapText="1"/>
    </xf>
    <xf numFmtId="0" fontId="8" fillId="22" borderId="68" xfId="0" applyFont="1" applyFill="1" applyBorder="1" applyAlignment="1">
      <alignment horizontal="right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3" fillId="22" borderId="16" xfId="0" applyFont="1" applyFill="1" applyBorder="1" applyAlignment="1">
      <alignment horizontal="left" vertical="center" wrapText="1"/>
    </xf>
    <xf numFmtId="0" fontId="3" fillId="22" borderId="15" xfId="0" applyFont="1" applyFill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 textRotation="90" wrapText="1"/>
    </xf>
    <xf numFmtId="0" fontId="8" fillId="0" borderId="72" xfId="0" applyFont="1" applyBorder="1" applyAlignment="1">
      <alignment horizontal="center" vertical="center" textRotation="90" wrapText="1"/>
    </xf>
    <xf numFmtId="0" fontId="8" fillId="0" borderId="73" xfId="0" applyFont="1" applyBorder="1" applyAlignment="1">
      <alignment horizontal="center" vertical="center" textRotation="90" wrapText="1"/>
    </xf>
    <xf numFmtId="0" fontId="3" fillId="18" borderId="26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67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3" fillId="3" borderId="61" xfId="0" applyFont="1" applyFill="1" applyBorder="1" applyAlignment="1">
      <alignment horizontal="left" vertical="center" wrapText="1"/>
    </xf>
    <xf numFmtId="0" fontId="3" fillId="3" borderId="57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3" fillId="0" borderId="33" xfId="0" applyFont="1" applyBorder="1" applyAlignment="1">
      <alignment horizontal="right"/>
    </xf>
    <xf numFmtId="0" fontId="8" fillId="0" borderId="70" xfId="0" applyFont="1" applyBorder="1" applyAlignment="1">
      <alignment horizontal="center" vertical="center" textRotation="90" wrapText="1"/>
    </xf>
    <xf numFmtId="0" fontId="8" fillId="0" borderId="71" xfId="0" applyFont="1" applyBorder="1" applyAlignment="1">
      <alignment horizontal="center" vertical="center" textRotation="90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 textRotation="90" wrapText="1"/>
    </xf>
    <xf numFmtId="3" fontId="3" fillId="0" borderId="3" xfId="0" applyNumberFormat="1" applyFont="1" applyBorder="1" applyAlignment="1">
      <alignment horizontal="center" vertical="center" textRotation="90" wrapText="1"/>
    </xf>
    <xf numFmtId="3" fontId="3" fillId="0" borderId="1" xfId="0" applyNumberFormat="1" applyFont="1" applyBorder="1" applyAlignment="1">
      <alignment horizontal="center" vertical="center" textRotation="90"/>
    </xf>
    <xf numFmtId="3" fontId="3" fillId="0" borderId="24" xfId="0" applyNumberFormat="1" applyFont="1" applyBorder="1" applyAlignment="1">
      <alignment horizontal="center" vertical="center" textRotation="90"/>
    </xf>
    <xf numFmtId="3" fontId="3" fillId="0" borderId="37" xfId="0" applyNumberFormat="1" applyFont="1" applyBorder="1" applyAlignment="1">
      <alignment horizontal="center" vertical="center" wrapText="1"/>
    </xf>
    <xf numFmtId="3" fontId="3" fillId="0" borderId="42" xfId="0" applyNumberFormat="1" applyFont="1" applyBorder="1" applyAlignment="1">
      <alignment horizontal="center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0" fontId="3" fillId="6" borderId="63" xfId="0" applyFont="1" applyFill="1" applyBorder="1" applyAlignment="1">
      <alignment horizontal="right" vertical="center" wrapText="1"/>
    </xf>
    <xf numFmtId="0" fontId="3" fillId="6" borderId="68" xfId="0" applyFont="1" applyFill="1" applyBorder="1" applyAlignment="1">
      <alignment horizontal="right" vertical="center" wrapText="1"/>
    </xf>
    <xf numFmtId="0" fontId="3" fillId="6" borderId="69" xfId="0" applyFont="1" applyFill="1" applyBorder="1" applyAlignment="1">
      <alignment horizontal="right" vertical="center" wrapText="1"/>
    </xf>
    <xf numFmtId="0" fontId="3" fillId="6" borderId="49" xfId="0" applyFont="1" applyFill="1" applyBorder="1" applyAlignment="1">
      <alignment horizontal="right" vertical="center" wrapText="1"/>
    </xf>
    <xf numFmtId="0" fontId="3" fillId="6" borderId="0" xfId="0" applyFont="1" applyFill="1" applyBorder="1" applyAlignment="1">
      <alignment horizontal="right" vertical="center" wrapText="1"/>
    </xf>
    <xf numFmtId="0" fontId="3" fillId="6" borderId="58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right" vertical="center" wrapText="1"/>
    </xf>
    <xf numFmtId="0" fontId="3" fillId="0" borderId="33" xfId="0" applyFont="1" applyFill="1" applyBorder="1" applyAlignment="1">
      <alignment horizontal="right" vertical="center" wrapText="1"/>
    </xf>
    <xf numFmtId="0" fontId="3" fillId="0" borderId="34" xfId="0" applyFont="1" applyFill="1" applyBorder="1" applyAlignment="1">
      <alignment horizontal="right" vertical="center" wrapText="1"/>
    </xf>
    <xf numFmtId="0" fontId="3" fillId="0" borderId="65" xfId="0" applyFont="1" applyFill="1" applyBorder="1" applyAlignment="1">
      <alignment horizontal="right" vertical="center" wrapText="1"/>
    </xf>
    <xf numFmtId="0" fontId="3" fillId="0" borderId="74" xfId="0" applyFont="1" applyFill="1" applyBorder="1" applyAlignment="1">
      <alignment horizontal="right" vertical="center" wrapText="1"/>
    </xf>
    <xf numFmtId="0" fontId="3" fillId="0" borderId="75" xfId="0" applyFont="1" applyFill="1" applyBorder="1" applyAlignment="1">
      <alignment horizontal="right" vertical="center" wrapText="1"/>
    </xf>
    <xf numFmtId="0" fontId="8" fillId="0" borderId="72" xfId="0" applyFont="1" applyBorder="1" applyAlignment="1">
      <alignment vertical="center" textRotation="90" wrapText="1"/>
    </xf>
    <xf numFmtId="0" fontId="8" fillId="0" borderId="73" xfId="0" applyFont="1" applyBorder="1" applyAlignment="1">
      <alignment vertical="center" textRotation="90" wrapText="1"/>
    </xf>
    <xf numFmtId="0" fontId="8" fillId="0" borderId="9" xfId="0" applyFont="1" applyBorder="1" applyAlignment="1">
      <alignment horizontal="center" vertical="center" textRotation="90" wrapText="1"/>
    </xf>
    <xf numFmtId="0" fontId="8" fillId="0" borderId="70" xfId="0" applyFont="1" applyBorder="1" applyAlignment="1">
      <alignment horizontal="left" vertical="center" wrapText="1"/>
    </xf>
    <xf numFmtId="0" fontId="8" fillId="0" borderId="7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3" fillId="23" borderId="67" xfId="0" applyFont="1" applyFill="1" applyBorder="1" applyAlignment="1">
      <alignment horizontal="right" vertical="center" wrapText="1"/>
    </xf>
    <xf numFmtId="0" fontId="3" fillId="23" borderId="33" xfId="0" applyFont="1" applyFill="1" applyBorder="1" applyAlignment="1">
      <alignment horizontal="right" vertical="center" wrapText="1"/>
    </xf>
    <xf numFmtId="0" fontId="3" fillId="23" borderId="34" xfId="0" applyFont="1" applyFill="1" applyBorder="1" applyAlignment="1">
      <alignment horizontal="right" vertical="center" wrapText="1"/>
    </xf>
    <xf numFmtId="0" fontId="3" fillId="0" borderId="17" xfId="0" applyFont="1" applyFill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/>
    </xf>
    <xf numFmtId="0" fontId="3" fillId="26" borderId="67" xfId="0" applyFont="1" applyFill="1" applyBorder="1" applyAlignment="1">
      <alignment horizontal="right" vertical="center"/>
    </xf>
    <xf numFmtId="0" fontId="3" fillId="26" borderId="33" xfId="0" applyFont="1" applyFill="1" applyBorder="1" applyAlignment="1">
      <alignment horizontal="right" vertical="center"/>
    </xf>
    <xf numFmtId="0" fontId="3" fillId="26" borderId="34" xfId="0" applyFont="1" applyFill="1" applyBorder="1" applyAlignment="1">
      <alignment horizontal="right" vertical="center"/>
    </xf>
    <xf numFmtId="0" fontId="8" fillId="0" borderId="2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right" vertical="center" wrapText="1"/>
    </xf>
    <xf numFmtId="0" fontId="3" fillId="0" borderId="68" xfId="0" applyFont="1" applyFill="1" applyBorder="1" applyAlignment="1">
      <alignment horizontal="right" vertical="center" wrapText="1"/>
    </xf>
    <xf numFmtId="0" fontId="3" fillId="0" borderId="69" xfId="0" applyFont="1" applyFill="1" applyBorder="1" applyAlignment="1">
      <alignment horizontal="right" vertical="center" wrapText="1"/>
    </xf>
    <xf numFmtId="0" fontId="3" fillId="3" borderId="50" xfId="0" applyFont="1" applyFill="1" applyBorder="1" applyAlignment="1">
      <alignment horizontal="left" vertical="center" wrapText="1"/>
    </xf>
    <xf numFmtId="0" fontId="3" fillId="7" borderId="49" xfId="0" applyFont="1" applyFill="1" applyBorder="1" applyAlignment="1">
      <alignment horizontal="right" vertical="center" wrapText="1"/>
    </xf>
    <xf numFmtId="0" fontId="3" fillId="7" borderId="0" xfId="0" applyFont="1" applyFill="1" applyBorder="1" applyAlignment="1">
      <alignment horizontal="right" vertical="center" wrapText="1"/>
    </xf>
    <xf numFmtId="0" fontId="3" fillId="7" borderId="58" xfId="0" applyFont="1" applyFill="1" applyBorder="1" applyAlignment="1">
      <alignment horizontal="right" vertical="center" wrapText="1"/>
    </xf>
    <xf numFmtId="0" fontId="3" fillId="0" borderId="17" xfId="0" applyFont="1" applyBorder="1" applyAlignment="1">
      <alignment horizontal="left" vertical="center" wrapText="1"/>
    </xf>
    <xf numFmtId="0" fontId="8" fillId="3" borderId="63" xfId="0" applyFont="1" applyFill="1" applyBorder="1" applyAlignment="1">
      <alignment horizontal="right" vertical="center" wrapText="1"/>
    </xf>
    <xf numFmtId="0" fontId="8" fillId="3" borderId="68" xfId="0" applyFont="1" applyFill="1" applyBorder="1" applyAlignment="1">
      <alignment horizontal="right" vertical="center" wrapText="1"/>
    </xf>
    <xf numFmtId="0" fontId="8" fillId="3" borderId="69" xfId="0" applyFont="1" applyFill="1" applyBorder="1" applyAlignment="1">
      <alignment horizontal="right" vertical="center" wrapText="1"/>
    </xf>
    <xf numFmtId="0" fontId="8" fillId="3" borderId="67" xfId="0" applyFont="1" applyFill="1" applyBorder="1" applyAlignment="1">
      <alignment horizontal="right" vertical="center" wrapText="1"/>
    </xf>
    <xf numFmtId="0" fontId="8" fillId="3" borderId="33" xfId="0" applyFont="1" applyFill="1" applyBorder="1" applyAlignment="1">
      <alignment horizontal="right" vertical="center" wrapText="1"/>
    </xf>
    <xf numFmtId="0" fontId="8" fillId="3" borderId="34" xfId="0" applyFont="1" applyFill="1" applyBorder="1" applyAlignment="1">
      <alignment horizontal="right" vertical="center" wrapText="1"/>
    </xf>
    <xf numFmtId="0" fontId="8" fillId="4" borderId="2" xfId="0" quotePrefix="1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8" fillId="5" borderId="28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21" borderId="14" xfId="0" applyFont="1" applyFill="1" applyBorder="1" applyAlignment="1">
      <alignment horizontal="left" vertical="center" wrapText="1"/>
    </xf>
    <xf numFmtId="0" fontId="3" fillId="21" borderId="16" xfId="0" applyFont="1" applyFill="1" applyBorder="1" applyAlignment="1">
      <alignment horizontal="left" vertical="center" wrapText="1"/>
    </xf>
    <xf numFmtId="0" fontId="3" fillId="21" borderId="15" xfId="0" applyFont="1" applyFill="1" applyBorder="1" applyAlignment="1">
      <alignment horizontal="left" vertical="center" wrapText="1"/>
    </xf>
    <xf numFmtId="0" fontId="8" fillId="5" borderId="28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2" fillId="19" borderId="16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5" fillId="17" borderId="6" xfId="0" applyFont="1" applyFill="1" applyBorder="1" applyAlignment="1">
      <alignment horizontal="center" vertical="center"/>
    </xf>
    <xf numFmtId="0" fontId="5" fillId="15" borderId="6" xfId="0" applyFont="1" applyFill="1" applyBorder="1" applyAlignment="1">
      <alignment horizontal="center" vertical="center"/>
    </xf>
    <xf numFmtId="0" fontId="5" fillId="14" borderId="6" xfId="0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horizontal="center" vertical="center"/>
    </xf>
    <xf numFmtId="0" fontId="5" fillId="1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16" borderId="2" xfId="0" applyFont="1" applyFill="1" applyBorder="1" applyAlignment="1">
      <alignment horizontal="center" vertical="center"/>
    </xf>
    <xf numFmtId="0" fontId="5" fillId="16" borderId="66" xfId="0" applyFont="1" applyFill="1" applyBorder="1" applyAlignment="1">
      <alignment horizontal="center" vertical="center"/>
    </xf>
    <xf numFmtId="0" fontId="5" fillId="16" borderId="44" xfId="0" applyFont="1" applyFill="1" applyBorder="1" applyAlignment="1">
      <alignment horizontal="center" vertical="center"/>
    </xf>
    <xf numFmtId="0" fontId="5" fillId="16" borderId="6" xfId="0" applyFont="1" applyFill="1" applyBorder="1" applyAlignment="1">
      <alignment horizontal="center" vertical="center"/>
    </xf>
    <xf numFmtId="0" fontId="5" fillId="15" borderId="2" xfId="0" applyFont="1" applyFill="1" applyBorder="1" applyAlignment="1">
      <alignment horizontal="center" vertical="center"/>
    </xf>
    <xf numFmtId="0" fontId="5" fillId="15" borderId="66" xfId="0" applyFont="1" applyFill="1" applyBorder="1" applyAlignment="1">
      <alignment horizontal="center" vertical="center"/>
    </xf>
    <xf numFmtId="0" fontId="5" fillId="15" borderId="44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 wrapText="1"/>
    </xf>
    <xf numFmtId="0" fontId="3" fillId="0" borderId="66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8" fillId="26" borderId="1" xfId="0" applyFont="1" applyFill="1" applyBorder="1" applyAlignment="1">
      <alignment horizontal="center" vertical="center"/>
    </xf>
    <xf numFmtId="0" fontId="7" fillId="9" borderId="67" xfId="0" applyFont="1" applyFill="1" applyBorder="1" applyAlignment="1">
      <alignment horizontal="right" vertical="center"/>
    </xf>
    <xf numFmtId="0" fontId="7" fillId="9" borderId="33" xfId="0" applyFont="1" applyFill="1" applyBorder="1" applyAlignment="1">
      <alignment horizontal="right" vertical="center"/>
    </xf>
    <xf numFmtId="0" fontId="7" fillId="9" borderId="34" xfId="0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4" borderId="30" xfId="0" applyFont="1" applyFill="1" applyBorder="1" applyAlignment="1">
      <alignment horizontal="center" vertical="center" wrapText="1"/>
    </xf>
    <xf numFmtId="0" fontId="3" fillId="0" borderId="16" xfId="0" applyFont="1" applyBorder="1"/>
    <xf numFmtId="0" fontId="3" fillId="0" borderId="17" xfId="0" applyFont="1" applyBorder="1"/>
    <xf numFmtId="0" fontId="3" fillId="0" borderId="62" xfId="0" applyFont="1" applyFill="1" applyBorder="1" applyAlignment="1">
      <alignment horizontal="left" vertical="center" wrapText="1"/>
    </xf>
    <xf numFmtId="0" fontId="3" fillId="0" borderId="76" xfId="0" applyFont="1" applyFill="1" applyBorder="1" applyAlignment="1">
      <alignment horizontal="left" vertical="center" wrapText="1"/>
    </xf>
    <xf numFmtId="0" fontId="3" fillId="0" borderId="7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7" fillId="9" borderId="63" xfId="0" applyFont="1" applyFill="1" applyBorder="1" applyAlignment="1">
      <alignment horizontal="right" vertical="center"/>
    </xf>
    <xf numFmtId="0" fontId="7" fillId="9" borderId="68" xfId="0" applyFont="1" applyFill="1" applyBorder="1" applyAlignment="1">
      <alignment horizontal="right" vertical="center"/>
    </xf>
    <xf numFmtId="0" fontId="7" fillId="9" borderId="69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8" fillId="0" borderId="66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8" fillId="0" borderId="43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3" fillId="4" borderId="47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6" borderId="67" xfId="0" applyFont="1" applyFill="1" applyBorder="1" applyAlignment="1">
      <alignment horizontal="right" vertical="center" wrapText="1"/>
    </xf>
    <xf numFmtId="0" fontId="8" fillId="6" borderId="33" xfId="0" applyFont="1" applyFill="1" applyBorder="1" applyAlignment="1">
      <alignment horizontal="right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2" borderId="63" xfId="0" applyFont="1" applyFill="1" applyBorder="1" applyAlignment="1">
      <alignment horizontal="right" vertical="center"/>
    </xf>
    <xf numFmtId="0" fontId="8" fillId="2" borderId="68" xfId="0" applyFont="1" applyFill="1" applyBorder="1" applyAlignment="1">
      <alignment horizontal="right" vertical="center"/>
    </xf>
    <xf numFmtId="0" fontId="8" fillId="2" borderId="69" xfId="0" applyFont="1" applyFill="1" applyBorder="1" applyAlignment="1">
      <alignment horizontal="right" vertical="center"/>
    </xf>
    <xf numFmtId="0" fontId="8" fillId="2" borderId="67" xfId="0" applyFont="1" applyFill="1" applyBorder="1" applyAlignment="1">
      <alignment horizontal="right" vertical="center"/>
    </xf>
    <xf numFmtId="0" fontId="8" fillId="2" borderId="33" xfId="0" applyFont="1" applyFill="1" applyBorder="1" applyAlignment="1">
      <alignment horizontal="right" vertical="center"/>
    </xf>
    <xf numFmtId="0" fontId="8" fillId="2" borderId="34" xfId="0" applyFont="1" applyFill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0"/>
  <sheetViews>
    <sheetView showZeros="0" tabSelected="1" zoomScaleNormal="100" zoomScaleSheetLayoutView="100" workbookViewId="0">
      <selection activeCell="AB521" sqref="AB521"/>
    </sheetView>
  </sheetViews>
  <sheetFormatPr defaultColWidth="9.140625" defaultRowHeight="11.25" x14ac:dyDescent="0.2"/>
  <cols>
    <col min="1" max="1" width="2.7109375" style="9" customWidth="1"/>
    <col min="2" max="2" width="2.28515625" style="9" customWidth="1"/>
    <col min="3" max="3" width="2.5703125" style="9" customWidth="1"/>
    <col min="4" max="4" width="23.5703125" style="228" customWidth="1"/>
    <col min="5" max="5" width="4.140625" style="1" customWidth="1"/>
    <col min="6" max="6" width="10" style="10" customWidth="1"/>
    <col min="7" max="7" width="9.42578125" style="10" customWidth="1"/>
    <col min="8" max="8" width="5" style="11" customWidth="1"/>
    <col min="9" max="9" width="7.85546875" style="227" customWidth="1"/>
    <col min="10" max="10" width="8.28515625" style="227" customWidth="1"/>
    <col min="11" max="11" width="7.140625" style="227" customWidth="1"/>
    <col min="12" max="12" width="7" style="227" customWidth="1"/>
    <col min="13" max="13" width="7.85546875" style="227" customWidth="1"/>
    <col min="14" max="14" width="8.28515625" style="227" customWidth="1"/>
    <col min="15" max="15" width="7.7109375" style="227" customWidth="1"/>
    <col min="16" max="16" width="7.85546875" style="227" customWidth="1"/>
    <col min="17" max="17" width="7.28515625" style="227" customWidth="1"/>
    <col min="18" max="18" width="7.7109375" style="227" customWidth="1"/>
    <col min="19" max="19" width="7.28515625" style="227" customWidth="1"/>
    <col min="20" max="21" width="7.140625" style="227" customWidth="1"/>
    <col min="22" max="22" width="7.7109375" style="227" customWidth="1"/>
    <col min="23" max="23" width="7.85546875" style="227" customWidth="1"/>
    <col min="24" max="24" width="7" style="227" customWidth="1"/>
    <col min="25" max="16384" width="9.140625" style="1"/>
  </cols>
  <sheetData>
    <row r="1" spans="1:25" ht="43.15" customHeight="1" x14ac:dyDescent="0.2">
      <c r="A1" s="284"/>
      <c r="B1" s="590"/>
      <c r="C1" s="591"/>
      <c r="D1" s="591"/>
      <c r="E1" s="285"/>
      <c r="F1" s="286"/>
      <c r="G1" s="286"/>
      <c r="H1" s="287"/>
      <c r="T1" s="909" t="s">
        <v>493</v>
      </c>
      <c r="U1" s="909"/>
      <c r="V1" s="909"/>
      <c r="W1" s="909"/>
      <c r="X1" s="909"/>
    </row>
    <row r="2" spans="1:25" ht="31.5" customHeight="1" x14ac:dyDescent="0.25">
      <c r="A2" s="728" t="s">
        <v>498</v>
      </c>
      <c r="B2" s="728"/>
      <c r="C2" s="728"/>
      <c r="D2" s="728"/>
      <c r="E2" s="728"/>
      <c r="F2" s="728"/>
      <c r="G2" s="728"/>
      <c r="H2" s="728"/>
      <c r="I2" s="728"/>
      <c r="J2" s="728"/>
      <c r="K2" s="728"/>
      <c r="L2" s="728"/>
      <c r="M2" s="728"/>
      <c r="N2" s="728"/>
      <c r="O2" s="728"/>
      <c r="P2" s="728"/>
      <c r="Q2" s="728"/>
      <c r="R2" s="728"/>
      <c r="S2" s="728"/>
      <c r="T2" s="728"/>
      <c r="U2" s="728"/>
      <c r="V2" s="728"/>
      <c r="W2" s="728"/>
      <c r="X2" s="728"/>
    </row>
    <row r="3" spans="1:25" ht="12" thickBot="1" x14ac:dyDescent="0.25">
      <c r="A3" s="729" t="s">
        <v>337</v>
      </c>
      <c r="B3" s="729"/>
      <c r="C3" s="729"/>
      <c r="D3" s="729"/>
      <c r="E3" s="729"/>
      <c r="F3" s="729"/>
      <c r="G3" s="729"/>
      <c r="H3" s="729"/>
      <c r="I3" s="729"/>
      <c r="J3" s="729"/>
      <c r="K3" s="729"/>
      <c r="L3" s="729"/>
      <c r="M3" s="729"/>
      <c r="N3" s="729"/>
      <c r="O3" s="729"/>
      <c r="P3" s="729"/>
      <c r="Q3" s="729"/>
      <c r="R3" s="729"/>
      <c r="S3" s="729"/>
      <c r="T3" s="729"/>
      <c r="U3" s="729"/>
      <c r="V3" s="729"/>
      <c r="W3" s="729"/>
      <c r="X3" s="729"/>
    </row>
    <row r="4" spans="1:25" ht="11.25" customHeight="1" x14ac:dyDescent="0.2">
      <c r="A4" s="730" t="s">
        <v>0</v>
      </c>
      <c r="B4" s="730" t="s">
        <v>1</v>
      </c>
      <c r="C4" s="730" t="s">
        <v>2</v>
      </c>
      <c r="D4" s="759" t="s">
        <v>34</v>
      </c>
      <c r="E4" s="718" t="s">
        <v>33</v>
      </c>
      <c r="F4" s="718" t="s">
        <v>3</v>
      </c>
      <c r="G4" s="730" t="s">
        <v>74</v>
      </c>
      <c r="H4" s="718" t="s">
        <v>4</v>
      </c>
      <c r="I4" s="738" t="s">
        <v>494</v>
      </c>
      <c r="J4" s="739"/>
      <c r="K4" s="739"/>
      <c r="L4" s="740"/>
      <c r="M4" s="738" t="s">
        <v>495</v>
      </c>
      <c r="N4" s="739"/>
      <c r="O4" s="739"/>
      <c r="P4" s="740"/>
      <c r="Q4" s="738" t="s">
        <v>474</v>
      </c>
      <c r="R4" s="739"/>
      <c r="S4" s="739"/>
      <c r="T4" s="740"/>
      <c r="U4" s="738" t="s">
        <v>496</v>
      </c>
      <c r="V4" s="739"/>
      <c r="W4" s="739"/>
      <c r="X4" s="740"/>
    </row>
    <row r="5" spans="1:25" ht="11.25" customHeight="1" x14ac:dyDescent="0.2">
      <c r="A5" s="731"/>
      <c r="B5" s="731"/>
      <c r="C5" s="731"/>
      <c r="D5" s="760"/>
      <c r="E5" s="719"/>
      <c r="F5" s="719"/>
      <c r="G5" s="731"/>
      <c r="H5" s="719"/>
      <c r="I5" s="736" t="s">
        <v>6</v>
      </c>
      <c r="J5" s="732" t="s">
        <v>29</v>
      </c>
      <c r="K5" s="732"/>
      <c r="L5" s="733"/>
      <c r="M5" s="736" t="s">
        <v>6</v>
      </c>
      <c r="N5" s="732" t="s">
        <v>29</v>
      </c>
      <c r="O5" s="732"/>
      <c r="P5" s="733"/>
      <c r="Q5" s="736" t="s">
        <v>6</v>
      </c>
      <c r="R5" s="732" t="s">
        <v>29</v>
      </c>
      <c r="S5" s="732"/>
      <c r="T5" s="733"/>
      <c r="U5" s="736" t="s">
        <v>6</v>
      </c>
      <c r="V5" s="732" t="s">
        <v>29</v>
      </c>
      <c r="W5" s="732"/>
      <c r="X5" s="733"/>
    </row>
    <row r="6" spans="1:25" ht="12.75" customHeight="1" x14ac:dyDescent="0.2">
      <c r="A6" s="731"/>
      <c r="B6" s="731"/>
      <c r="C6" s="731"/>
      <c r="D6" s="760"/>
      <c r="E6" s="756"/>
      <c r="F6" s="719"/>
      <c r="G6" s="731"/>
      <c r="H6" s="719"/>
      <c r="I6" s="736"/>
      <c r="J6" s="732" t="s">
        <v>5</v>
      </c>
      <c r="K6" s="732"/>
      <c r="L6" s="734" t="s">
        <v>7</v>
      </c>
      <c r="M6" s="736"/>
      <c r="N6" s="732" t="s">
        <v>5</v>
      </c>
      <c r="O6" s="732"/>
      <c r="P6" s="734" t="s">
        <v>7</v>
      </c>
      <c r="Q6" s="736"/>
      <c r="R6" s="732" t="s">
        <v>5</v>
      </c>
      <c r="S6" s="732"/>
      <c r="T6" s="734" t="s">
        <v>7</v>
      </c>
      <c r="U6" s="736"/>
      <c r="V6" s="732" t="s">
        <v>5</v>
      </c>
      <c r="W6" s="732"/>
      <c r="X6" s="734" t="s">
        <v>7</v>
      </c>
    </row>
    <row r="7" spans="1:25" ht="54" customHeight="1" thickBot="1" x14ac:dyDescent="0.25">
      <c r="A7" s="731"/>
      <c r="B7" s="731"/>
      <c r="C7" s="731"/>
      <c r="D7" s="761"/>
      <c r="E7" s="757"/>
      <c r="F7" s="720"/>
      <c r="G7" s="758"/>
      <c r="H7" s="720"/>
      <c r="I7" s="737"/>
      <c r="J7" s="12" t="s">
        <v>6</v>
      </c>
      <c r="K7" s="13" t="s">
        <v>8</v>
      </c>
      <c r="L7" s="735"/>
      <c r="M7" s="737"/>
      <c r="N7" s="12" t="s">
        <v>6</v>
      </c>
      <c r="O7" s="13" t="s">
        <v>8</v>
      </c>
      <c r="P7" s="735"/>
      <c r="Q7" s="737"/>
      <c r="R7" s="12" t="s">
        <v>6</v>
      </c>
      <c r="S7" s="13" t="s">
        <v>8</v>
      </c>
      <c r="T7" s="735"/>
      <c r="U7" s="737"/>
      <c r="V7" s="12" t="s">
        <v>6</v>
      </c>
      <c r="W7" s="13" t="s">
        <v>8</v>
      </c>
      <c r="X7" s="735"/>
    </row>
    <row r="8" spans="1:25" ht="12" thickBot="1" x14ac:dyDescent="0.25">
      <c r="A8" s="694" t="s">
        <v>345</v>
      </c>
      <c r="B8" s="694"/>
      <c r="C8" s="694"/>
      <c r="D8" s="694"/>
      <c r="E8" s="694"/>
      <c r="F8" s="694"/>
      <c r="G8" s="694"/>
      <c r="H8" s="694"/>
      <c r="I8" s="694"/>
      <c r="J8" s="694"/>
      <c r="K8" s="694"/>
      <c r="L8" s="694"/>
      <c r="M8" s="694"/>
      <c r="N8" s="694"/>
      <c r="O8" s="694"/>
      <c r="P8" s="694"/>
      <c r="Q8" s="694"/>
      <c r="R8" s="694"/>
      <c r="S8" s="694"/>
      <c r="T8" s="694"/>
      <c r="U8" s="694"/>
      <c r="V8" s="694"/>
      <c r="W8" s="694"/>
      <c r="X8" s="694"/>
    </row>
    <row r="9" spans="1:25" ht="12" thickBot="1" x14ac:dyDescent="0.25">
      <c r="A9" s="721" t="s">
        <v>35</v>
      </c>
      <c r="B9" s="721"/>
      <c r="C9" s="721"/>
      <c r="D9" s="721"/>
      <c r="E9" s="721"/>
      <c r="F9" s="721"/>
      <c r="G9" s="721"/>
      <c r="H9" s="721"/>
      <c r="I9" s="721"/>
      <c r="J9" s="721"/>
      <c r="K9" s="721"/>
      <c r="L9" s="721"/>
      <c r="M9" s="721"/>
      <c r="N9" s="721"/>
      <c r="O9" s="721"/>
      <c r="P9" s="721"/>
      <c r="Q9" s="721"/>
      <c r="R9" s="721"/>
      <c r="S9" s="721"/>
      <c r="T9" s="721"/>
      <c r="U9" s="721"/>
      <c r="V9" s="721"/>
      <c r="W9" s="721"/>
      <c r="X9" s="721"/>
    </row>
    <row r="10" spans="1:25" ht="12" thickBot="1" x14ac:dyDescent="0.25">
      <c r="A10" s="288">
        <v>1</v>
      </c>
      <c r="B10" s="722" t="s">
        <v>13</v>
      </c>
      <c r="C10" s="722"/>
      <c r="D10" s="722"/>
      <c r="E10" s="722"/>
      <c r="F10" s="722"/>
      <c r="G10" s="722"/>
      <c r="H10" s="722"/>
      <c r="I10" s="722"/>
      <c r="J10" s="722"/>
      <c r="K10" s="722"/>
      <c r="L10" s="722"/>
      <c r="M10" s="722"/>
      <c r="N10" s="722"/>
      <c r="O10" s="722"/>
      <c r="P10" s="722"/>
      <c r="Q10" s="722"/>
      <c r="R10" s="722"/>
      <c r="S10" s="722"/>
      <c r="T10" s="722"/>
      <c r="U10" s="722"/>
      <c r="V10" s="722"/>
      <c r="W10" s="722"/>
      <c r="X10" s="722"/>
    </row>
    <row r="11" spans="1:25" ht="12" thickBot="1" x14ac:dyDescent="0.25">
      <c r="A11" s="289">
        <v>1</v>
      </c>
      <c r="B11" s="290">
        <v>1</v>
      </c>
      <c r="C11" s="723" t="s">
        <v>233</v>
      </c>
      <c r="D11" s="723"/>
      <c r="E11" s="723"/>
      <c r="F11" s="723"/>
      <c r="G11" s="723"/>
      <c r="H11" s="723"/>
      <c r="I11" s="723"/>
      <c r="J11" s="723"/>
      <c r="K11" s="723"/>
      <c r="L11" s="723"/>
      <c r="M11" s="723"/>
      <c r="N11" s="723"/>
      <c r="O11" s="723"/>
      <c r="P11" s="723"/>
      <c r="Q11" s="723"/>
      <c r="R11" s="723"/>
      <c r="S11" s="723"/>
      <c r="T11" s="723"/>
      <c r="U11" s="723"/>
      <c r="V11" s="723"/>
      <c r="W11" s="723"/>
      <c r="X11" s="723"/>
    </row>
    <row r="12" spans="1:25" ht="16.5" customHeight="1" thickBot="1" x14ac:dyDescent="0.25">
      <c r="A12" s="687">
        <v>1</v>
      </c>
      <c r="B12" s="702">
        <v>1</v>
      </c>
      <c r="C12" s="696">
        <v>1</v>
      </c>
      <c r="D12" s="697" t="s">
        <v>12</v>
      </c>
      <c r="E12" s="696">
        <v>6</v>
      </c>
      <c r="F12" s="291" t="s">
        <v>239</v>
      </c>
      <c r="G12" s="291" t="s">
        <v>75</v>
      </c>
      <c r="H12" s="292" t="s">
        <v>28</v>
      </c>
      <c r="I12" s="512">
        <f t="shared" ref="I12:I22" si="0">SUM(J12+L12)</f>
        <v>354.9</v>
      </c>
      <c r="J12" s="457">
        <v>354.9</v>
      </c>
      <c r="K12" s="457">
        <v>236.2</v>
      </c>
      <c r="L12" s="513"/>
      <c r="M12" s="519">
        <f>SUM(N12+P12)</f>
        <v>400.4</v>
      </c>
      <c r="N12" s="67">
        <v>400.4</v>
      </c>
      <c r="O12" s="67">
        <v>250.5</v>
      </c>
      <c r="P12" s="68"/>
      <c r="Q12" s="248">
        <f>SUM(R12+T12)</f>
        <v>415.1</v>
      </c>
      <c r="R12" s="16">
        <v>415.1</v>
      </c>
      <c r="S12" s="16">
        <v>264.89999999999998</v>
      </c>
      <c r="T12" s="18"/>
      <c r="U12" s="248">
        <f>SUM(V12+X12)</f>
        <v>415.1</v>
      </c>
      <c r="V12" s="16">
        <v>415.1</v>
      </c>
      <c r="W12" s="16">
        <v>264.89999999999998</v>
      </c>
      <c r="X12" s="20"/>
      <c r="Y12" s="278"/>
    </row>
    <row r="13" spans="1:25" s="2" customFormat="1" ht="19.899999999999999" customHeight="1" thickBot="1" x14ac:dyDescent="0.25">
      <c r="A13" s="688"/>
      <c r="B13" s="703"/>
      <c r="C13" s="699"/>
      <c r="D13" s="698"/>
      <c r="E13" s="699"/>
      <c r="F13" s="623" t="s">
        <v>9</v>
      </c>
      <c r="G13" s="624"/>
      <c r="H13" s="625"/>
      <c r="I13" s="82">
        <f t="shared" si="0"/>
        <v>354.9</v>
      </c>
      <c r="J13" s="229">
        <f>SUM(J12)</f>
        <v>354.9</v>
      </c>
      <c r="K13" s="229">
        <f>SUM(K12)</f>
        <v>236.2</v>
      </c>
      <c r="L13" s="230">
        <f>SUM(L12)</f>
        <v>0</v>
      </c>
      <c r="M13" s="82">
        <f>SUM(N13+P13)</f>
        <v>400.4</v>
      </c>
      <c r="N13" s="229">
        <f>SUM(N12)</f>
        <v>400.4</v>
      </c>
      <c r="O13" s="229">
        <f>SUM(O12)</f>
        <v>250.5</v>
      </c>
      <c r="P13" s="231">
        <f>SUM(P12)</f>
        <v>0</v>
      </c>
      <c r="Q13" s="260">
        <f>SUM(R13+T13)</f>
        <v>415.1</v>
      </c>
      <c r="R13" s="229">
        <f>SUM(R12)</f>
        <v>415.1</v>
      </c>
      <c r="S13" s="229">
        <f>SUM(S12)</f>
        <v>264.89999999999998</v>
      </c>
      <c r="T13" s="231">
        <f>SUM(T12)</f>
        <v>0</v>
      </c>
      <c r="U13" s="82">
        <f>SUM(V13+X13)</f>
        <v>415.1</v>
      </c>
      <c r="V13" s="229">
        <f>SUM(V12)</f>
        <v>415.1</v>
      </c>
      <c r="W13" s="229">
        <f>SUM(W12)</f>
        <v>264.89999999999998</v>
      </c>
      <c r="X13" s="231">
        <f>SUM(X12)</f>
        <v>0</v>
      </c>
      <c r="Y13" s="278"/>
    </row>
    <row r="14" spans="1:25" ht="12" customHeight="1" x14ac:dyDescent="0.2">
      <c r="A14" s="687">
        <v>1</v>
      </c>
      <c r="B14" s="702">
        <v>1</v>
      </c>
      <c r="C14" s="696">
        <v>2</v>
      </c>
      <c r="D14" s="596" t="s">
        <v>36</v>
      </c>
      <c r="E14" s="378">
        <v>6</v>
      </c>
      <c r="F14" s="293" t="s">
        <v>54</v>
      </c>
      <c r="G14" s="693" t="s">
        <v>287</v>
      </c>
      <c r="H14" s="433" t="s">
        <v>28</v>
      </c>
      <c r="I14" s="504">
        <f t="shared" si="0"/>
        <v>2048.9</v>
      </c>
      <c r="J14" s="465">
        <v>2046.7</v>
      </c>
      <c r="K14" s="465">
        <v>1500.6</v>
      </c>
      <c r="L14" s="401">
        <v>2.2000000000000002</v>
      </c>
      <c r="M14" s="501">
        <f>SUM(N14+P14)</f>
        <v>2241.5</v>
      </c>
      <c r="N14" s="465">
        <v>2231.5</v>
      </c>
      <c r="O14" s="465">
        <v>1622.1</v>
      </c>
      <c r="P14" s="401">
        <v>10</v>
      </c>
      <c r="Q14" s="504">
        <f t="shared" ref="Q14:Q40" si="1">SUM(R14+T14)</f>
        <v>2297.1999999999998</v>
      </c>
      <c r="R14" s="465">
        <v>2287.1999999999998</v>
      </c>
      <c r="S14" s="465">
        <v>1622.1</v>
      </c>
      <c r="T14" s="401">
        <v>10</v>
      </c>
      <c r="U14" s="504">
        <f t="shared" ref="U14:U34" si="2">SUM(V14+X14)</f>
        <v>2297.1999999999998</v>
      </c>
      <c r="V14" s="465">
        <v>2287.1999999999998</v>
      </c>
      <c r="W14" s="465">
        <v>1622.1</v>
      </c>
      <c r="X14" s="49">
        <v>10</v>
      </c>
      <c r="Y14" s="278"/>
    </row>
    <row r="15" spans="1:25" ht="12" customHeight="1" x14ac:dyDescent="0.2">
      <c r="A15" s="687"/>
      <c r="B15" s="702"/>
      <c r="C15" s="696"/>
      <c r="D15" s="597"/>
      <c r="E15" s="379"/>
      <c r="F15" s="295" t="s">
        <v>54</v>
      </c>
      <c r="G15" s="680"/>
      <c r="H15" s="433" t="s">
        <v>28</v>
      </c>
      <c r="I15" s="502">
        <f t="shared" si="0"/>
        <v>50.4</v>
      </c>
      <c r="J15" s="279">
        <v>50.4</v>
      </c>
      <c r="K15" s="279">
        <v>38.5</v>
      </c>
      <c r="L15" s="405"/>
      <c r="M15" s="501">
        <f t="shared" ref="M15:M34" si="3">SUM(N15+P15)</f>
        <v>50.6</v>
      </c>
      <c r="N15" s="279">
        <v>50.6</v>
      </c>
      <c r="O15" s="279">
        <v>38.6</v>
      </c>
      <c r="P15" s="405"/>
      <c r="Q15" s="501">
        <f t="shared" si="1"/>
        <v>0</v>
      </c>
      <c r="R15" s="279"/>
      <c r="S15" s="279"/>
      <c r="T15" s="405"/>
      <c r="U15" s="501">
        <f t="shared" si="2"/>
        <v>0</v>
      </c>
      <c r="V15" s="279"/>
      <c r="W15" s="279"/>
      <c r="X15" s="32"/>
      <c r="Y15" s="278"/>
    </row>
    <row r="16" spans="1:25" ht="12" hidden="1" customHeight="1" x14ac:dyDescent="0.2">
      <c r="A16" s="687"/>
      <c r="B16" s="702"/>
      <c r="C16" s="696"/>
      <c r="D16" s="597"/>
      <c r="E16" s="378">
        <v>8</v>
      </c>
      <c r="F16" s="295" t="s">
        <v>54</v>
      </c>
      <c r="G16" s="680"/>
      <c r="H16" s="433" t="s">
        <v>28</v>
      </c>
      <c r="I16" s="502">
        <f t="shared" si="0"/>
        <v>0</v>
      </c>
      <c r="J16" s="279"/>
      <c r="K16" s="279"/>
      <c r="L16" s="405"/>
      <c r="M16" s="501">
        <f t="shared" si="3"/>
        <v>0</v>
      </c>
      <c r="N16" s="279"/>
      <c r="O16" s="44"/>
      <c r="P16" s="47"/>
      <c r="Q16" s="147">
        <f t="shared" si="1"/>
        <v>0</v>
      </c>
      <c r="R16" s="44"/>
      <c r="S16" s="44"/>
      <c r="T16" s="47"/>
      <c r="U16" s="147">
        <f t="shared" si="2"/>
        <v>0</v>
      </c>
      <c r="V16" s="44"/>
      <c r="W16" s="44"/>
      <c r="X16" s="32"/>
      <c r="Y16" s="278"/>
    </row>
    <row r="17" spans="1:25" ht="12" customHeight="1" x14ac:dyDescent="0.2">
      <c r="A17" s="687"/>
      <c r="B17" s="702"/>
      <c r="C17" s="696"/>
      <c r="D17" s="597"/>
      <c r="E17" s="379">
        <v>8</v>
      </c>
      <c r="F17" s="295" t="s">
        <v>54</v>
      </c>
      <c r="G17" s="680"/>
      <c r="H17" s="433" t="s">
        <v>28</v>
      </c>
      <c r="I17" s="502">
        <f t="shared" si="0"/>
        <v>94.7</v>
      </c>
      <c r="J17" s="279"/>
      <c r="K17" s="279"/>
      <c r="L17" s="405">
        <v>94.7</v>
      </c>
      <c r="M17" s="501">
        <f t="shared" si="3"/>
        <v>195</v>
      </c>
      <c r="N17" s="279"/>
      <c r="O17" s="44"/>
      <c r="P17" s="47">
        <v>195</v>
      </c>
      <c r="Q17" s="147">
        <f t="shared" si="1"/>
        <v>195</v>
      </c>
      <c r="R17" s="44"/>
      <c r="S17" s="44"/>
      <c r="T17" s="47">
        <v>195</v>
      </c>
      <c r="U17" s="147">
        <f t="shared" si="2"/>
        <v>195</v>
      </c>
      <c r="V17" s="44"/>
      <c r="W17" s="44"/>
      <c r="X17" s="32">
        <v>195</v>
      </c>
      <c r="Y17" s="278"/>
    </row>
    <row r="18" spans="1:25" ht="12" customHeight="1" x14ac:dyDescent="0.2">
      <c r="A18" s="687"/>
      <c r="B18" s="702"/>
      <c r="C18" s="696"/>
      <c r="D18" s="597"/>
      <c r="E18" s="599"/>
      <c r="F18" s="296" t="s">
        <v>54</v>
      </c>
      <c r="G18" s="680"/>
      <c r="H18" s="433" t="s">
        <v>28</v>
      </c>
      <c r="I18" s="502">
        <f t="shared" si="0"/>
        <v>0</v>
      </c>
      <c r="J18" s="279"/>
      <c r="K18" s="279"/>
      <c r="L18" s="405"/>
      <c r="M18" s="501">
        <f t="shared" si="3"/>
        <v>503</v>
      </c>
      <c r="N18" s="279"/>
      <c r="O18" s="26"/>
      <c r="P18" s="27">
        <v>503</v>
      </c>
      <c r="Q18" s="147">
        <f t="shared" si="1"/>
        <v>0</v>
      </c>
      <c r="R18" s="26"/>
      <c r="S18" s="26"/>
      <c r="T18" s="27"/>
      <c r="U18" s="147">
        <f t="shared" si="2"/>
        <v>0</v>
      </c>
      <c r="V18" s="26"/>
      <c r="W18" s="26"/>
      <c r="X18" s="29"/>
      <c r="Y18" s="278"/>
    </row>
    <row r="19" spans="1:25" ht="12" hidden="1" customHeight="1" x14ac:dyDescent="0.2">
      <c r="A19" s="687"/>
      <c r="B19" s="702"/>
      <c r="C19" s="696"/>
      <c r="D19" s="597"/>
      <c r="E19" s="599"/>
      <c r="F19" s="296" t="s">
        <v>54</v>
      </c>
      <c r="G19" s="680"/>
      <c r="H19" s="433" t="s">
        <v>396</v>
      </c>
      <c r="I19" s="502">
        <f t="shared" si="0"/>
        <v>0</v>
      </c>
      <c r="J19" s="279"/>
      <c r="K19" s="279"/>
      <c r="L19" s="405"/>
      <c r="M19" s="501">
        <f t="shared" si="3"/>
        <v>0</v>
      </c>
      <c r="N19" s="279"/>
      <c r="O19" s="26"/>
      <c r="P19" s="27"/>
      <c r="Q19" s="147">
        <f t="shared" si="1"/>
        <v>0</v>
      </c>
      <c r="R19" s="26"/>
      <c r="S19" s="26"/>
      <c r="T19" s="27"/>
      <c r="U19" s="147">
        <f t="shared" si="2"/>
        <v>0</v>
      </c>
      <c r="V19" s="26"/>
      <c r="W19" s="26"/>
      <c r="X19" s="29"/>
      <c r="Y19" s="278"/>
    </row>
    <row r="20" spans="1:25" ht="12" hidden="1" customHeight="1" x14ac:dyDescent="0.2">
      <c r="A20" s="687"/>
      <c r="B20" s="702"/>
      <c r="C20" s="696"/>
      <c r="D20" s="597"/>
      <c r="E20" s="599"/>
      <c r="F20" s="296" t="s">
        <v>54</v>
      </c>
      <c r="G20" s="680"/>
      <c r="H20" s="433" t="s">
        <v>397</v>
      </c>
      <c r="I20" s="502">
        <f t="shared" si="0"/>
        <v>0</v>
      </c>
      <c r="J20" s="279"/>
      <c r="K20" s="279"/>
      <c r="L20" s="405"/>
      <c r="M20" s="501">
        <f t="shared" si="3"/>
        <v>0</v>
      </c>
      <c r="N20" s="279"/>
      <c r="O20" s="26"/>
      <c r="P20" s="27"/>
      <c r="Q20" s="147">
        <f t="shared" si="1"/>
        <v>0</v>
      </c>
      <c r="R20" s="26"/>
      <c r="S20" s="26"/>
      <c r="T20" s="27"/>
      <c r="U20" s="147">
        <f t="shared" si="2"/>
        <v>0</v>
      </c>
      <c r="V20" s="26"/>
      <c r="W20" s="26"/>
      <c r="X20" s="29"/>
      <c r="Y20" s="278"/>
    </row>
    <row r="21" spans="1:25" ht="12" hidden="1" customHeight="1" x14ac:dyDescent="0.2">
      <c r="A21" s="687"/>
      <c r="B21" s="702"/>
      <c r="C21" s="696"/>
      <c r="D21" s="597"/>
      <c r="E21" s="599"/>
      <c r="F21" s="296" t="s">
        <v>54</v>
      </c>
      <c r="G21" s="680"/>
      <c r="H21" s="433" t="s">
        <v>28</v>
      </c>
      <c r="I21" s="502">
        <f t="shared" si="0"/>
        <v>0</v>
      </c>
      <c r="J21" s="279"/>
      <c r="K21" s="279"/>
      <c r="L21" s="405"/>
      <c r="M21" s="501">
        <f t="shared" si="3"/>
        <v>0</v>
      </c>
      <c r="N21" s="279"/>
      <c r="O21" s="26"/>
      <c r="P21" s="27"/>
      <c r="Q21" s="147">
        <f t="shared" si="1"/>
        <v>0</v>
      </c>
      <c r="R21" s="26"/>
      <c r="S21" s="26"/>
      <c r="T21" s="27"/>
      <c r="U21" s="147">
        <f t="shared" si="2"/>
        <v>0</v>
      </c>
      <c r="V21" s="26"/>
      <c r="W21" s="26"/>
      <c r="X21" s="29"/>
      <c r="Y21" s="278"/>
    </row>
    <row r="22" spans="1:25" s="3" customFormat="1" x14ac:dyDescent="0.2">
      <c r="A22" s="687"/>
      <c r="B22" s="702"/>
      <c r="C22" s="696"/>
      <c r="D22" s="597"/>
      <c r="E22" s="600"/>
      <c r="F22" s="297" t="s">
        <v>54</v>
      </c>
      <c r="G22" s="680"/>
      <c r="H22" s="433" t="s">
        <v>57</v>
      </c>
      <c r="I22" s="502">
        <f t="shared" si="0"/>
        <v>1.5</v>
      </c>
      <c r="J22" s="279">
        <v>1.5</v>
      </c>
      <c r="K22" s="279"/>
      <c r="L22" s="405"/>
      <c r="M22" s="501">
        <f t="shared" si="3"/>
        <v>51.4</v>
      </c>
      <c r="N22" s="279">
        <v>51.4</v>
      </c>
      <c r="O22" s="26"/>
      <c r="P22" s="27"/>
      <c r="Q22" s="147">
        <f t="shared" si="1"/>
        <v>51.4</v>
      </c>
      <c r="R22" s="26">
        <v>51.4</v>
      </c>
      <c r="S22" s="26"/>
      <c r="T22" s="27"/>
      <c r="U22" s="147">
        <f t="shared" si="2"/>
        <v>51.4</v>
      </c>
      <c r="V22" s="26">
        <v>51.4</v>
      </c>
      <c r="W22" s="26"/>
      <c r="X22" s="29"/>
      <c r="Y22" s="278"/>
    </row>
    <row r="23" spans="1:25" hidden="1" x14ac:dyDescent="0.2">
      <c r="A23" s="687"/>
      <c r="B23" s="702"/>
      <c r="C23" s="696"/>
      <c r="D23" s="597"/>
      <c r="E23" s="470"/>
      <c r="F23" s="297"/>
      <c r="G23" s="680"/>
      <c r="H23" s="433" t="s">
        <v>28</v>
      </c>
      <c r="I23" s="502">
        <f t="shared" ref="I23:I33" si="4">SUM(J23+L23)</f>
        <v>0</v>
      </c>
      <c r="J23" s="279"/>
      <c r="K23" s="279"/>
      <c r="L23" s="405"/>
      <c r="M23" s="501">
        <f t="shared" si="3"/>
        <v>0</v>
      </c>
      <c r="N23" s="279"/>
      <c r="O23" s="26"/>
      <c r="P23" s="27"/>
      <c r="Q23" s="147">
        <f t="shared" si="1"/>
        <v>0</v>
      </c>
      <c r="R23" s="26"/>
      <c r="S23" s="26"/>
      <c r="T23" s="27"/>
      <c r="U23" s="147">
        <f t="shared" si="2"/>
        <v>0</v>
      </c>
      <c r="V23" s="26"/>
      <c r="W23" s="26"/>
      <c r="X23" s="29"/>
      <c r="Y23" s="278"/>
    </row>
    <row r="24" spans="1:25" hidden="1" x14ac:dyDescent="0.2">
      <c r="A24" s="687"/>
      <c r="B24" s="702"/>
      <c r="C24" s="696"/>
      <c r="D24" s="597"/>
      <c r="E24" s="469">
        <v>16</v>
      </c>
      <c r="F24" s="297" t="s">
        <v>54</v>
      </c>
      <c r="G24" s="680"/>
      <c r="H24" s="433" t="s">
        <v>28</v>
      </c>
      <c r="I24" s="502">
        <f t="shared" si="4"/>
        <v>0</v>
      </c>
      <c r="J24" s="279"/>
      <c r="K24" s="279"/>
      <c r="L24" s="405"/>
      <c r="M24" s="501">
        <f t="shared" si="3"/>
        <v>0</v>
      </c>
      <c r="N24" s="279"/>
      <c r="O24" s="26"/>
      <c r="P24" s="27"/>
      <c r="Q24" s="147">
        <f t="shared" si="1"/>
        <v>0</v>
      </c>
      <c r="R24" s="26"/>
      <c r="S24" s="26"/>
      <c r="T24" s="27"/>
      <c r="U24" s="147">
        <f t="shared" si="2"/>
        <v>0</v>
      </c>
      <c r="V24" s="26"/>
      <c r="W24" s="26"/>
      <c r="X24" s="29"/>
      <c r="Y24" s="278"/>
    </row>
    <row r="25" spans="1:25" ht="11.25" customHeight="1" x14ac:dyDescent="0.2">
      <c r="A25" s="687"/>
      <c r="B25" s="702"/>
      <c r="C25" s="696"/>
      <c r="D25" s="597"/>
      <c r="E25" s="598">
        <v>6</v>
      </c>
      <c r="F25" s="297" t="s">
        <v>340</v>
      </c>
      <c r="G25" s="680"/>
      <c r="H25" s="433" t="s">
        <v>28</v>
      </c>
      <c r="I25" s="502">
        <f t="shared" si="4"/>
        <v>590.79999999999995</v>
      </c>
      <c r="J25" s="279">
        <v>590.79999999999995</v>
      </c>
      <c r="K25" s="279">
        <v>579.79999999999995</v>
      </c>
      <c r="L25" s="405"/>
      <c r="M25" s="501">
        <f t="shared" si="3"/>
        <v>628.9</v>
      </c>
      <c r="N25" s="279">
        <v>628.9</v>
      </c>
      <c r="O25" s="26">
        <v>609.70000000000005</v>
      </c>
      <c r="P25" s="27"/>
      <c r="Q25" s="147">
        <f t="shared" si="1"/>
        <v>651.29999999999995</v>
      </c>
      <c r="R25" s="26">
        <v>651.29999999999995</v>
      </c>
      <c r="S25" s="26">
        <v>631.29999999999995</v>
      </c>
      <c r="T25" s="27"/>
      <c r="U25" s="147">
        <f t="shared" si="2"/>
        <v>651.29999999999995</v>
      </c>
      <c r="V25" s="26">
        <v>651.29999999999995</v>
      </c>
      <c r="W25" s="26">
        <v>631.29999999999995</v>
      </c>
      <c r="X25" s="29"/>
      <c r="Y25" s="278"/>
    </row>
    <row r="26" spans="1:25" hidden="1" x14ac:dyDescent="0.2">
      <c r="A26" s="687"/>
      <c r="B26" s="702"/>
      <c r="C26" s="696"/>
      <c r="D26" s="597"/>
      <c r="E26" s="599"/>
      <c r="F26" s="297" t="s">
        <v>340</v>
      </c>
      <c r="G26" s="680"/>
      <c r="H26" s="433" t="s">
        <v>57</v>
      </c>
      <c r="I26" s="502">
        <f t="shared" si="4"/>
        <v>0</v>
      </c>
      <c r="J26" s="279">
        <v>0</v>
      </c>
      <c r="K26" s="279"/>
      <c r="L26" s="405"/>
      <c r="M26" s="501">
        <f t="shared" si="3"/>
        <v>0</v>
      </c>
      <c r="N26" s="279"/>
      <c r="O26" s="26"/>
      <c r="P26" s="27"/>
      <c r="Q26" s="147">
        <f t="shared" si="1"/>
        <v>0</v>
      </c>
      <c r="R26" s="26"/>
      <c r="S26" s="26"/>
      <c r="T26" s="27"/>
      <c r="U26" s="147">
        <f t="shared" si="2"/>
        <v>0</v>
      </c>
      <c r="V26" s="26"/>
      <c r="W26" s="26"/>
      <c r="X26" s="29"/>
      <c r="Y26" s="278"/>
    </row>
    <row r="27" spans="1:25" x14ac:dyDescent="0.2">
      <c r="A27" s="687"/>
      <c r="B27" s="702"/>
      <c r="C27" s="696"/>
      <c r="D27" s="597"/>
      <c r="E27" s="599"/>
      <c r="F27" s="297" t="s">
        <v>341</v>
      </c>
      <c r="G27" s="680"/>
      <c r="H27" s="433" t="s">
        <v>28</v>
      </c>
      <c r="I27" s="502">
        <f t="shared" si="4"/>
        <v>115.3</v>
      </c>
      <c r="J27" s="279">
        <v>115.3</v>
      </c>
      <c r="K27" s="279">
        <v>113.4</v>
      </c>
      <c r="L27" s="405"/>
      <c r="M27" s="501">
        <f t="shared" si="3"/>
        <v>123.5</v>
      </c>
      <c r="N27" s="279">
        <v>123.5</v>
      </c>
      <c r="O27" s="26">
        <v>120.7</v>
      </c>
      <c r="P27" s="27"/>
      <c r="Q27" s="147">
        <f t="shared" si="1"/>
        <v>121.4</v>
      </c>
      <c r="R27" s="26">
        <v>121.4</v>
      </c>
      <c r="S27" s="26">
        <v>118.6</v>
      </c>
      <c r="T27" s="27"/>
      <c r="U27" s="147">
        <f t="shared" si="2"/>
        <v>121.4</v>
      </c>
      <c r="V27" s="26">
        <v>121.4</v>
      </c>
      <c r="W27" s="26">
        <v>118.6</v>
      </c>
      <c r="X27" s="29"/>
      <c r="Y27" s="278"/>
    </row>
    <row r="28" spans="1:25" x14ac:dyDescent="0.2">
      <c r="A28" s="687"/>
      <c r="B28" s="702"/>
      <c r="C28" s="696"/>
      <c r="D28" s="597"/>
      <c r="E28" s="599"/>
      <c r="F28" s="297" t="s">
        <v>240</v>
      </c>
      <c r="G28" s="680"/>
      <c r="H28" s="433" t="s">
        <v>28</v>
      </c>
      <c r="I28" s="502">
        <f t="shared" si="4"/>
        <v>16.3</v>
      </c>
      <c r="J28" s="279">
        <v>16.3</v>
      </c>
      <c r="K28" s="279">
        <v>16</v>
      </c>
      <c r="L28" s="405"/>
      <c r="M28" s="501">
        <f t="shared" si="3"/>
        <v>16.899999999999999</v>
      </c>
      <c r="N28" s="279">
        <v>16.899999999999999</v>
      </c>
      <c r="O28" s="26">
        <v>16.100000000000001</v>
      </c>
      <c r="P28" s="27"/>
      <c r="Q28" s="147">
        <f t="shared" si="1"/>
        <v>18.8</v>
      </c>
      <c r="R28" s="26">
        <v>18.8</v>
      </c>
      <c r="S28" s="26">
        <v>18</v>
      </c>
      <c r="T28" s="27"/>
      <c r="U28" s="147">
        <f t="shared" si="2"/>
        <v>18.8</v>
      </c>
      <c r="V28" s="26">
        <v>18.8</v>
      </c>
      <c r="W28" s="26">
        <v>18</v>
      </c>
      <c r="X28" s="29"/>
      <c r="Y28" s="278"/>
    </row>
    <row r="29" spans="1:25" x14ac:dyDescent="0.2">
      <c r="A29" s="687"/>
      <c r="B29" s="702"/>
      <c r="C29" s="696"/>
      <c r="D29" s="597"/>
      <c r="E29" s="599"/>
      <c r="F29" s="297" t="s">
        <v>241</v>
      </c>
      <c r="G29" s="680"/>
      <c r="H29" s="433" t="s">
        <v>28</v>
      </c>
      <c r="I29" s="502">
        <f t="shared" si="4"/>
        <v>73.5</v>
      </c>
      <c r="J29" s="279">
        <v>73.5</v>
      </c>
      <c r="K29" s="279">
        <v>72.400000000000006</v>
      </c>
      <c r="L29" s="405"/>
      <c r="M29" s="501">
        <f t="shared" si="3"/>
        <v>81.8</v>
      </c>
      <c r="N29" s="279">
        <v>81.8</v>
      </c>
      <c r="O29" s="26">
        <v>79.5</v>
      </c>
      <c r="P29" s="27"/>
      <c r="Q29" s="147">
        <f t="shared" si="1"/>
        <v>88.8</v>
      </c>
      <c r="R29" s="26">
        <v>88.8</v>
      </c>
      <c r="S29" s="26">
        <v>86.5</v>
      </c>
      <c r="T29" s="27"/>
      <c r="U29" s="147">
        <f t="shared" si="2"/>
        <v>88.8</v>
      </c>
      <c r="V29" s="26">
        <v>88.8</v>
      </c>
      <c r="W29" s="26">
        <v>86.5</v>
      </c>
      <c r="X29" s="29"/>
      <c r="Y29" s="278"/>
    </row>
    <row r="30" spans="1:25" x14ac:dyDescent="0.2">
      <c r="A30" s="687"/>
      <c r="B30" s="702"/>
      <c r="C30" s="696"/>
      <c r="D30" s="597"/>
      <c r="E30" s="599"/>
      <c r="F30" s="297" t="s">
        <v>242</v>
      </c>
      <c r="G30" s="680"/>
      <c r="H30" s="433" t="s">
        <v>28</v>
      </c>
      <c r="I30" s="502">
        <f t="shared" si="4"/>
        <v>91.9</v>
      </c>
      <c r="J30" s="279">
        <v>91.9</v>
      </c>
      <c r="K30" s="279">
        <v>90.5</v>
      </c>
      <c r="L30" s="405"/>
      <c r="M30" s="501">
        <f t="shared" si="3"/>
        <v>93.1</v>
      </c>
      <c r="N30" s="279">
        <v>93.1</v>
      </c>
      <c r="O30" s="26">
        <v>90.6</v>
      </c>
      <c r="P30" s="27"/>
      <c r="Q30" s="147">
        <f t="shared" si="1"/>
        <v>93.1</v>
      </c>
      <c r="R30" s="26">
        <v>93.1</v>
      </c>
      <c r="S30" s="26">
        <v>90.6</v>
      </c>
      <c r="T30" s="27"/>
      <c r="U30" s="147">
        <f t="shared" si="2"/>
        <v>93.1</v>
      </c>
      <c r="V30" s="26">
        <v>93.1</v>
      </c>
      <c r="W30" s="26">
        <v>90.6</v>
      </c>
      <c r="X30" s="29"/>
      <c r="Y30" s="278"/>
    </row>
    <row r="31" spans="1:25" x14ac:dyDescent="0.2">
      <c r="A31" s="687"/>
      <c r="B31" s="702"/>
      <c r="C31" s="696"/>
      <c r="D31" s="597"/>
      <c r="E31" s="599"/>
      <c r="F31" s="298" t="s">
        <v>243</v>
      </c>
      <c r="G31" s="680"/>
      <c r="H31" s="434" t="s">
        <v>28</v>
      </c>
      <c r="I31" s="502">
        <f t="shared" si="4"/>
        <v>188.5</v>
      </c>
      <c r="J31" s="279">
        <v>188.5</v>
      </c>
      <c r="K31" s="279">
        <v>185.2</v>
      </c>
      <c r="L31" s="405"/>
      <c r="M31" s="501">
        <f t="shared" si="3"/>
        <v>191.9</v>
      </c>
      <c r="N31" s="279">
        <v>191.9</v>
      </c>
      <c r="O31" s="26">
        <v>186.9</v>
      </c>
      <c r="P31" s="27"/>
      <c r="Q31" s="147">
        <f t="shared" si="1"/>
        <v>193.6</v>
      </c>
      <c r="R31" s="26">
        <v>193.6</v>
      </c>
      <c r="S31" s="26">
        <v>188.6</v>
      </c>
      <c r="T31" s="27"/>
      <c r="U31" s="147">
        <f t="shared" si="2"/>
        <v>193.6</v>
      </c>
      <c r="V31" s="26">
        <v>193.6</v>
      </c>
      <c r="W31" s="26">
        <v>188.6</v>
      </c>
      <c r="X31" s="29"/>
      <c r="Y31" s="278"/>
    </row>
    <row r="32" spans="1:25" hidden="1" x14ac:dyDescent="0.2">
      <c r="A32" s="687"/>
      <c r="B32" s="702"/>
      <c r="C32" s="696"/>
      <c r="D32" s="597"/>
      <c r="E32" s="600"/>
      <c r="F32" s="298"/>
      <c r="G32" s="680"/>
      <c r="H32" s="443"/>
      <c r="I32" s="502">
        <f t="shared" si="4"/>
        <v>0</v>
      </c>
      <c r="J32" s="279"/>
      <c r="K32" s="279"/>
      <c r="L32" s="405"/>
      <c r="M32" s="501">
        <f t="shared" si="3"/>
        <v>0</v>
      </c>
      <c r="N32" s="279"/>
      <c r="O32" s="26"/>
      <c r="P32" s="27"/>
      <c r="Q32" s="147"/>
      <c r="R32" s="26"/>
      <c r="S32" s="26"/>
      <c r="T32" s="27"/>
      <c r="U32" s="147"/>
      <c r="V32" s="26"/>
      <c r="W32" s="26"/>
      <c r="X32" s="29"/>
      <c r="Y32" s="278"/>
    </row>
    <row r="33" spans="1:25" ht="21.6" customHeight="1" x14ac:dyDescent="0.2">
      <c r="A33" s="687"/>
      <c r="B33" s="702"/>
      <c r="C33" s="696"/>
      <c r="D33" s="483" t="s">
        <v>477</v>
      </c>
      <c r="E33" s="482">
        <v>6</v>
      </c>
      <c r="F33" s="298" t="s">
        <v>338</v>
      </c>
      <c r="G33" s="680"/>
      <c r="H33" s="458" t="s">
        <v>28</v>
      </c>
      <c r="I33" s="502">
        <f t="shared" si="4"/>
        <v>45.1</v>
      </c>
      <c r="J33" s="279">
        <v>45.1</v>
      </c>
      <c r="K33" s="279"/>
      <c r="L33" s="405"/>
      <c r="M33" s="501">
        <f t="shared" si="3"/>
        <v>50</v>
      </c>
      <c r="N33" s="279">
        <v>50</v>
      </c>
      <c r="O33" s="279"/>
      <c r="P33" s="405"/>
      <c r="Q33" s="502">
        <f t="shared" si="1"/>
        <v>50</v>
      </c>
      <c r="R33" s="279">
        <v>50</v>
      </c>
      <c r="S33" s="279"/>
      <c r="T33" s="405"/>
      <c r="U33" s="502">
        <f t="shared" si="2"/>
        <v>50</v>
      </c>
      <c r="V33" s="279">
        <v>50</v>
      </c>
      <c r="W33" s="26"/>
      <c r="X33" s="29"/>
      <c r="Y33" s="278"/>
    </row>
    <row r="34" spans="1:25" ht="34.5" thickBot="1" x14ac:dyDescent="0.25">
      <c r="A34" s="687"/>
      <c r="B34" s="702"/>
      <c r="C34" s="696"/>
      <c r="D34" s="484" t="s">
        <v>454</v>
      </c>
      <c r="E34" s="380">
        <v>6</v>
      </c>
      <c r="F34" s="419" t="s">
        <v>339</v>
      </c>
      <c r="G34" s="710"/>
      <c r="H34" s="459" t="s">
        <v>28</v>
      </c>
      <c r="I34" s="520">
        <f>SUM(J34+L34)</f>
        <v>0</v>
      </c>
      <c r="J34" s="507"/>
      <c r="K34" s="507"/>
      <c r="L34" s="521"/>
      <c r="M34" s="501">
        <f t="shared" si="3"/>
        <v>50</v>
      </c>
      <c r="N34" s="507">
        <v>50</v>
      </c>
      <c r="O34" s="42"/>
      <c r="P34" s="472"/>
      <c r="Q34" s="249">
        <f t="shared" si="1"/>
        <v>50</v>
      </c>
      <c r="R34" s="45">
        <v>50</v>
      </c>
      <c r="S34" s="42"/>
      <c r="T34" s="472"/>
      <c r="U34" s="249">
        <f t="shared" si="2"/>
        <v>50</v>
      </c>
      <c r="V34" s="45">
        <v>50</v>
      </c>
      <c r="W34" s="42"/>
      <c r="X34" s="43"/>
      <c r="Y34" s="278"/>
    </row>
    <row r="35" spans="1:25" s="2" customFormat="1" ht="19.899999999999999" customHeight="1" thickBot="1" x14ac:dyDescent="0.25">
      <c r="A35" s="688"/>
      <c r="B35" s="703"/>
      <c r="C35" s="699"/>
      <c r="D35" s="404"/>
      <c r="E35" s="418"/>
      <c r="F35" s="608" t="s">
        <v>9</v>
      </c>
      <c r="G35" s="609"/>
      <c r="H35" s="610"/>
      <c r="I35" s="82">
        <f>SUM(J35+L35)</f>
        <v>3316.9</v>
      </c>
      <c r="J35" s="229">
        <f>SUM(J14:J34)</f>
        <v>3220</v>
      </c>
      <c r="K35" s="229">
        <f>SUM(K14:K34)</f>
        <v>2596.3999999999996</v>
      </c>
      <c r="L35" s="230">
        <f>SUM(L14:L34)</f>
        <v>96.9</v>
      </c>
      <c r="M35" s="82">
        <f>SUM(N35+P35)</f>
        <v>4277.6000000000004</v>
      </c>
      <c r="N35" s="229">
        <f>SUM(N14:N34)</f>
        <v>3569.6000000000004</v>
      </c>
      <c r="O35" s="229">
        <f>SUM(O14:O34)</f>
        <v>2764.1999999999994</v>
      </c>
      <c r="P35" s="231">
        <f>SUM(P14:P34)</f>
        <v>708</v>
      </c>
      <c r="Q35" s="82">
        <f>SUM(R35+T35)</f>
        <v>3810.6</v>
      </c>
      <c r="R35" s="229">
        <f>SUM(R14:R34)</f>
        <v>3605.6</v>
      </c>
      <c r="S35" s="229">
        <f>SUM(S14:S34)</f>
        <v>2755.6999999999994</v>
      </c>
      <c r="T35" s="230">
        <f>SUM(T14:T34)</f>
        <v>205</v>
      </c>
      <c r="U35" s="82">
        <f>SUM(V35+X35)</f>
        <v>3810.6</v>
      </c>
      <c r="V35" s="229">
        <f>SUM(V14:V34)</f>
        <v>3605.6</v>
      </c>
      <c r="W35" s="229">
        <f>SUM(W14:W34)</f>
        <v>2755.6999999999994</v>
      </c>
      <c r="X35" s="231">
        <f>SUM(X14:X34)</f>
        <v>205</v>
      </c>
      <c r="Y35" s="278"/>
    </row>
    <row r="36" spans="1:25" ht="13.5" customHeight="1" x14ac:dyDescent="0.2">
      <c r="A36" s="687">
        <v>1</v>
      </c>
      <c r="B36" s="702">
        <v>1</v>
      </c>
      <c r="C36" s="696">
        <v>3</v>
      </c>
      <c r="D36" s="697" t="s">
        <v>50</v>
      </c>
      <c r="E36" s="669">
        <v>6</v>
      </c>
      <c r="F36" s="691" t="s">
        <v>239</v>
      </c>
      <c r="G36" s="693" t="s">
        <v>286</v>
      </c>
      <c r="H36" s="376" t="s">
        <v>28</v>
      </c>
      <c r="I36" s="519">
        <f t="shared" ref="I36:I91" si="5">SUM(J36+L36)</f>
        <v>107.7</v>
      </c>
      <c r="J36" s="522">
        <v>107.7</v>
      </c>
      <c r="K36" s="522">
        <v>102.4</v>
      </c>
      <c r="L36" s="283"/>
      <c r="M36" s="519">
        <f t="shared" ref="M36:M62" si="6">SUM(N36+P36)</f>
        <v>118.6</v>
      </c>
      <c r="N36" s="281">
        <v>118.6</v>
      </c>
      <c r="O36" s="281">
        <v>108</v>
      </c>
      <c r="P36" s="135"/>
      <c r="Q36" s="280">
        <f t="shared" si="1"/>
        <v>121.4</v>
      </c>
      <c r="R36" s="281">
        <v>121.4</v>
      </c>
      <c r="S36" s="281">
        <v>110.7</v>
      </c>
      <c r="T36" s="282"/>
      <c r="U36" s="280">
        <f t="shared" ref="U36:U55" si="7">SUM(V36+X36)</f>
        <v>121.4</v>
      </c>
      <c r="V36" s="281">
        <v>121.4</v>
      </c>
      <c r="W36" s="281">
        <v>110.7</v>
      </c>
      <c r="X36" s="283"/>
      <c r="Y36" s="278"/>
    </row>
    <row r="37" spans="1:25" ht="13.5" customHeight="1" thickBot="1" x14ac:dyDescent="0.25">
      <c r="A37" s="687"/>
      <c r="B37" s="702"/>
      <c r="C37" s="696"/>
      <c r="D37" s="697"/>
      <c r="E37" s="669"/>
      <c r="F37" s="676"/>
      <c r="G37" s="680"/>
      <c r="H37" s="377" t="s">
        <v>28</v>
      </c>
      <c r="I37" s="512">
        <f t="shared" si="5"/>
        <v>3.8</v>
      </c>
      <c r="J37" s="453">
        <v>3.8</v>
      </c>
      <c r="K37" s="453">
        <v>3</v>
      </c>
      <c r="L37" s="454"/>
      <c r="M37" s="502">
        <f t="shared" si="6"/>
        <v>3.9</v>
      </c>
      <c r="N37" s="26">
        <v>3.9</v>
      </c>
      <c r="O37" s="26">
        <v>3</v>
      </c>
      <c r="P37" s="29"/>
      <c r="Q37" s="131">
        <f t="shared" si="1"/>
        <v>0</v>
      </c>
      <c r="R37" s="14"/>
      <c r="S37" s="14"/>
      <c r="T37" s="52"/>
      <c r="U37" s="80">
        <f t="shared" si="7"/>
        <v>0</v>
      </c>
      <c r="V37" s="26"/>
      <c r="W37" s="26"/>
      <c r="X37" s="29"/>
      <c r="Y37" s="278"/>
    </row>
    <row r="38" spans="1:25" ht="13.5" hidden="1" customHeight="1" thickBot="1" x14ac:dyDescent="0.25">
      <c r="A38" s="687"/>
      <c r="B38" s="702"/>
      <c r="C38" s="696"/>
      <c r="D38" s="697"/>
      <c r="E38" s="669"/>
      <c r="F38" s="676"/>
      <c r="G38" s="680"/>
      <c r="H38" s="384" t="s">
        <v>397</v>
      </c>
      <c r="I38" s="249">
        <f>SUM(J38)</f>
        <v>0</v>
      </c>
      <c r="J38" s="42"/>
      <c r="K38" s="42"/>
      <c r="L38" s="43"/>
      <c r="M38" s="396">
        <f t="shared" si="6"/>
        <v>0</v>
      </c>
      <c r="N38" s="14"/>
      <c r="O38" s="14"/>
      <c r="P38" s="53"/>
      <c r="Q38" s="249">
        <f t="shared" si="1"/>
        <v>0</v>
      </c>
      <c r="R38" s="42"/>
      <c r="S38" s="42"/>
      <c r="T38" s="46"/>
      <c r="U38" s="131">
        <f t="shared" si="7"/>
        <v>0</v>
      </c>
      <c r="V38" s="14"/>
      <c r="W38" s="14"/>
      <c r="X38" s="53"/>
      <c r="Y38" s="278"/>
    </row>
    <row r="39" spans="1:25" s="2" customFormat="1" ht="20.45" customHeight="1" thickBot="1" x14ac:dyDescent="0.25">
      <c r="A39" s="688"/>
      <c r="B39" s="703"/>
      <c r="C39" s="699"/>
      <c r="D39" s="698"/>
      <c r="E39" s="670"/>
      <c r="F39" s="608" t="s">
        <v>9</v>
      </c>
      <c r="G39" s="609"/>
      <c r="H39" s="610"/>
      <c r="I39" s="387">
        <f t="shared" si="5"/>
        <v>111.5</v>
      </c>
      <c r="J39" s="388">
        <f>SUM(J36:J38)</f>
        <v>111.5</v>
      </c>
      <c r="K39" s="388">
        <f t="shared" ref="K39:X39" si="8">SUM(K36:K38)</f>
        <v>105.4</v>
      </c>
      <c r="L39" s="415">
        <f t="shared" si="8"/>
        <v>0</v>
      </c>
      <c r="M39" s="82">
        <f>SUM(N39+P39)</f>
        <v>122.5</v>
      </c>
      <c r="N39" s="229">
        <f t="shared" si="8"/>
        <v>122.5</v>
      </c>
      <c r="O39" s="229">
        <f t="shared" si="8"/>
        <v>111</v>
      </c>
      <c r="P39" s="231">
        <f t="shared" si="8"/>
        <v>0</v>
      </c>
      <c r="Q39" s="416">
        <f>SUM(R39+T39)</f>
        <v>121.4</v>
      </c>
      <c r="R39" s="388">
        <f t="shared" si="8"/>
        <v>121.4</v>
      </c>
      <c r="S39" s="388">
        <f t="shared" si="8"/>
        <v>110.7</v>
      </c>
      <c r="T39" s="415">
        <f t="shared" si="8"/>
        <v>0</v>
      </c>
      <c r="U39" s="82">
        <f>SUM(V39+X39)</f>
        <v>121.4</v>
      </c>
      <c r="V39" s="229">
        <f t="shared" si="8"/>
        <v>121.4</v>
      </c>
      <c r="W39" s="229">
        <f t="shared" si="8"/>
        <v>110.7</v>
      </c>
      <c r="X39" s="231">
        <f t="shared" si="8"/>
        <v>0</v>
      </c>
      <c r="Y39" s="278"/>
    </row>
    <row r="40" spans="1:25" s="2" customFormat="1" ht="16.5" customHeight="1" thickBot="1" x14ac:dyDescent="0.25">
      <c r="A40" s="687">
        <v>1</v>
      </c>
      <c r="B40" s="702">
        <v>1</v>
      </c>
      <c r="C40" s="696">
        <v>4</v>
      </c>
      <c r="D40" s="697" t="s">
        <v>64</v>
      </c>
      <c r="E40" s="700">
        <v>25</v>
      </c>
      <c r="F40" s="600" t="s">
        <v>54</v>
      </c>
      <c r="G40" s="600" t="s">
        <v>78</v>
      </c>
      <c r="H40" s="385" t="s">
        <v>28</v>
      </c>
      <c r="I40" s="504">
        <f t="shared" si="5"/>
        <v>71.900000000000006</v>
      </c>
      <c r="J40" s="451">
        <v>71.900000000000006</v>
      </c>
      <c r="K40" s="451">
        <v>55.5</v>
      </c>
      <c r="L40" s="40"/>
      <c r="M40" s="504">
        <f t="shared" si="6"/>
        <v>76.900000000000006</v>
      </c>
      <c r="N40" s="38">
        <v>76.900000000000006</v>
      </c>
      <c r="O40" s="38">
        <v>57</v>
      </c>
      <c r="P40" s="39"/>
      <c r="Q40" s="248">
        <f t="shared" si="1"/>
        <v>81.599999999999994</v>
      </c>
      <c r="R40" s="38">
        <v>81.599999999999994</v>
      </c>
      <c r="S40" s="38">
        <v>58.4</v>
      </c>
      <c r="T40" s="39"/>
      <c r="U40" s="248">
        <f t="shared" si="7"/>
        <v>81.599999999999994</v>
      </c>
      <c r="V40" s="38">
        <v>81.599999999999994</v>
      </c>
      <c r="W40" s="38">
        <v>58.4</v>
      </c>
      <c r="X40" s="381"/>
      <c r="Y40" s="278"/>
    </row>
    <row r="41" spans="1:25" s="2" customFormat="1" ht="13.5" hidden="1" customHeight="1" thickBot="1" x14ac:dyDescent="0.25">
      <c r="A41" s="687"/>
      <c r="B41" s="702"/>
      <c r="C41" s="696"/>
      <c r="D41" s="697"/>
      <c r="E41" s="700"/>
      <c r="F41" s="593"/>
      <c r="G41" s="593"/>
      <c r="H41" s="386" t="s">
        <v>57</v>
      </c>
      <c r="I41" s="25">
        <f>SUM(J41+L41)</f>
        <v>0</v>
      </c>
      <c r="J41" s="26"/>
      <c r="K41" s="26"/>
      <c r="L41" s="29"/>
      <c r="M41" s="25">
        <f>SUM(N41+P41)</f>
        <v>0</v>
      </c>
      <c r="N41" s="26"/>
      <c r="O41" s="26"/>
      <c r="P41" s="27"/>
      <c r="Q41" s="80">
        <f>SUM(R41+T41)</f>
        <v>0</v>
      </c>
      <c r="R41" s="26"/>
      <c r="S41" s="26"/>
      <c r="T41" s="27"/>
      <c r="U41" s="80">
        <f>SUM(V41+X41)</f>
        <v>0</v>
      </c>
      <c r="V41" s="26"/>
      <c r="W41" s="26"/>
      <c r="X41" s="29"/>
      <c r="Y41" s="278"/>
    </row>
    <row r="42" spans="1:25" s="2" customFormat="1" ht="13.5" hidden="1" customHeight="1" thickBot="1" x14ac:dyDescent="0.25">
      <c r="A42" s="687"/>
      <c r="B42" s="702"/>
      <c r="C42" s="696"/>
      <c r="D42" s="697"/>
      <c r="E42" s="700"/>
      <c r="F42" s="593"/>
      <c r="G42" s="593"/>
      <c r="H42" s="386"/>
      <c r="I42" s="80">
        <f>SUM(J42+L42)</f>
        <v>0</v>
      </c>
      <c r="J42" s="30"/>
      <c r="K42" s="30"/>
      <c r="L42" s="41"/>
      <c r="M42" s="25">
        <f>SUM(N42+P42)</f>
        <v>0</v>
      </c>
      <c r="N42" s="30"/>
      <c r="O42" s="30"/>
      <c r="P42" s="31"/>
      <c r="Q42" s="249">
        <f>SUM(R42+T42)</f>
        <v>0</v>
      </c>
      <c r="R42" s="30"/>
      <c r="S42" s="30"/>
      <c r="T42" s="31"/>
      <c r="U42" s="130">
        <f>SUM(V42+X42)</f>
        <v>0</v>
      </c>
      <c r="V42" s="30"/>
      <c r="W42" s="30"/>
      <c r="X42" s="41"/>
      <c r="Y42" s="278"/>
    </row>
    <row r="43" spans="1:25" s="2" customFormat="1" ht="13.5" hidden="1" customHeight="1" thickBot="1" x14ac:dyDescent="0.25">
      <c r="A43" s="687"/>
      <c r="B43" s="702"/>
      <c r="C43" s="696"/>
      <c r="D43" s="697"/>
      <c r="E43" s="700"/>
      <c r="F43" s="598"/>
      <c r="G43" s="598"/>
      <c r="H43" s="383" t="s">
        <v>400</v>
      </c>
      <c r="I43" s="79">
        <f>SUM(J43+L43)</f>
        <v>0</v>
      </c>
      <c r="J43" s="34"/>
      <c r="K43" s="34"/>
      <c r="L43" s="37"/>
      <c r="M43" s="69">
        <f>SUM(N43+P43)</f>
        <v>0</v>
      </c>
      <c r="N43" s="34"/>
      <c r="O43" s="34"/>
      <c r="P43" s="35"/>
      <c r="Q43" s="130"/>
      <c r="R43" s="34"/>
      <c r="S43" s="34"/>
      <c r="T43" s="35"/>
      <c r="U43" s="249"/>
      <c r="V43" s="42"/>
      <c r="W43" s="42"/>
      <c r="X43" s="43"/>
      <c r="Y43" s="278"/>
    </row>
    <row r="44" spans="1:25" s="2" customFormat="1" ht="18" customHeight="1" thickBot="1" x14ac:dyDescent="0.25">
      <c r="A44" s="688"/>
      <c r="B44" s="703"/>
      <c r="C44" s="699"/>
      <c r="D44" s="698"/>
      <c r="E44" s="701"/>
      <c r="F44" s="704" t="s">
        <v>9</v>
      </c>
      <c r="G44" s="705"/>
      <c r="H44" s="609"/>
      <c r="I44" s="82">
        <f t="shared" si="5"/>
        <v>71.900000000000006</v>
      </c>
      <c r="J44" s="229">
        <f>SUM(J40:J43)</f>
        <v>71.900000000000006</v>
      </c>
      <c r="K44" s="229">
        <f t="shared" ref="K44:X44" si="9">SUM(K40:K43)</f>
        <v>55.5</v>
      </c>
      <c r="L44" s="230">
        <f t="shared" si="9"/>
        <v>0</v>
      </c>
      <c r="M44" s="82">
        <f t="shared" si="9"/>
        <v>76.900000000000006</v>
      </c>
      <c r="N44" s="229">
        <f t="shared" si="9"/>
        <v>76.900000000000006</v>
      </c>
      <c r="O44" s="229">
        <f t="shared" si="9"/>
        <v>57</v>
      </c>
      <c r="P44" s="231">
        <f t="shared" si="9"/>
        <v>0</v>
      </c>
      <c r="Q44" s="260">
        <f>SUM(R44+T44)</f>
        <v>81.599999999999994</v>
      </c>
      <c r="R44" s="229">
        <f t="shared" si="9"/>
        <v>81.599999999999994</v>
      </c>
      <c r="S44" s="229">
        <f t="shared" si="9"/>
        <v>58.4</v>
      </c>
      <c r="T44" s="230">
        <f t="shared" si="9"/>
        <v>0</v>
      </c>
      <c r="U44" s="82">
        <f>SUM(V44+X44)</f>
        <v>81.599999999999994</v>
      </c>
      <c r="V44" s="229">
        <f t="shared" si="9"/>
        <v>81.599999999999994</v>
      </c>
      <c r="W44" s="229">
        <f t="shared" si="9"/>
        <v>58.4</v>
      </c>
      <c r="X44" s="231">
        <f t="shared" si="9"/>
        <v>0</v>
      </c>
      <c r="Y44" s="278"/>
    </row>
    <row r="45" spans="1:25" s="2" customFormat="1" ht="13.5" customHeight="1" x14ac:dyDescent="0.2">
      <c r="A45" s="687">
        <v>1</v>
      </c>
      <c r="B45" s="702">
        <v>1</v>
      </c>
      <c r="C45" s="696">
        <v>5</v>
      </c>
      <c r="D45" s="697" t="s">
        <v>244</v>
      </c>
      <c r="E45" s="700">
        <v>26</v>
      </c>
      <c r="F45" s="708" t="s">
        <v>54</v>
      </c>
      <c r="G45" s="708" t="s">
        <v>79</v>
      </c>
      <c r="H45" s="389" t="s">
        <v>28</v>
      </c>
      <c r="I45" s="501">
        <f t="shared" si="5"/>
        <v>74.099999999999994</v>
      </c>
      <c r="J45" s="465">
        <v>74.099999999999994</v>
      </c>
      <c r="K45" s="465">
        <v>57.2</v>
      </c>
      <c r="L45" s="401"/>
      <c r="M45" s="501">
        <f t="shared" si="6"/>
        <v>79.8</v>
      </c>
      <c r="N45" s="30">
        <v>79.8</v>
      </c>
      <c r="O45" s="30">
        <v>56.9</v>
      </c>
      <c r="P45" s="401"/>
      <c r="Q45" s="147">
        <f t="shared" ref="Q45:Q55" si="10">SUM(R45+T45)</f>
        <v>80.8</v>
      </c>
      <c r="R45" s="30">
        <v>80.8</v>
      </c>
      <c r="S45" s="30">
        <v>56.7</v>
      </c>
      <c r="T45" s="31"/>
      <c r="U45" s="248">
        <f t="shared" si="7"/>
        <v>80.8</v>
      </c>
      <c r="V45" s="30">
        <v>80.8</v>
      </c>
      <c r="W45" s="30">
        <v>56.7</v>
      </c>
      <c r="X45" s="381"/>
      <c r="Y45" s="278"/>
    </row>
    <row r="46" spans="1:25" s="2" customFormat="1" ht="13.5" customHeight="1" thickBot="1" x14ac:dyDescent="0.25">
      <c r="A46" s="687"/>
      <c r="B46" s="702"/>
      <c r="C46" s="696"/>
      <c r="D46" s="697"/>
      <c r="E46" s="700"/>
      <c r="F46" s="593"/>
      <c r="G46" s="593"/>
      <c r="H46" s="390" t="s">
        <v>57</v>
      </c>
      <c r="I46" s="502">
        <f t="shared" si="5"/>
        <v>0.4</v>
      </c>
      <c r="J46" s="279">
        <v>0.4</v>
      </c>
      <c r="K46" s="279"/>
      <c r="L46" s="405"/>
      <c r="M46" s="501">
        <f t="shared" si="6"/>
        <v>0.4</v>
      </c>
      <c r="N46" s="26">
        <v>0.4</v>
      </c>
      <c r="O46" s="26"/>
      <c r="P46" s="27"/>
      <c r="Q46" s="147">
        <f t="shared" si="10"/>
        <v>0.4</v>
      </c>
      <c r="R46" s="26">
        <v>0.4</v>
      </c>
      <c r="S46" s="26"/>
      <c r="T46" s="27"/>
      <c r="U46" s="147">
        <f t="shared" si="7"/>
        <v>0.4</v>
      </c>
      <c r="V46" s="26">
        <v>0.4</v>
      </c>
      <c r="W46" s="26"/>
      <c r="X46" s="29"/>
      <c r="Y46" s="278"/>
    </row>
    <row r="47" spans="1:25" s="2" customFormat="1" ht="11.25" hidden="1" customHeight="1" thickBot="1" x14ac:dyDescent="0.25">
      <c r="A47" s="687"/>
      <c r="B47" s="702"/>
      <c r="C47" s="696"/>
      <c r="D47" s="697"/>
      <c r="E47" s="700"/>
      <c r="F47" s="593"/>
      <c r="G47" s="593"/>
      <c r="H47" s="391"/>
      <c r="I47" s="147">
        <f>SUM(J47+L47)</f>
        <v>0</v>
      </c>
      <c r="J47" s="30"/>
      <c r="K47" s="30"/>
      <c r="L47" s="31"/>
      <c r="M47" s="397">
        <f>SUM(N47+P47)</f>
        <v>0</v>
      </c>
      <c r="N47" s="30"/>
      <c r="O47" s="30"/>
      <c r="P47" s="31"/>
      <c r="Q47" s="249">
        <f>SUM(R47+T47)</f>
        <v>0</v>
      </c>
      <c r="R47" s="30"/>
      <c r="S47" s="30"/>
      <c r="T47" s="31"/>
      <c r="U47" s="130">
        <f>SUM(V47+X47)</f>
        <v>0</v>
      </c>
      <c r="V47" s="30"/>
      <c r="W47" s="30"/>
      <c r="X47" s="41"/>
      <c r="Y47" s="278"/>
    </row>
    <row r="48" spans="1:25" s="2" customFormat="1" ht="11.25" hidden="1" customHeight="1" thickBot="1" x14ac:dyDescent="0.25">
      <c r="A48" s="687"/>
      <c r="B48" s="702"/>
      <c r="C48" s="696"/>
      <c r="D48" s="697"/>
      <c r="E48" s="700"/>
      <c r="F48" s="709"/>
      <c r="G48" s="709"/>
      <c r="H48" s="383" t="s">
        <v>400</v>
      </c>
      <c r="I48" s="249">
        <f>SUM(J48+L48)</f>
        <v>0</v>
      </c>
      <c r="J48" s="34"/>
      <c r="K48" s="34"/>
      <c r="L48" s="35"/>
      <c r="M48" s="397">
        <f>SUM(N48+P48)</f>
        <v>0</v>
      </c>
      <c r="N48" s="34"/>
      <c r="O48" s="34"/>
      <c r="P48" s="35"/>
      <c r="Q48" s="249"/>
      <c r="R48" s="34"/>
      <c r="S48" s="34"/>
      <c r="T48" s="35"/>
      <c r="U48" s="130"/>
      <c r="V48" s="34"/>
      <c r="W48" s="34"/>
      <c r="X48" s="37"/>
      <c r="Y48" s="278"/>
    </row>
    <row r="49" spans="1:25" s="2" customFormat="1" ht="18" customHeight="1" thickBot="1" x14ac:dyDescent="0.25">
      <c r="A49" s="688"/>
      <c r="B49" s="703"/>
      <c r="C49" s="699"/>
      <c r="D49" s="698"/>
      <c r="E49" s="701"/>
      <c r="F49" s="608" t="s">
        <v>9</v>
      </c>
      <c r="G49" s="609"/>
      <c r="H49" s="610"/>
      <c r="I49" s="82">
        <f>SUM(J49+L49)</f>
        <v>74.5</v>
      </c>
      <c r="J49" s="229">
        <f>SUM(J45:J48)</f>
        <v>74.5</v>
      </c>
      <c r="K49" s="229">
        <f t="shared" ref="K49:X49" si="11">SUM(K45:K48)</f>
        <v>57.2</v>
      </c>
      <c r="L49" s="230">
        <f t="shared" si="11"/>
        <v>0</v>
      </c>
      <c r="M49" s="82">
        <f>SUM(N49+P49)</f>
        <v>80.2</v>
      </c>
      <c r="N49" s="229">
        <f t="shared" si="11"/>
        <v>80.2</v>
      </c>
      <c r="O49" s="229">
        <f t="shared" si="11"/>
        <v>56.9</v>
      </c>
      <c r="P49" s="231">
        <f t="shared" si="11"/>
        <v>0</v>
      </c>
      <c r="Q49" s="260">
        <f>SUM(R49+T49)</f>
        <v>81.2</v>
      </c>
      <c r="R49" s="229">
        <f t="shared" si="11"/>
        <v>81.2</v>
      </c>
      <c r="S49" s="229">
        <f t="shared" si="11"/>
        <v>56.7</v>
      </c>
      <c r="T49" s="230">
        <f t="shared" si="11"/>
        <v>0</v>
      </c>
      <c r="U49" s="82">
        <f>SUM(V49+X49)</f>
        <v>81.2</v>
      </c>
      <c r="V49" s="229">
        <f t="shared" si="11"/>
        <v>81.2</v>
      </c>
      <c r="W49" s="229">
        <f t="shared" si="11"/>
        <v>56.7</v>
      </c>
      <c r="X49" s="231">
        <f t="shared" si="11"/>
        <v>0</v>
      </c>
      <c r="Y49" s="278"/>
    </row>
    <row r="50" spans="1:25" s="2" customFormat="1" ht="11.25" customHeight="1" thickBot="1" x14ac:dyDescent="0.25">
      <c r="A50" s="687">
        <v>1</v>
      </c>
      <c r="B50" s="702">
        <v>1</v>
      </c>
      <c r="C50" s="696">
        <v>6</v>
      </c>
      <c r="D50" s="697" t="s">
        <v>65</v>
      </c>
      <c r="E50" s="700">
        <v>27</v>
      </c>
      <c r="F50" s="695" t="s">
        <v>54</v>
      </c>
      <c r="G50" s="684" t="s">
        <v>80</v>
      </c>
      <c r="H50" s="300" t="s">
        <v>28</v>
      </c>
      <c r="I50" s="502">
        <f t="shared" si="5"/>
        <v>79.8</v>
      </c>
      <c r="J50" s="279">
        <v>79.8</v>
      </c>
      <c r="K50" s="279">
        <v>67.2</v>
      </c>
      <c r="L50" s="405"/>
      <c r="M50" s="501">
        <f t="shared" si="6"/>
        <v>86.3</v>
      </c>
      <c r="N50" s="26">
        <v>86.3</v>
      </c>
      <c r="O50" s="26">
        <v>68.900000000000006</v>
      </c>
      <c r="P50" s="47"/>
      <c r="Q50" s="147">
        <f t="shared" si="10"/>
        <v>91.3</v>
      </c>
      <c r="R50" s="26">
        <v>91.3</v>
      </c>
      <c r="S50" s="26">
        <v>70.599999999999994</v>
      </c>
      <c r="T50" s="47"/>
      <c r="U50" s="147">
        <f t="shared" si="7"/>
        <v>91.3</v>
      </c>
      <c r="V50" s="26">
        <v>91.3</v>
      </c>
      <c r="W50" s="26">
        <v>70.599999999999994</v>
      </c>
      <c r="X50" s="32"/>
      <c r="Y50" s="278"/>
    </row>
    <row r="51" spans="1:25" s="2" customFormat="1" ht="11.25" hidden="1" customHeight="1" thickBot="1" x14ac:dyDescent="0.25">
      <c r="A51" s="687"/>
      <c r="B51" s="702"/>
      <c r="C51" s="696"/>
      <c r="D51" s="697"/>
      <c r="E51" s="700"/>
      <c r="F51" s="696"/>
      <c r="G51" s="599"/>
      <c r="H51" s="300" t="s">
        <v>57</v>
      </c>
      <c r="I51" s="28">
        <f t="shared" si="5"/>
        <v>0</v>
      </c>
      <c r="J51" s="26"/>
      <c r="K51" s="26"/>
      <c r="L51" s="31"/>
      <c r="M51" s="25">
        <f t="shared" si="6"/>
        <v>0</v>
      </c>
      <c r="N51" s="26"/>
      <c r="O51" s="26"/>
      <c r="P51" s="27"/>
      <c r="Q51" s="147">
        <f t="shared" si="10"/>
        <v>0</v>
      </c>
      <c r="R51" s="26"/>
      <c r="S51" s="26"/>
      <c r="T51" s="27"/>
      <c r="U51" s="147">
        <f t="shared" si="7"/>
        <v>0</v>
      </c>
      <c r="V51" s="26"/>
      <c r="W51" s="26"/>
      <c r="X51" s="29"/>
      <c r="Y51" s="278"/>
    </row>
    <row r="52" spans="1:25" s="2" customFormat="1" ht="11.25" hidden="1" customHeight="1" thickBot="1" x14ac:dyDescent="0.25">
      <c r="A52" s="687"/>
      <c r="B52" s="702"/>
      <c r="C52" s="696"/>
      <c r="D52" s="697"/>
      <c r="E52" s="700"/>
      <c r="F52" s="696"/>
      <c r="G52" s="599"/>
      <c r="H52" s="383" t="s">
        <v>400</v>
      </c>
      <c r="I52" s="147">
        <f>SUM(J52+L52)</f>
        <v>0</v>
      </c>
      <c r="J52" s="30"/>
      <c r="K52" s="30"/>
      <c r="L52" s="31"/>
      <c r="M52" s="397">
        <f>SUM(N52+P52)</f>
        <v>0</v>
      </c>
      <c r="N52" s="30"/>
      <c r="O52" s="30"/>
      <c r="P52" s="31"/>
      <c r="Q52" s="147">
        <f t="shared" si="10"/>
        <v>0</v>
      </c>
      <c r="R52" s="30"/>
      <c r="S52" s="30"/>
      <c r="T52" s="31"/>
      <c r="U52" s="249">
        <f t="shared" si="7"/>
        <v>0</v>
      </c>
      <c r="V52" s="42"/>
      <c r="W52" s="42"/>
      <c r="X52" s="43"/>
      <c r="Y52" s="278"/>
    </row>
    <row r="53" spans="1:25" s="4" customFormat="1" ht="18" customHeight="1" thickBot="1" x14ac:dyDescent="0.25">
      <c r="A53" s="688"/>
      <c r="B53" s="703"/>
      <c r="C53" s="699"/>
      <c r="D53" s="698"/>
      <c r="E53" s="701"/>
      <c r="F53" s="608" t="s">
        <v>9</v>
      </c>
      <c r="G53" s="609"/>
      <c r="H53" s="610"/>
      <c r="I53" s="82">
        <f t="shared" si="5"/>
        <v>79.8</v>
      </c>
      <c r="J53" s="229">
        <f>SUM(J50:J52)</f>
        <v>79.8</v>
      </c>
      <c r="K53" s="229">
        <f t="shared" ref="K53:X53" si="12">SUM(K50:K52)</f>
        <v>67.2</v>
      </c>
      <c r="L53" s="230">
        <f t="shared" si="12"/>
        <v>0</v>
      </c>
      <c r="M53" s="82">
        <f t="shared" si="12"/>
        <v>86.3</v>
      </c>
      <c r="N53" s="229">
        <f t="shared" si="12"/>
        <v>86.3</v>
      </c>
      <c r="O53" s="229">
        <f t="shared" si="12"/>
        <v>68.900000000000006</v>
      </c>
      <c r="P53" s="231">
        <f t="shared" si="12"/>
        <v>0</v>
      </c>
      <c r="Q53" s="82">
        <f t="shared" si="12"/>
        <v>91.3</v>
      </c>
      <c r="R53" s="229">
        <f t="shared" si="12"/>
        <v>91.3</v>
      </c>
      <c r="S53" s="229">
        <f t="shared" si="12"/>
        <v>70.599999999999994</v>
      </c>
      <c r="T53" s="231">
        <f t="shared" si="12"/>
        <v>0</v>
      </c>
      <c r="U53" s="260">
        <f t="shared" si="12"/>
        <v>91.3</v>
      </c>
      <c r="V53" s="229">
        <f t="shared" si="12"/>
        <v>91.3</v>
      </c>
      <c r="W53" s="229">
        <f t="shared" si="12"/>
        <v>70.599999999999994</v>
      </c>
      <c r="X53" s="231">
        <f t="shared" si="12"/>
        <v>0</v>
      </c>
      <c r="Y53" s="278"/>
    </row>
    <row r="54" spans="1:25" s="2" customFormat="1" ht="15" customHeight="1" thickBot="1" x14ac:dyDescent="0.25">
      <c r="A54" s="687">
        <v>1</v>
      </c>
      <c r="B54" s="702">
        <v>1</v>
      </c>
      <c r="C54" s="696">
        <v>7</v>
      </c>
      <c r="D54" s="697" t="s">
        <v>66</v>
      </c>
      <c r="E54" s="700">
        <v>28</v>
      </c>
      <c r="F54" s="695" t="s">
        <v>54</v>
      </c>
      <c r="G54" s="684" t="s">
        <v>81</v>
      </c>
      <c r="H54" s="300" t="s">
        <v>28</v>
      </c>
      <c r="I54" s="502">
        <f t="shared" si="5"/>
        <v>64.599999999999994</v>
      </c>
      <c r="J54" s="279">
        <v>64.599999999999994</v>
      </c>
      <c r="K54" s="279">
        <v>55.1</v>
      </c>
      <c r="L54" s="405"/>
      <c r="M54" s="501">
        <f t="shared" si="6"/>
        <v>70.3</v>
      </c>
      <c r="N54" s="26">
        <v>70.3</v>
      </c>
      <c r="O54" s="26">
        <v>55.7</v>
      </c>
      <c r="P54" s="27"/>
      <c r="Q54" s="147">
        <f t="shared" si="10"/>
        <v>74.400000000000006</v>
      </c>
      <c r="R54" s="26">
        <v>74.400000000000006</v>
      </c>
      <c r="S54" s="26">
        <v>56.2</v>
      </c>
      <c r="T54" s="47"/>
      <c r="U54" s="147">
        <f t="shared" si="7"/>
        <v>74.400000000000006</v>
      </c>
      <c r="V54" s="26">
        <v>74.400000000000006</v>
      </c>
      <c r="W54" s="26">
        <v>56.2</v>
      </c>
      <c r="X54" s="29"/>
      <c r="Y54" s="278"/>
    </row>
    <row r="55" spans="1:25" s="2" customFormat="1" ht="12.75" hidden="1" customHeight="1" x14ac:dyDescent="0.2">
      <c r="A55" s="687"/>
      <c r="B55" s="702"/>
      <c r="C55" s="696"/>
      <c r="D55" s="697"/>
      <c r="E55" s="700"/>
      <c r="F55" s="696"/>
      <c r="G55" s="599"/>
      <c r="H55" s="300" t="s">
        <v>57</v>
      </c>
      <c r="I55" s="80">
        <f t="shared" si="5"/>
        <v>0</v>
      </c>
      <c r="J55" s="26"/>
      <c r="K55" s="26"/>
      <c r="L55" s="27"/>
      <c r="M55" s="28">
        <f t="shared" si="6"/>
        <v>0</v>
      </c>
      <c r="N55" s="26"/>
      <c r="O55" s="26"/>
      <c r="P55" s="27"/>
      <c r="Q55" s="147">
        <f t="shared" si="10"/>
        <v>0</v>
      </c>
      <c r="R55" s="44"/>
      <c r="S55" s="44"/>
      <c r="T55" s="47"/>
      <c r="U55" s="147">
        <f t="shared" si="7"/>
        <v>0</v>
      </c>
      <c r="V55" s="26"/>
      <c r="W55" s="26"/>
      <c r="X55" s="29"/>
      <c r="Y55" s="278"/>
    </row>
    <row r="56" spans="1:25" s="2" customFormat="1" ht="12.75" hidden="1" customHeight="1" thickBot="1" x14ac:dyDescent="0.25">
      <c r="A56" s="687"/>
      <c r="B56" s="702"/>
      <c r="C56" s="696"/>
      <c r="D56" s="697"/>
      <c r="E56" s="700"/>
      <c r="F56" s="696"/>
      <c r="G56" s="599"/>
      <c r="H56" s="383" t="s">
        <v>400</v>
      </c>
      <c r="I56" s="147">
        <f>SUM(J56+L56)</f>
        <v>0</v>
      </c>
      <c r="J56" s="30"/>
      <c r="K56" s="30"/>
      <c r="L56" s="31"/>
      <c r="M56" s="397">
        <f>SUM(N56+P56)</f>
        <v>0</v>
      </c>
      <c r="N56" s="30"/>
      <c r="O56" s="30"/>
      <c r="P56" s="31"/>
      <c r="Q56" s="249">
        <f>SUM(R56+T56)</f>
        <v>0</v>
      </c>
      <c r="R56" s="45"/>
      <c r="S56" s="45"/>
      <c r="T56" s="57"/>
      <c r="U56" s="249">
        <f>SUM(V56+X56)</f>
        <v>0</v>
      </c>
      <c r="V56" s="42"/>
      <c r="W56" s="42"/>
      <c r="X56" s="43"/>
      <c r="Y56" s="278"/>
    </row>
    <row r="57" spans="1:25" s="2" customFormat="1" ht="18" customHeight="1" thickBot="1" x14ac:dyDescent="0.25">
      <c r="A57" s="688"/>
      <c r="B57" s="703"/>
      <c r="C57" s="699"/>
      <c r="D57" s="698"/>
      <c r="E57" s="701"/>
      <c r="F57" s="608" t="s">
        <v>9</v>
      </c>
      <c r="G57" s="609"/>
      <c r="H57" s="610"/>
      <c r="I57" s="82">
        <f>SUM(J57+L57)</f>
        <v>64.599999999999994</v>
      </c>
      <c r="J57" s="229">
        <f>SUM(J54:J56)</f>
        <v>64.599999999999994</v>
      </c>
      <c r="K57" s="229">
        <f t="shared" ref="K57:X57" si="13">SUM(K54:K56)</f>
        <v>55.1</v>
      </c>
      <c r="L57" s="230">
        <f t="shared" si="13"/>
        <v>0</v>
      </c>
      <c r="M57" s="82">
        <f t="shared" si="13"/>
        <v>70.3</v>
      </c>
      <c r="N57" s="229">
        <f t="shared" si="13"/>
        <v>70.3</v>
      </c>
      <c r="O57" s="229">
        <f t="shared" si="13"/>
        <v>55.7</v>
      </c>
      <c r="P57" s="231">
        <f t="shared" si="13"/>
        <v>0</v>
      </c>
      <c r="Q57" s="82">
        <f t="shared" si="13"/>
        <v>74.400000000000006</v>
      </c>
      <c r="R57" s="229">
        <f t="shared" si="13"/>
        <v>74.400000000000006</v>
      </c>
      <c r="S57" s="229">
        <f t="shared" si="13"/>
        <v>56.2</v>
      </c>
      <c r="T57" s="231">
        <f t="shared" si="13"/>
        <v>0</v>
      </c>
      <c r="U57" s="260">
        <f t="shared" si="13"/>
        <v>74.400000000000006</v>
      </c>
      <c r="V57" s="229">
        <f t="shared" si="13"/>
        <v>74.400000000000006</v>
      </c>
      <c r="W57" s="229">
        <f t="shared" si="13"/>
        <v>56.2</v>
      </c>
      <c r="X57" s="231">
        <f t="shared" si="13"/>
        <v>0</v>
      </c>
      <c r="Y57" s="278"/>
    </row>
    <row r="58" spans="1:25" s="2" customFormat="1" ht="17.25" customHeight="1" thickBot="1" x14ac:dyDescent="0.25">
      <c r="A58" s="687">
        <v>1</v>
      </c>
      <c r="B58" s="702">
        <v>1</v>
      </c>
      <c r="C58" s="696">
        <v>8</v>
      </c>
      <c r="D58" s="697" t="s">
        <v>67</v>
      </c>
      <c r="E58" s="700">
        <v>29</v>
      </c>
      <c r="F58" s="600" t="s">
        <v>54</v>
      </c>
      <c r="G58" s="600" t="s">
        <v>82</v>
      </c>
      <c r="H58" s="385" t="s">
        <v>28</v>
      </c>
      <c r="I58" s="501">
        <f t="shared" si="5"/>
        <v>66.900000000000006</v>
      </c>
      <c r="J58" s="279">
        <v>66.900000000000006</v>
      </c>
      <c r="K58" s="279">
        <v>62</v>
      </c>
      <c r="L58" s="420"/>
      <c r="M58" s="501">
        <f t="shared" si="6"/>
        <v>73.2</v>
      </c>
      <c r="N58" s="26">
        <v>73.2</v>
      </c>
      <c r="O58" s="26">
        <v>66.7</v>
      </c>
      <c r="P58" s="27"/>
      <c r="Q58" s="147">
        <f t="shared" ref="Q58:Q85" si="14">SUM(R58+T58)</f>
        <v>82</v>
      </c>
      <c r="R58" s="26">
        <v>82</v>
      </c>
      <c r="S58" s="26">
        <v>71.400000000000006</v>
      </c>
      <c r="T58" s="27"/>
      <c r="U58" s="147">
        <f t="shared" ref="U58:U85" si="15">SUM(V58+X58)</f>
        <v>82</v>
      </c>
      <c r="V58" s="26">
        <v>82</v>
      </c>
      <c r="W58" s="26">
        <v>71.400000000000006</v>
      </c>
      <c r="X58" s="29"/>
      <c r="Y58" s="278"/>
    </row>
    <row r="59" spans="1:25" s="2" customFormat="1" ht="17.25" hidden="1" customHeight="1" thickBot="1" x14ac:dyDescent="0.25">
      <c r="A59" s="687"/>
      <c r="B59" s="702"/>
      <c r="C59" s="696"/>
      <c r="D59" s="697"/>
      <c r="E59" s="700"/>
      <c r="F59" s="598"/>
      <c r="G59" s="598"/>
      <c r="H59" s="383" t="s">
        <v>400</v>
      </c>
      <c r="I59" s="67">
        <f>SUM(J59)</f>
        <v>0</v>
      </c>
      <c r="J59" s="58"/>
      <c r="K59" s="58"/>
      <c r="L59" s="37"/>
      <c r="M59" s="33">
        <f t="shared" si="6"/>
        <v>0</v>
      </c>
      <c r="N59" s="34"/>
      <c r="O59" s="34"/>
      <c r="P59" s="35"/>
      <c r="Q59" s="130"/>
      <c r="R59" s="34"/>
      <c r="S59" s="34"/>
      <c r="T59" s="35"/>
      <c r="U59" s="249"/>
      <c r="V59" s="42"/>
      <c r="W59" s="42"/>
      <c r="X59" s="43"/>
      <c r="Y59" s="278"/>
    </row>
    <row r="60" spans="1:25" s="2" customFormat="1" ht="15" customHeight="1" thickBot="1" x14ac:dyDescent="0.25">
      <c r="A60" s="688"/>
      <c r="B60" s="703"/>
      <c r="C60" s="699"/>
      <c r="D60" s="698"/>
      <c r="E60" s="701"/>
      <c r="F60" s="608" t="s">
        <v>9</v>
      </c>
      <c r="G60" s="609"/>
      <c r="H60" s="610"/>
      <c r="I60" s="82">
        <f t="shared" si="5"/>
        <v>66.900000000000006</v>
      </c>
      <c r="J60" s="229">
        <f>SUM(J58+J59)</f>
        <v>66.900000000000006</v>
      </c>
      <c r="K60" s="229">
        <f t="shared" ref="K60:X60" si="16">SUM(K58+K59)</f>
        <v>62</v>
      </c>
      <c r="L60" s="230">
        <f t="shared" si="16"/>
        <v>0</v>
      </c>
      <c r="M60" s="82">
        <f t="shared" si="16"/>
        <v>73.2</v>
      </c>
      <c r="N60" s="229">
        <f t="shared" si="16"/>
        <v>73.2</v>
      </c>
      <c r="O60" s="229">
        <f t="shared" si="16"/>
        <v>66.7</v>
      </c>
      <c r="P60" s="231">
        <f t="shared" si="16"/>
        <v>0</v>
      </c>
      <c r="Q60" s="82">
        <f t="shared" si="16"/>
        <v>82</v>
      </c>
      <c r="R60" s="229">
        <f t="shared" si="16"/>
        <v>82</v>
      </c>
      <c r="S60" s="229">
        <f t="shared" si="16"/>
        <v>71.400000000000006</v>
      </c>
      <c r="T60" s="231">
        <f t="shared" si="16"/>
        <v>0</v>
      </c>
      <c r="U60" s="260">
        <f t="shared" si="16"/>
        <v>82</v>
      </c>
      <c r="V60" s="229">
        <f t="shared" si="16"/>
        <v>82</v>
      </c>
      <c r="W60" s="229">
        <f t="shared" si="16"/>
        <v>71.400000000000006</v>
      </c>
      <c r="X60" s="231">
        <f t="shared" si="16"/>
        <v>0</v>
      </c>
      <c r="Y60" s="278"/>
    </row>
    <row r="61" spans="1:25" s="2" customFormat="1" ht="11.25" customHeight="1" x14ac:dyDescent="0.2">
      <c r="A61" s="687">
        <v>1</v>
      </c>
      <c r="B61" s="702">
        <v>1</v>
      </c>
      <c r="C61" s="696">
        <v>9</v>
      </c>
      <c r="D61" s="697" t="s">
        <v>68</v>
      </c>
      <c r="E61" s="700">
        <v>30</v>
      </c>
      <c r="F61" s="696" t="s">
        <v>54</v>
      </c>
      <c r="G61" s="599" t="s">
        <v>83</v>
      </c>
      <c r="H61" s="299" t="s">
        <v>28</v>
      </c>
      <c r="I61" s="502">
        <f t="shared" si="5"/>
        <v>56.8</v>
      </c>
      <c r="J61" s="279">
        <v>56.8</v>
      </c>
      <c r="K61" s="279">
        <v>49.3</v>
      </c>
      <c r="L61" s="405"/>
      <c r="M61" s="501">
        <f t="shared" si="6"/>
        <v>67.2</v>
      </c>
      <c r="N61" s="26">
        <v>67.2</v>
      </c>
      <c r="O61" s="26">
        <v>55.4</v>
      </c>
      <c r="P61" s="47"/>
      <c r="Q61" s="147">
        <f t="shared" si="14"/>
        <v>73</v>
      </c>
      <c r="R61" s="26">
        <v>73</v>
      </c>
      <c r="S61" s="26">
        <v>54</v>
      </c>
      <c r="T61" s="47"/>
      <c r="U61" s="147">
        <f t="shared" si="15"/>
        <v>73</v>
      </c>
      <c r="V61" s="26">
        <v>73</v>
      </c>
      <c r="W61" s="26">
        <v>54</v>
      </c>
      <c r="X61" s="32"/>
      <c r="Y61" s="278"/>
    </row>
    <row r="62" spans="1:25" s="2" customFormat="1" ht="11.25" customHeight="1" thickBot="1" x14ac:dyDescent="0.25">
      <c r="A62" s="687"/>
      <c r="B62" s="702"/>
      <c r="C62" s="696"/>
      <c r="D62" s="697"/>
      <c r="E62" s="700"/>
      <c r="F62" s="696"/>
      <c r="G62" s="599"/>
      <c r="H62" s="300" t="s">
        <v>57</v>
      </c>
      <c r="I62" s="502">
        <f t="shared" si="5"/>
        <v>0.3</v>
      </c>
      <c r="J62" s="279">
        <v>0.3</v>
      </c>
      <c r="K62" s="279"/>
      <c r="L62" s="405"/>
      <c r="M62" s="501">
        <f t="shared" si="6"/>
        <v>0.3</v>
      </c>
      <c r="N62" s="26">
        <v>0.3</v>
      </c>
      <c r="O62" s="26"/>
      <c r="P62" s="27"/>
      <c r="Q62" s="147">
        <f t="shared" si="14"/>
        <v>0.3</v>
      </c>
      <c r="R62" s="26">
        <v>0.3</v>
      </c>
      <c r="S62" s="26"/>
      <c r="T62" s="27"/>
      <c r="U62" s="147">
        <f t="shared" si="15"/>
        <v>0.3</v>
      </c>
      <c r="V62" s="26">
        <v>0.3</v>
      </c>
      <c r="W62" s="26"/>
      <c r="X62" s="29"/>
      <c r="Y62" s="278"/>
    </row>
    <row r="63" spans="1:25" s="2" customFormat="1" ht="11.25" hidden="1" customHeight="1" thickBot="1" x14ac:dyDescent="0.25">
      <c r="A63" s="687"/>
      <c r="B63" s="702"/>
      <c r="C63" s="696"/>
      <c r="D63" s="697"/>
      <c r="E63" s="700"/>
      <c r="F63" s="696"/>
      <c r="G63" s="599"/>
      <c r="H63" s="383" t="s">
        <v>400</v>
      </c>
      <c r="I63" s="147">
        <f>SUM(J63+L63)</f>
        <v>0</v>
      </c>
      <c r="J63" s="30"/>
      <c r="K63" s="30"/>
      <c r="L63" s="31"/>
      <c r="M63" s="397">
        <f>SUM(N63+P63)</f>
        <v>0</v>
      </c>
      <c r="N63" s="30"/>
      <c r="O63" s="30"/>
      <c r="P63" s="31"/>
      <c r="Q63" s="249">
        <f>SUM(R63+T63)</f>
        <v>0</v>
      </c>
      <c r="R63" s="30"/>
      <c r="S63" s="30"/>
      <c r="T63" s="31"/>
      <c r="U63" s="249">
        <f>SUM(V63+X63)</f>
        <v>0</v>
      </c>
      <c r="V63" s="42"/>
      <c r="W63" s="42"/>
      <c r="X63" s="43"/>
      <c r="Y63" s="278"/>
    </row>
    <row r="64" spans="1:25" s="2" customFormat="1" ht="18" customHeight="1" thickBot="1" x14ac:dyDescent="0.25">
      <c r="A64" s="688"/>
      <c r="B64" s="703"/>
      <c r="C64" s="699"/>
      <c r="D64" s="698"/>
      <c r="E64" s="701"/>
      <c r="F64" s="608" t="s">
        <v>9</v>
      </c>
      <c r="G64" s="609"/>
      <c r="H64" s="610"/>
      <c r="I64" s="82">
        <f>SUM(J64+L64)</f>
        <v>57.099999999999994</v>
      </c>
      <c r="J64" s="229">
        <f>SUM(J61:J63)</f>
        <v>57.099999999999994</v>
      </c>
      <c r="K64" s="229">
        <f t="shared" ref="K64:X64" si="17">SUM(K61:K63)</f>
        <v>49.3</v>
      </c>
      <c r="L64" s="230">
        <f t="shared" si="17"/>
        <v>0</v>
      </c>
      <c r="M64" s="82">
        <f t="shared" si="17"/>
        <v>67.5</v>
      </c>
      <c r="N64" s="229">
        <f t="shared" si="17"/>
        <v>67.5</v>
      </c>
      <c r="O64" s="229">
        <f t="shared" si="17"/>
        <v>55.4</v>
      </c>
      <c r="P64" s="231">
        <f t="shared" si="17"/>
        <v>0</v>
      </c>
      <c r="Q64" s="82">
        <f t="shared" si="17"/>
        <v>73.3</v>
      </c>
      <c r="R64" s="229">
        <f t="shared" si="17"/>
        <v>73.3</v>
      </c>
      <c r="S64" s="229">
        <f t="shared" si="17"/>
        <v>54</v>
      </c>
      <c r="T64" s="231">
        <f t="shared" si="17"/>
        <v>0</v>
      </c>
      <c r="U64" s="260">
        <f t="shared" si="17"/>
        <v>73.3</v>
      </c>
      <c r="V64" s="229">
        <f t="shared" si="17"/>
        <v>73.3</v>
      </c>
      <c r="W64" s="229">
        <f t="shared" si="17"/>
        <v>54</v>
      </c>
      <c r="X64" s="231">
        <f t="shared" si="17"/>
        <v>0</v>
      </c>
      <c r="Y64" s="278"/>
    </row>
    <row r="65" spans="1:25" s="2" customFormat="1" ht="10.5" customHeight="1" x14ac:dyDescent="0.2">
      <c r="A65" s="687">
        <v>1</v>
      </c>
      <c r="B65" s="702">
        <v>1</v>
      </c>
      <c r="C65" s="696">
        <v>10</v>
      </c>
      <c r="D65" s="697" t="s">
        <v>69</v>
      </c>
      <c r="E65" s="700">
        <v>31</v>
      </c>
      <c r="F65" s="695" t="s">
        <v>54</v>
      </c>
      <c r="G65" s="684" t="s">
        <v>84</v>
      </c>
      <c r="H65" s="300" t="s">
        <v>28</v>
      </c>
      <c r="I65" s="502">
        <f t="shared" si="5"/>
        <v>70.3</v>
      </c>
      <c r="J65" s="279">
        <v>69.7</v>
      </c>
      <c r="K65" s="279">
        <v>56.8</v>
      </c>
      <c r="L65" s="405">
        <v>0.6</v>
      </c>
      <c r="M65" s="501">
        <f>SUM(N65+P65)</f>
        <v>74.099999999999994</v>
      </c>
      <c r="N65" s="279">
        <v>74.099999999999994</v>
      </c>
      <c r="O65" s="26">
        <v>57.3</v>
      </c>
      <c r="P65" s="47"/>
      <c r="Q65" s="147">
        <f t="shared" si="14"/>
        <v>79.5</v>
      </c>
      <c r="R65" s="26">
        <v>79.5</v>
      </c>
      <c r="S65" s="26">
        <v>57.9</v>
      </c>
      <c r="T65" s="47"/>
      <c r="U65" s="147">
        <f t="shared" si="15"/>
        <v>79.5</v>
      </c>
      <c r="V65" s="26">
        <v>79.5</v>
      </c>
      <c r="W65" s="26">
        <v>57.9</v>
      </c>
      <c r="X65" s="32"/>
      <c r="Y65" s="278"/>
    </row>
    <row r="66" spans="1:25" s="2" customFormat="1" ht="10.5" customHeight="1" thickBot="1" x14ac:dyDescent="0.25">
      <c r="A66" s="687"/>
      <c r="B66" s="702"/>
      <c r="C66" s="696"/>
      <c r="D66" s="697"/>
      <c r="E66" s="700"/>
      <c r="F66" s="696"/>
      <c r="G66" s="599"/>
      <c r="H66" s="300" t="s">
        <v>57</v>
      </c>
      <c r="I66" s="502">
        <f t="shared" si="5"/>
        <v>1.3</v>
      </c>
      <c r="J66" s="279">
        <v>1.3</v>
      </c>
      <c r="K66" s="279"/>
      <c r="L66" s="405"/>
      <c r="M66" s="501">
        <f>SUM(N66+P66)</f>
        <v>1.3</v>
      </c>
      <c r="N66" s="279">
        <v>1.3</v>
      </c>
      <c r="O66" s="26"/>
      <c r="P66" s="27"/>
      <c r="Q66" s="147">
        <f t="shared" si="14"/>
        <v>1.3</v>
      </c>
      <c r="R66" s="26">
        <v>1.3</v>
      </c>
      <c r="S66" s="26"/>
      <c r="T66" s="27"/>
      <c r="U66" s="147">
        <f t="shared" si="15"/>
        <v>1.3</v>
      </c>
      <c r="V66" s="26">
        <v>1.3</v>
      </c>
      <c r="W66" s="26"/>
      <c r="X66" s="29"/>
      <c r="Y66" s="278"/>
    </row>
    <row r="67" spans="1:25" s="2" customFormat="1" ht="10.5" hidden="1" customHeight="1" thickBot="1" x14ac:dyDescent="0.25">
      <c r="A67" s="687"/>
      <c r="B67" s="702"/>
      <c r="C67" s="696"/>
      <c r="D67" s="697"/>
      <c r="E67" s="700"/>
      <c r="F67" s="696"/>
      <c r="G67" s="599"/>
      <c r="H67" s="383" t="s">
        <v>400</v>
      </c>
      <c r="I67" s="147">
        <f>SUM(J67+L67)</f>
        <v>0</v>
      </c>
      <c r="J67" s="30"/>
      <c r="K67" s="30"/>
      <c r="L67" s="31"/>
      <c r="M67" s="397">
        <f>SUM(N67+P67)</f>
        <v>0</v>
      </c>
      <c r="N67" s="30"/>
      <c r="O67" s="30"/>
      <c r="P67" s="31"/>
      <c r="Q67" s="249">
        <f>SUM(R67+T67)</f>
        <v>0</v>
      </c>
      <c r="R67" s="30"/>
      <c r="S67" s="30"/>
      <c r="T67" s="31"/>
      <c r="U67" s="130">
        <f>SUM(V67+X67)</f>
        <v>0</v>
      </c>
      <c r="V67" s="30"/>
      <c r="W67" s="30"/>
      <c r="X67" s="41"/>
      <c r="Y67" s="278"/>
    </row>
    <row r="68" spans="1:25" s="2" customFormat="1" ht="18" customHeight="1" thickBot="1" x14ac:dyDescent="0.25">
      <c r="A68" s="688"/>
      <c r="B68" s="703"/>
      <c r="C68" s="699"/>
      <c r="D68" s="698"/>
      <c r="E68" s="701"/>
      <c r="F68" s="608" t="s">
        <v>9</v>
      </c>
      <c r="G68" s="609"/>
      <c r="H68" s="610"/>
      <c r="I68" s="82">
        <f>SUM(J68+L68)</f>
        <v>71.599999999999994</v>
      </c>
      <c r="J68" s="229">
        <f>SUM(J65:J67)</f>
        <v>71</v>
      </c>
      <c r="K68" s="229">
        <f t="shared" ref="K68:X68" si="18">SUM(K65:K67)</f>
        <v>56.8</v>
      </c>
      <c r="L68" s="230">
        <f t="shared" si="18"/>
        <v>0.6</v>
      </c>
      <c r="M68" s="82">
        <f t="shared" si="18"/>
        <v>75.399999999999991</v>
      </c>
      <c r="N68" s="229">
        <f t="shared" si="18"/>
        <v>75.399999999999991</v>
      </c>
      <c r="O68" s="229">
        <f t="shared" si="18"/>
        <v>57.3</v>
      </c>
      <c r="P68" s="231">
        <f t="shared" si="18"/>
        <v>0</v>
      </c>
      <c r="Q68" s="82">
        <f t="shared" si="18"/>
        <v>80.8</v>
      </c>
      <c r="R68" s="229">
        <f t="shared" si="18"/>
        <v>80.8</v>
      </c>
      <c r="S68" s="229">
        <f t="shared" si="18"/>
        <v>57.9</v>
      </c>
      <c r="T68" s="231">
        <f t="shared" si="18"/>
        <v>0</v>
      </c>
      <c r="U68" s="260">
        <f t="shared" si="18"/>
        <v>80.8</v>
      </c>
      <c r="V68" s="229">
        <f t="shared" si="18"/>
        <v>80.8</v>
      </c>
      <c r="W68" s="229">
        <f t="shared" si="18"/>
        <v>57.9</v>
      </c>
      <c r="X68" s="231">
        <f t="shared" si="18"/>
        <v>0</v>
      </c>
      <c r="Y68" s="278"/>
    </row>
    <row r="69" spans="1:25" s="2" customFormat="1" ht="12" customHeight="1" thickBot="1" x14ac:dyDescent="0.25">
      <c r="A69" s="687">
        <v>1</v>
      </c>
      <c r="B69" s="702">
        <v>1</v>
      </c>
      <c r="C69" s="696">
        <v>11</v>
      </c>
      <c r="D69" s="597" t="s">
        <v>70</v>
      </c>
      <c r="E69" s="700">
        <v>32</v>
      </c>
      <c r="F69" s="695" t="s">
        <v>54</v>
      </c>
      <c r="G69" s="684" t="s">
        <v>85</v>
      </c>
      <c r="H69" s="300" t="s">
        <v>28</v>
      </c>
      <c r="I69" s="502">
        <f t="shared" si="5"/>
        <v>87</v>
      </c>
      <c r="J69" s="279">
        <v>87</v>
      </c>
      <c r="K69" s="279">
        <v>67.8</v>
      </c>
      <c r="L69" s="405"/>
      <c r="M69" s="501">
        <f>SUM(N69+P69)</f>
        <v>91.2</v>
      </c>
      <c r="N69" s="26">
        <v>91.2</v>
      </c>
      <c r="O69" s="26">
        <v>67.5</v>
      </c>
      <c r="P69" s="27"/>
      <c r="Q69" s="147">
        <f t="shared" si="14"/>
        <v>92.5</v>
      </c>
      <c r="R69" s="26">
        <v>92.5</v>
      </c>
      <c r="S69" s="26">
        <v>67.099999999999994</v>
      </c>
      <c r="T69" s="27"/>
      <c r="U69" s="248">
        <f t="shared" si="15"/>
        <v>92.5</v>
      </c>
      <c r="V69" s="26">
        <v>92.5</v>
      </c>
      <c r="W69" s="26">
        <v>67.099999999999994</v>
      </c>
      <c r="X69" s="381"/>
      <c r="Y69" s="278"/>
    </row>
    <row r="70" spans="1:25" s="2" customFormat="1" ht="12" hidden="1" customHeight="1" thickBot="1" x14ac:dyDescent="0.25">
      <c r="A70" s="687"/>
      <c r="B70" s="702"/>
      <c r="C70" s="696"/>
      <c r="D70" s="597"/>
      <c r="E70" s="700"/>
      <c r="F70" s="696"/>
      <c r="G70" s="599"/>
      <c r="H70" s="383" t="s">
        <v>400</v>
      </c>
      <c r="I70" s="147">
        <f>SUM(J70+L70)</f>
        <v>0</v>
      </c>
      <c r="J70" s="30"/>
      <c r="K70" s="30"/>
      <c r="L70" s="31"/>
      <c r="M70" s="397">
        <f>SUM(N70+P70)</f>
        <v>0</v>
      </c>
      <c r="N70" s="30"/>
      <c r="O70" s="30"/>
      <c r="P70" s="31"/>
      <c r="Q70" s="249">
        <f>SUM(R70+T70)</f>
        <v>0</v>
      </c>
      <c r="R70" s="30"/>
      <c r="S70" s="30"/>
      <c r="T70" s="31"/>
      <c r="U70" s="130">
        <f>SUM(V70+X70)</f>
        <v>0</v>
      </c>
      <c r="V70" s="30"/>
      <c r="W70" s="30"/>
      <c r="X70" s="41"/>
      <c r="Y70" s="278"/>
    </row>
    <row r="71" spans="1:25" s="2" customFormat="1" ht="18" customHeight="1" thickBot="1" x14ac:dyDescent="0.25">
      <c r="A71" s="688"/>
      <c r="B71" s="703"/>
      <c r="C71" s="699"/>
      <c r="D71" s="656"/>
      <c r="E71" s="701"/>
      <c r="F71" s="608" t="s">
        <v>9</v>
      </c>
      <c r="G71" s="609"/>
      <c r="H71" s="610"/>
      <c r="I71" s="82">
        <f>SUM(J71+L71)</f>
        <v>87</v>
      </c>
      <c r="J71" s="229">
        <f>SUM(J69:J70)</f>
        <v>87</v>
      </c>
      <c r="K71" s="229">
        <f t="shared" ref="K71:X71" si="19">SUM(K69:K70)</f>
        <v>67.8</v>
      </c>
      <c r="L71" s="230">
        <f t="shared" si="19"/>
        <v>0</v>
      </c>
      <c r="M71" s="82">
        <f t="shared" si="19"/>
        <v>91.2</v>
      </c>
      <c r="N71" s="229">
        <f t="shared" si="19"/>
        <v>91.2</v>
      </c>
      <c r="O71" s="229">
        <f t="shared" si="19"/>
        <v>67.5</v>
      </c>
      <c r="P71" s="231">
        <f t="shared" si="19"/>
        <v>0</v>
      </c>
      <c r="Q71" s="260">
        <f t="shared" si="19"/>
        <v>92.5</v>
      </c>
      <c r="R71" s="229">
        <f t="shared" si="19"/>
        <v>92.5</v>
      </c>
      <c r="S71" s="229">
        <f t="shared" si="19"/>
        <v>67.099999999999994</v>
      </c>
      <c r="T71" s="230">
        <f t="shared" si="19"/>
        <v>0</v>
      </c>
      <c r="U71" s="82">
        <f t="shared" si="19"/>
        <v>92.5</v>
      </c>
      <c r="V71" s="229">
        <f t="shared" si="19"/>
        <v>92.5</v>
      </c>
      <c r="W71" s="229">
        <f t="shared" si="19"/>
        <v>67.099999999999994</v>
      </c>
      <c r="X71" s="231">
        <f t="shared" si="19"/>
        <v>0</v>
      </c>
      <c r="Y71" s="278"/>
    </row>
    <row r="72" spans="1:25" s="2" customFormat="1" ht="12.75" customHeight="1" x14ac:dyDescent="0.2">
      <c r="A72" s="687">
        <v>1</v>
      </c>
      <c r="B72" s="712">
        <v>1</v>
      </c>
      <c r="C72" s="599">
        <v>12</v>
      </c>
      <c r="D72" s="597" t="s">
        <v>71</v>
      </c>
      <c r="E72" s="700">
        <v>33</v>
      </c>
      <c r="F72" s="695" t="s">
        <v>54</v>
      </c>
      <c r="G72" s="684" t="s">
        <v>86</v>
      </c>
      <c r="H72" s="300" t="s">
        <v>28</v>
      </c>
      <c r="I72" s="502">
        <f t="shared" si="5"/>
        <v>66.8</v>
      </c>
      <c r="J72" s="451">
        <v>66.8</v>
      </c>
      <c r="K72" s="451">
        <v>57.5</v>
      </c>
      <c r="L72" s="405"/>
      <c r="M72" s="504">
        <f t="shared" ref="M72:M79" si="20">SUM(N72+P72)</f>
        <v>75.3</v>
      </c>
      <c r="N72" s="38">
        <v>75.3</v>
      </c>
      <c r="O72" s="38">
        <v>65.099999999999994</v>
      </c>
      <c r="P72" s="39"/>
      <c r="Q72" s="147">
        <f t="shared" si="14"/>
        <v>87.9</v>
      </c>
      <c r="R72" s="38">
        <v>87.9</v>
      </c>
      <c r="S72" s="38">
        <v>72.7</v>
      </c>
      <c r="T72" s="39"/>
      <c r="U72" s="248">
        <f t="shared" si="15"/>
        <v>87.9</v>
      </c>
      <c r="V72" s="38">
        <v>87.9</v>
      </c>
      <c r="W72" s="38">
        <v>72.7</v>
      </c>
      <c r="X72" s="381"/>
      <c r="Y72" s="278"/>
    </row>
    <row r="73" spans="1:25" s="2" customFormat="1" ht="12.75" customHeight="1" thickBot="1" x14ac:dyDescent="0.25">
      <c r="A73" s="687"/>
      <c r="B73" s="712"/>
      <c r="C73" s="599"/>
      <c r="D73" s="597"/>
      <c r="E73" s="700"/>
      <c r="F73" s="696"/>
      <c r="G73" s="599"/>
      <c r="H73" s="383" t="s">
        <v>57</v>
      </c>
      <c r="I73" s="501">
        <f>SUM(J73+L73)</f>
        <v>0.5</v>
      </c>
      <c r="J73" s="465">
        <v>0.5</v>
      </c>
      <c r="K73" s="465"/>
      <c r="L73" s="401"/>
      <c r="M73" s="520">
        <f>SUM(N73+P73)</f>
        <v>1.3</v>
      </c>
      <c r="N73" s="30">
        <v>1.3</v>
      </c>
      <c r="O73" s="30"/>
      <c r="P73" s="31"/>
      <c r="Q73" s="249">
        <f>SUM(R73+T73)</f>
        <v>1.3</v>
      </c>
      <c r="R73" s="30">
        <v>1.3</v>
      </c>
      <c r="S73" s="30"/>
      <c r="T73" s="31"/>
      <c r="U73" s="130">
        <f>SUM(V73+X73)</f>
        <v>1.3</v>
      </c>
      <c r="V73" s="30">
        <v>1.3</v>
      </c>
      <c r="W73" s="30"/>
      <c r="X73" s="41"/>
      <c r="Y73" s="278"/>
    </row>
    <row r="74" spans="1:25" s="2" customFormat="1" ht="18" customHeight="1" thickBot="1" x14ac:dyDescent="0.25">
      <c r="A74" s="688"/>
      <c r="B74" s="713"/>
      <c r="C74" s="600"/>
      <c r="D74" s="656"/>
      <c r="E74" s="701"/>
      <c r="F74" s="608" t="s">
        <v>9</v>
      </c>
      <c r="G74" s="609"/>
      <c r="H74" s="610"/>
      <c r="I74" s="82">
        <f>SUM(J74+L74)</f>
        <v>67.3</v>
      </c>
      <c r="J74" s="229">
        <f>SUM(J72:J73)</f>
        <v>67.3</v>
      </c>
      <c r="K74" s="229">
        <f>SUM(K72:K73)</f>
        <v>57.5</v>
      </c>
      <c r="L74" s="230">
        <f t="shared" ref="L74:X74" si="21">SUM(L72:L73)</f>
        <v>0</v>
      </c>
      <c r="M74" s="82">
        <f t="shared" si="21"/>
        <v>76.599999999999994</v>
      </c>
      <c r="N74" s="229">
        <f t="shared" si="21"/>
        <v>76.599999999999994</v>
      </c>
      <c r="O74" s="229">
        <f t="shared" si="21"/>
        <v>65.099999999999994</v>
      </c>
      <c r="P74" s="231">
        <f t="shared" si="21"/>
        <v>0</v>
      </c>
      <c r="Q74" s="260">
        <f t="shared" si="21"/>
        <v>89.2</v>
      </c>
      <c r="R74" s="229">
        <f t="shared" si="21"/>
        <v>89.2</v>
      </c>
      <c r="S74" s="229">
        <f t="shared" si="21"/>
        <v>72.7</v>
      </c>
      <c r="T74" s="230">
        <f t="shared" si="21"/>
        <v>0</v>
      </c>
      <c r="U74" s="82">
        <f t="shared" si="21"/>
        <v>89.2</v>
      </c>
      <c r="V74" s="229">
        <f t="shared" si="21"/>
        <v>89.2</v>
      </c>
      <c r="W74" s="229">
        <f t="shared" si="21"/>
        <v>72.7</v>
      </c>
      <c r="X74" s="231">
        <f t="shared" si="21"/>
        <v>0</v>
      </c>
      <c r="Y74" s="278"/>
    </row>
    <row r="75" spans="1:25" s="2" customFormat="1" ht="12.75" customHeight="1" x14ac:dyDescent="0.2">
      <c r="A75" s="687">
        <v>1</v>
      </c>
      <c r="B75" s="712">
        <v>1</v>
      </c>
      <c r="C75" s="599">
        <v>13</v>
      </c>
      <c r="D75" s="597" t="s">
        <v>72</v>
      </c>
      <c r="E75" s="700">
        <v>34</v>
      </c>
      <c r="F75" s="695" t="s">
        <v>54</v>
      </c>
      <c r="G75" s="684" t="s">
        <v>87</v>
      </c>
      <c r="H75" s="300" t="s">
        <v>28</v>
      </c>
      <c r="I75" s="502">
        <f t="shared" si="5"/>
        <v>70.2</v>
      </c>
      <c r="J75" s="279">
        <v>70.2</v>
      </c>
      <c r="K75" s="279">
        <v>57.9</v>
      </c>
      <c r="L75" s="405"/>
      <c r="M75" s="501">
        <f t="shared" si="20"/>
        <v>75.7</v>
      </c>
      <c r="N75" s="26">
        <v>75.7</v>
      </c>
      <c r="O75" s="26">
        <v>57.5</v>
      </c>
      <c r="P75" s="27"/>
      <c r="Q75" s="147">
        <f t="shared" si="14"/>
        <v>75.900000000000006</v>
      </c>
      <c r="R75" s="26">
        <v>75.900000000000006</v>
      </c>
      <c r="S75" s="26">
        <v>57.2</v>
      </c>
      <c r="T75" s="27"/>
      <c r="U75" s="147">
        <f t="shared" si="15"/>
        <v>75.900000000000006</v>
      </c>
      <c r="V75" s="26">
        <v>75.900000000000006</v>
      </c>
      <c r="W75" s="26">
        <v>57.2</v>
      </c>
      <c r="X75" s="29"/>
      <c r="Y75" s="278"/>
    </row>
    <row r="76" spans="1:25" s="2" customFormat="1" ht="12.75" customHeight="1" thickBot="1" x14ac:dyDescent="0.25">
      <c r="A76" s="687"/>
      <c r="B76" s="712"/>
      <c r="C76" s="599"/>
      <c r="D76" s="597"/>
      <c r="E76" s="700"/>
      <c r="F76" s="696"/>
      <c r="G76" s="599"/>
      <c r="H76" s="300" t="s">
        <v>57</v>
      </c>
      <c r="I76" s="502">
        <f t="shared" si="5"/>
        <v>1.4</v>
      </c>
      <c r="J76" s="279">
        <v>1.4</v>
      </c>
      <c r="K76" s="279"/>
      <c r="L76" s="405"/>
      <c r="M76" s="501">
        <f t="shared" si="20"/>
        <v>1.7</v>
      </c>
      <c r="N76" s="26">
        <v>1.7</v>
      </c>
      <c r="O76" s="26"/>
      <c r="P76" s="27"/>
      <c r="Q76" s="147">
        <f t="shared" si="14"/>
        <v>1.7</v>
      </c>
      <c r="R76" s="26">
        <v>1.7</v>
      </c>
      <c r="S76" s="26"/>
      <c r="T76" s="27"/>
      <c r="U76" s="147">
        <f t="shared" si="15"/>
        <v>1.7</v>
      </c>
      <c r="V76" s="26">
        <v>1.7</v>
      </c>
      <c r="W76" s="26"/>
      <c r="X76" s="29"/>
      <c r="Y76" s="278"/>
    </row>
    <row r="77" spans="1:25" s="2" customFormat="1" ht="12.75" hidden="1" customHeight="1" thickBot="1" x14ac:dyDescent="0.25">
      <c r="A77" s="687"/>
      <c r="B77" s="712"/>
      <c r="C77" s="599"/>
      <c r="D77" s="597"/>
      <c r="E77" s="700"/>
      <c r="F77" s="696"/>
      <c r="G77" s="599"/>
      <c r="H77" s="383" t="s">
        <v>400</v>
      </c>
      <c r="I77" s="147">
        <f>SUM(J77+L77)</f>
        <v>0</v>
      </c>
      <c r="J77" s="30"/>
      <c r="K77" s="30"/>
      <c r="L77" s="31"/>
      <c r="M77" s="397">
        <f>SUM(N77+P77)</f>
        <v>0</v>
      </c>
      <c r="N77" s="30"/>
      <c r="O77" s="30"/>
      <c r="P77" s="31"/>
      <c r="Q77" s="249">
        <f>SUM(R77+T77)</f>
        <v>0</v>
      </c>
      <c r="R77" s="30"/>
      <c r="S77" s="30"/>
      <c r="T77" s="31"/>
      <c r="U77" s="130">
        <f>SUM(V77+X77)</f>
        <v>0</v>
      </c>
      <c r="V77" s="30"/>
      <c r="W77" s="30"/>
      <c r="X77" s="41"/>
      <c r="Y77" s="278"/>
    </row>
    <row r="78" spans="1:25" s="2" customFormat="1" ht="18" customHeight="1" thickBot="1" x14ac:dyDescent="0.25">
      <c r="A78" s="688"/>
      <c r="B78" s="713"/>
      <c r="C78" s="600"/>
      <c r="D78" s="656"/>
      <c r="E78" s="701"/>
      <c r="F78" s="608" t="s">
        <v>9</v>
      </c>
      <c r="G78" s="609"/>
      <c r="H78" s="610"/>
      <c r="I78" s="82">
        <f>SUM(J78+L78)</f>
        <v>71.600000000000009</v>
      </c>
      <c r="J78" s="229">
        <f>SUM(J75:J77)</f>
        <v>71.600000000000009</v>
      </c>
      <c r="K78" s="229">
        <f>SUM(K75:K77)</f>
        <v>57.9</v>
      </c>
      <c r="L78" s="230">
        <f t="shared" ref="L78:W78" si="22">SUM(L75:L77)</f>
        <v>0</v>
      </c>
      <c r="M78" s="82">
        <f t="shared" si="22"/>
        <v>77.400000000000006</v>
      </c>
      <c r="N78" s="229">
        <f t="shared" si="22"/>
        <v>77.400000000000006</v>
      </c>
      <c r="O78" s="229">
        <f t="shared" si="22"/>
        <v>57.5</v>
      </c>
      <c r="P78" s="231">
        <f t="shared" si="22"/>
        <v>0</v>
      </c>
      <c r="Q78" s="260">
        <f t="shared" si="22"/>
        <v>77.600000000000009</v>
      </c>
      <c r="R78" s="229">
        <f t="shared" si="22"/>
        <v>77.600000000000009</v>
      </c>
      <c r="S78" s="229">
        <f t="shared" si="22"/>
        <v>57.2</v>
      </c>
      <c r="T78" s="230">
        <f t="shared" si="22"/>
        <v>0</v>
      </c>
      <c r="U78" s="82">
        <f t="shared" si="22"/>
        <v>77.600000000000009</v>
      </c>
      <c r="V78" s="229">
        <f t="shared" si="22"/>
        <v>77.600000000000009</v>
      </c>
      <c r="W78" s="229">
        <f t="shared" si="22"/>
        <v>57.2</v>
      </c>
      <c r="X78" s="24">
        <f>SUM(X75:X77)</f>
        <v>0</v>
      </c>
      <c r="Y78" s="278"/>
    </row>
    <row r="79" spans="1:25" s="2" customFormat="1" ht="13.5" customHeight="1" thickBot="1" x14ac:dyDescent="0.25">
      <c r="A79" s="687">
        <v>1</v>
      </c>
      <c r="B79" s="712">
        <v>1</v>
      </c>
      <c r="C79" s="599">
        <v>14</v>
      </c>
      <c r="D79" s="597" t="s">
        <v>73</v>
      </c>
      <c r="E79" s="700">
        <v>35</v>
      </c>
      <c r="F79" s="695" t="s">
        <v>54</v>
      </c>
      <c r="G79" s="684" t="s">
        <v>88</v>
      </c>
      <c r="H79" s="300" t="s">
        <v>28</v>
      </c>
      <c r="I79" s="502">
        <f t="shared" si="5"/>
        <v>69.8</v>
      </c>
      <c r="J79" s="451">
        <v>69.8</v>
      </c>
      <c r="K79" s="451">
        <v>54.1</v>
      </c>
      <c r="L79" s="405"/>
      <c r="M79" s="504">
        <f t="shared" si="20"/>
        <v>71.599999999999994</v>
      </c>
      <c r="N79" s="38">
        <v>71.599999999999994</v>
      </c>
      <c r="O79" s="38">
        <v>54.7</v>
      </c>
      <c r="P79" s="39"/>
      <c r="Q79" s="147">
        <f t="shared" si="14"/>
        <v>76</v>
      </c>
      <c r="R79" s="38">
        <v>76</v>
      </c>
      <c r="S79" s="38">
        <v>55.5</v>
      </c>
      <c r="T79" s="39"/>
      <c r="U79" s="147">
        <f t="shared" si="15"/>
        <v>76</v>
      </c>
      <c r="V79" s="38">
        <v>76</v>
      </c>
      <c r="W79" s="38">
        <v>55.5</v>
      </c>
      <c r="X79" s="381"/>
      <c r="Y79" s="278"/>
    </row>
    <row r="80" spans="1:25" s="2" customFormat="1" ht="13.5" hidden="1" customHeight="1" thickBot="1" x14ac:dyDescent="0.25">
      <c r="A80" s="687"/>
      <c r="B80" s="712"/>
      <c r="C80" s="599"/>
      <c r="D80" s="597"/>
      <c r="E80" s="700"/>
      <c r="F80" s="696"/>
      <c r="G80" s="599"/>
      <c r="H80" s="383" t="s">
        <v>400</v>
      </c>
      <c r="I80" s="147">
        <f>SUM(J80+L80)</f>
        <v>0</v>
      </c>
      <c r="J80" s="30"/>
      <c r="K80" s="30"/>
      <c r="L80" s="31"/>
      <c r="M80" s="397">
        <f>SUM(N80+P80)</f>
        <v>0</v>
      </c>
      <c r="N80" s="30"/>
      <c r="O80" s="30"/>
      <c r="P80" s="31"/>
      <c r="Q80" s="249">
        <f>SUM(R80+T80)</f>
        <v>0</v>
      </c>
      <c r="R80" s="30"/>
      <c r="S80" s="30"/>
      <c r="T80" s="31"/>
      <c r="U80" s="130">
        <f>SUM(V80+X80)</f>
        <v>0</v>
      </c>
      <c r="V80" s="30"/>
      <c r="W80" s="30"/>
      <c r="X80" s="41"/>
      <c r="Y80" s="278"/>
    </row>
    <row r="81" spans="1:25" s="2" customFormat="1" ht="18" customHeight="1" thickBot="1" x14ac:dyDescent="0.25">
      <c r="A81" s="688"/>
      <c r="B81" s="713"/>
      <c r="C81" s="600"/>
      <c r="D81" s="656"/>
      <c r="E81" s="701"/>
      <c r="F81" s="608" t="s">
        <v>9</v>
      </c>
      <c r="G81" s="609"/>
      <c r="H81" s="610"/>
      <c r="I81" s="82">
        <f>SUM(J81+L81)</f>
        <v>69.8</v>
      </c>
      <c r="J81" s="229">
        <f>SUM(J79:J80)</f>
        <v>69.8</v>
      </c>
      <c r="K81" s="229">
        <f>SUM(K79:K80)</f>
        <v>54.1</v>
      </c>
      <c r="L81" s="230">
        <f t="shared" ref="L81:X81" si="23">SUM(L79:L80)</f>
        <v>0</v>
      </c>
      <c r="M81" s="82">
        <f t="shared" si="23"/>
        <v>71.599999999999994</v>
      </c>
      <c r="N81" s="229">
        <f t="shared" si="23"/>
        <v>71.599999999999994</v>
      </c>
      <c r="O81" s="229">
        <f t="shared" si="23"/>
        <v>54.7</v>
      </c>
      <c r="P81" s="231">
        <f t="shared" si="23"/>
        <v>0</v>
      </c>
      <c r="Q81" s="260">
        <f t="shared" si="23"/>
        <v>76</v>
      </c>
      <c r="R81" s="229">
        <f t="shared" si="23"/>
        <v>76</v>
      </c>
      <c r="S81" s="229">
        <f t="shared" si="23"/>
        <v>55.5</v>
      </c>
      <c r="T81" s="230">
        <f t="shared" si="23"/>
        <v>0</v>
      </c>
      <c r="U81" s="82">
        <f t="shared" si="23"/>
        <v>76</v>
      </c>
      <c r="V81" s="229">
        <f t="shared" si="23"/>
        <v>76</v>
      </c>
      <c r="W81" s="229">
        <f t="shared" si="23"/>
        <v>55.5</v>
      </c>
      <c r="X81" s="231">
        <f t="shared" si="23"/>
        <v>0</v>
      </c>
      <c r="Y81" s="278"/>
    </row>
    <row r="82" spans="1:25" s="2" customFormat="1" ht="15.75" hidden="1" customHeight="1" thickBot="1" x14ac:dyDescent="0.25">
      <c r="A82" s="685"/>
      <c r="B82" s="671"/>
      <c r="C82" s="707"/>
      <c r="D82" s="597"/>
      <c r="E82" s="689"/>
      <c r="F82" s="301"/>
      <c r="G82" s="301"/>
      <c r="H82" s="292"/>
      <c r="I82" s="80"/>
      <c r="J82" s="26"/>
      <c r="K82" s="26"/>
      <c r="L82" s="47"/>
      <c r="M82" s="25"/>
      <c r="N82" s="26"/>
      <c r="O82" s="26"/>
      <c r="P82" s="27"/>
      <c r="Q82" s="250"/>
      <c r="R82" s="44"/>
      <c r="S82" s="44"/>
      <c r="T82" s="32"/>
      <c r="U82" s="250"/>
      <c r="V82" s="44"/>
      <c r="W82" s="26"/>
      <c r="X82" s="29"/>
      <c r="Y82" s="278"/>
    </row>
    <row r="83" spans="1:25" s="2" customFormat="1" ht="18" hidden="1" customHeight="1" thickBot="1" x14ac:dyDescent="0.25">
      <c r="A83" s="572"/>
      <c r="B83" s="585"/>
      <c r="C83" s="602"/>
      <c r="D83" s="656"/>
      <c r="E83" s="690"/>
      <c r="F83" s="623"/>
      <c r="G83" s="624"/>
      <c r="H83" s="625"/>
      <c r="I83" s="82"/>
      <c r="J83" s="229"/>
      <c r="K83" s="229"/>
      <c r="L83" s="230"/>
      <c r="M83" s="82"/>
      <c r="N83" s="229"/>
      <c r="O83" s="229"/>
      <c r="P83" s="230"/>
      <c r="Q83" s="82"/>
      <c r="R83" s="229"/>
      <c r="S83" s="229"/>
      <c r="T83" s="231"/>
      <c r="U83" s="82"/>
      <c r="V83" s="229"/>
      <c r="W83" s="22"/>
      <c r="X83" s="24"/>
      <c r="Y83" s="278"/>
    </row>
    <row r="84" spans="1:25" s="2" customFormat="1" ht="15.75" hidden="1" customHeight="1" thickBot="1" x14ac:dyDescent="0.25">
      <c r="A84" s="685">
        <v>1</v>
      </c>
      <c r="B84" s="671">
        <v>1</v>
      </c>
      <c r="C84" s="707">
        <v>15</v>
      </c>
      <c r="D84" s="596" t="s">
        <v>292</v>
      </c>
      <c r="E84" s="689" t="s">
        <v>446</v>
      </c>
      <c r="F84" s="302" t="s">
        <v>58</v>
      </c>
      <c r="G84" s="302" t="s">
        <v>76</v>
      </c>
      <c r="H84" s="292" t="s">
        <v>28</v>
      </c>
      <c r="I84" s="25">
        <f t="shared" si="5"/>
        <v>0</v>
      </c>
      <c r="J84" s="26"/>
      <c r="K84" s="26"/>
      <c r="L84" s="47"/>
      <c r="M84" s="25">
        <f t="shared" ref="M84:M91" si="24">SUM(N84+P84)</f>
        <v>0</v>
      </c>
      <c r="N84" s="44"/>
      <c r="O84" s="44"/>
      <c r="P84" s="47"/>
      <c r="Q84" s="250">
        <f t="shared" si="14"/>
        <v>0</v>
      </c>
      <c r="R84" s="44"/>
      <c r="S84" s="44"/>
      <c r="T84" s="32"/>
      <c r="U84" s="251">
        <f t="shared" si="15"/>
        <v>0</v>
      </c>
      <c r="V84" s="44"/>
      <c r="W84" s="26"/>
      <c r="X84" s="29"/>
      <c r="Y84" s="278"/>
    </row>
    <row r="85" spans="1:25" s="2" customFormat="1" ht="18" hidden="1" customHeight="1" thickBot="1" x14ac:dyDescent="0.25">
      <c r="A85" s="572"/>
      <c r="B85" s="585"/>
      <c r="C85" s="602"/>
      <c r="D85" s="656"/>
      <c r="E85" s="690"/>
      <c r="F85" s="623" t="s">
        <v>9</v>
      </c>
      <c r="G85" s="624"/>
      <c r="H85" s="625"/>
      <c r="I85" s="82">
        <f t="shared" si="5"/>
        <v>0</v>
      </c>
      <c r="J85" s="229">
        <f>SUM(J84)</f>
        <v>0</v>
      </c>
      <c r="K85" s="229">
        <f>SUM(K84)</f>
        <v>0</v>
      </c>
      <c r="L85" s="230">
        <f>SUM(L84)</f>
        <v>0</v>
      </c>
      <c r="M85" s="82">
        <f t="shared" si="24"/>
        <v>0</v>
      </c>
      <c r="N85" s="229">
        <f>SUM(N84)</f>
        <v>0</v>
      </c>
      <c r="O85" s="229">
        <f>SUM(O84)</f>
        <v>0</v>
      </c>
      <c r="P85" s="230">
        <f>SUM(P84)</f>
        <v>0</v>
      </c>
      <c r="Q85" s="82">
        <f t="shared" si="14"/>
        <v>0</v>
      </c>
      <c r="R85" s="229">
        <f>SUM(R84)</f>
        <v>0</v>
      </c>
      <c r="S85" s="229">
        <f>SUM(S84)</f>
        <v>0</v>
      </c>
      <c r="T85" s="231">
        <f>SUM(T84)</f>
        <v>0</v>
      </c>
      <c r="U85" s="82">
        <f t="shared" si="15"/>
        <v>0</v>
      </c>
      <c r="V85" s="22">
        <f>SUM(V84)</f>
        <v>0</v>
      </c>
      <c r="W85" s="22">
        <f>SUM(W84)</f>
        <v>0</v>
      </c>
      <c r="X85" s="24">
        <f>SUM(X84)</f>
        <v>0</v>
      </c>
      <c r="Y85" s="278"/>
    </row>
    <row r="86" spans="1:25" s="2" customFormat="1" ht="15.75" hidden="1" customHeight="1" thickBot="1" x14ac:dyDescent="0.25">
      <c r="A86" s="685">
        <v>1</v>
      </c>
      <c r="B86" s="671">
        <v>1</v>
      </c>
      <c r="C86" s="707">
        <v>17</v>
      </c>
      <c r="D86" s="716" t="s">
        <v>170</v>
      </c>
      <c r="E86" s="689">
        <v>22</v>
      </c>
      <c r="F86" s="302" t="s">
        <v>54</v>
      </c>
      <c r="G86" s="302"/>
      <c r="H86" s="292" t="s">
        <v>28</v>
      </c>
      <c r="I86" s="80">
        <f t="shared" si="5"/>
        <v>0</v>
      </c>
      <c r="J86" s="26"/>
      <c r="K86" s="26"/>
      <c r="L86" s="47"/>
      <c r="M86" s="25">
        <f t="shared" si="24"/>
        <v>0</v>
      </c>
      <c r="N86" s="44"/>
      <c r="O86" s="44"/>
      <c r="P86" s="47"/>
      <c r="Q86" s="250">
        <f t="shared" ref="Q86:Q91" si="25">SUM(R86+T86)</f>
        <v>0</v>
      </c>
      <c r="R86" s="44"/>
      <c r="S86" s="44"/>
      <c r="T86" s="32"/>
      <c r="U86" s="251">
        <f t="shared" ref="U86:U91" si="26">SUM(V86+X86)</f>
        <v>0</v>
      </c>
      <c r="V86" s="44"/>
      <c r="W86" s="26"/>
      <c r="X86" s="29"/>
      <c r="Y86" s="278"/>
    </row>
    <row r="87" spans="1:25" s="2" customFormat="1" ht="21.6" hidden="1" customHeight="1" thickBot="1" x14ac:dyDescent="0.25">
      <c r="A87" s="572"/>
      <c r="B87" s="585"/>
      <c r="C87" s="602"/>
      <c r="D87" s="717"/>
      <c r="E87" s="690"/>
      <c r="F87" s="623" t="s">
        <v>9</v>
      </c>
      <c r="G87" s="624"/>
      <c r="H87" s="625"/>
      <c r="I87" s="82">
        <f t="shared" si="5"/>
        <v>0</v>
      </c>
      <c r="J87" s="229">
        <f>SUM(J86)</f>
        <v>0</v>
      </c>
      <c r="K87" s="229">
        <f>SUM(K86)</f>
        <v>0</v>
      </c>
      <c r="L87" s="230">
        <f>SUM(L86)</f>
        <v>0</v>
      </c>
      <c r="M87" s="82">
        <f t="shared" si="24"/>
        <v>0</v>
      </c>
      <c r="N87" s="229">
        <f>SUM(N86)</f>
        <v>0</v>
      </c>
      <c r="O87" s="229">
        <f>SUM(O86)</f>
        <v>0</v>
      </c>
      <c r="P87" s="230">
        <f>SUM(P86)</f>
        <v>0</v>
      </c>
      <c r="Q87" s="82">
        <f t="shared" si="25"/>
        <v>0</v>
      </c>
      <c r="R87" s="229">
        <f>SUM(R86)</f>
        <v>0</v>
      </c>
      <c r="S87" s="229">
        <f>SUM(S86)</f>
        <v>0</v>
      </c>
      <c r="T87" s="231">
        <f>SUM(T86)</f>
        <v>0</v>
      </c>
      <c r="U87" s="82">
        <f t="shared" si="26"/>
        <v>0</v>
      </c>
      <c r="V87" s="229">
        <f>SUM(V86)</f>
        <v>0</v>
      </c>
      <c r="W87" s="22">
        <f>SUM(W86)</f>
        <v>0</v>
      </c>
      <c r="X87" s="24">
        <f>SUM(X86)</f>
        <v>0</v>
      </c>
      <c r="Y87" s="278"/>
    </row>
    <row r="88" spans="1:25" s="2" customFormat="1" ht="15.75" hidden="1" customHeight="1" thickBot="1" x14ac:dyDescent="0.25">
      <c r="A88" s="685">
        <v>1</v>
      </c>
      <c r="B88" s="671">
        <v>1</v>
      </c>
      <c r="C88" s="707">
        <v>18</v>
      </c>
      <c r="D88" s="597" t="s">
        <v>205</v>
      </c>
      <c r="E88" s="689">
        <v>16</v>
      </c>
      <c r="F88" s="302" t="s">
        <v>54</v>
      </c>
      <c r="G88" s="302" t="s">
        <v>206</v>
      </c>
      <c r="H88" s="292" t="s">
        <v>28</v>
      </c>
      <c r="I88" s="80">
        <f t="shared" si="5"/>
        <v>0</v>
      </c>
      <c r="J88" s="26"/>
      <c r="K88" s="26"/>
      <c r="L88" s="47"/>
      <c r="M88" s="80">
        <f t="shared" si="24"/>
        <v>0</v>
      </c>
      <c r="N88" s="44"/>
      <c r="O88" s="44"/>
      <c r="P88" s="47"/>
      <c r="Q88" s="250">
        <f t="shared" si="25"/>
        <v>0</v>
      </c>
      <c r="R88" s="44"/>
      <c r="S88" s="44"/>
      <c r="T88" s="32"/>
      <c r="U88" s="251">
        <f t="shared" si="26"/>
        <v>0</v>
      </c>
      <c r="V88" s="44"/>
      <c r="W88" s="26"/>
      <c r="X88" s="29"/>
      <c r="Y88" s="278"/>
    </row>
    <row r="89" spans="1:25" s="2" customFormat="1" ht="15.75" hidden="1" customHeight="1" thickBot="1" x14ac:dyDescent="0.25">
      <c r="A89" s="572"/>
      <c r="B89" s="585"/>
      <c r="C89" s="602"/>
      <c r="D89" s="656"/>
      <c r="E89" s="690"/>
      <c r="F89" s="623" t="s">
        <v>9</v>
      </c>
      <c r="G89" s="624"/>
      <c r="H89" s="625"/>
      <c r="I89" s="82">
        <f t="shared" si="5"/>
        <v>0</v>
      </c>
      <c r="J89" s="229">
        <f>SUM(J88)</f>
        <v>0</v>
      </c>
      <c r="K89" s="229">
        <f>SUM(K88)</f>
        <v>0</v>
      </c>
      <c r="L89" s="230">
        <f>SUM(L88)</f>
        <v>0</v>
      </c>
      <c r="M89" s="82">
        <f t="shared" si="24"/>
        <v>0</v>
      </c>
      <c r="N89" s="229">
        <f>SUM(N88)</f>
        <v>0</v>
      </c>
      <c r="O89" s="229">
        <f>SUM(O88)</f>
        <v>0</v>
      </c>
      <c r="P89" s="230">
        <f>SUM(P88)</f>
        <v>0</v>
      </c>
      <c r="Q89" s="82">
        <f t="shared" si="25"/>
        <v>0</v>
      </c>
      <c r="R89" s="229">
        <f>SUM(R88)</f>
        <v>0</v>
      </c>
      <c r="S89" s="229">
        <f>SUM(S88)</f>
        <v>0</v>
      </c>
      <c r="T89" s="231">
        <f>SUM(T88)</f>
        <v>0</v>
      </c>
      <c r="U89" s="82">
        <f t="shared" si="26"/>
        <v>0</v>
      </c>
      <c r="V89" s="229">
        <f>SUM(V88)</f>
        <v>0</v>
      </c>
      <c r="W89" s="22">
        <f>SUM(W88)</f>
        <v>0</v>
      </c>
      <c r="X89" s="24">
        <f>SUM(X88)</f>
        <v>0</v>
      </c>
      <c r="Y89" s="278"/>
    </row>
    <row r="90" spans="1:25" s="2" customFormat="1" ht="18" hidden="1" customHeight="1" thickBot="1" x14ac:dyDescent="0.25">
      <c r="A90" s="569">
        <v>1</v>
      </c>
      <c r="B90" s="575">
        <v>1</v>
      </c>
      <c r="C90" s="602">
        <v>18</v>
      </c>
      <c r="D90" s="597" t="s">
        <v>321</v>
      </c>
      <c r="E90" s="631">
        <v>8</v>
      </c>
      <c r="F90" s="303" t="s">
        <v>54</v>
      </c>
      <c r="G90" s="303" t="s">
        <v>336</v>
      </c>
      <c r="H90" s="300" t="s">
        <v>28</v>
      </c>
      <c r="I90" s="80">
        <f t="shared" si="5"/>
        <v>0</v>
      </c>
      <c r="J90" s="26"/>
      <c r="K90" s="26"/>
      <c r="L90" s="27"/>
      <c r="M90" s="21">
        <f t="shared" si="24"/>
        <v>0</v>
      </c>
      <c r="N90" s="26"/>
      <c r="O90" s="26"/>
      <c r="P90" s="27"/>
      <c r="Q90" s="247">
        <f t="shared" si="25"/>
        <v>0</v>
      </c>
      <c r="R90" s="26"/>
      <c r="S90" s="26"/>
      <c r="T90" s="29"/>
      <c r="U90" s="247">
        <f t="shared" si="26"/>
        <v>0</v>
      </c>
      <c r="V90" s="26"/>
      <c r="W90" s="26"/>
      <c r="X90" s="29"/>
      <c r="Y90" s="278"/>
    </row>
    <row r="91" spans="1:25" s="2" customFormat="1" ht="18" hidden="1" customHeight="1" thickBot="1" x14ac:dyDescent="0.25">
      <c r="A91" s="569"/>
      <c r="B91" s="575"/>
      <c r="C91" s="603"/>
      <c r="D91" s="706"/>
      <c r="E91" s="667"/>
      <c r="F91" s="704" t="s">
        <v>9</v>
      </c>
      <c r="G91" s="705"/>
      <c r="H91" s="610"/>
      <c r="I91" s="82">
        <f t="shared" si="5"/>
        <v>0</v>
      </c>
      <c r="J91" s="229">
        <f>SUM(J90)</f>
        <v>0</v>
      </c>
      <c r="K91" s="229">
        <f>SUM(K90)</f>
        <v>0</v>
      </c>
      <c r="L91" s="229">
        <f>SUM(L90)</f>
        <v>0</v>
      </c>
      <c r="M91" s="82">
        <f t="shared" si="24"/>
        <v>0</v>
      </c>
      <c r="N91" s="229">
        <f>SUM(N90)</f>
        <v>0</v>
      </c>
      <c r="O91" s="229">
        <f>SUM(O90)</f>
        <v>0</v>
      </c>
      <c r="P91" s="229">
        <f>SUM(P90)</f>
        <v>0</v>
      </c>
      <c r="Q91" s="82">
        <f t="shared" si="25"/>
        <v>0</v>
      </c>
      <c r="R91" s="229">
        <f>SUM(R90)</f>
        <v>0</v>
      </c>
      <c r="S91" s="229">
        <f>SUM(S90)</f>
        <v>0</v>
      </c>
      <c r="T91" s="229">
        <f>SUM(T90)</f>
        <v>0</v>
      </c>
      <c r="U91" s="82">
        <f t="shared" si="26"/>
        <v>0</v>
      </c>
      <c r="V91" s="229">
        <f>SUM(V90)</f>
        <v>0</v>
      </c>
      <c r="W91" s="229">
        <f>SUM(W90)</f>
        <v>0</v>
      </c>
      <c r="X91" s="231">
        <f>SUM(X90)</f>
        <v>0</v>
      </c>
      <c r="Y91" s="278"/>
    </row>
    <row r="92" spans="1:25" s="2" customFormat="1" ht="26.25" customHeight="1" thickBot="1" x14ac:dyDescent="0.25">
      <c r="A92" s="569">
        <v>1</v>
      </c>
      <c r="B92" s="575">
        <v>1</v>
      </c>
      <c r="C92" s="602">
        <v>15</v>
      </c>
      <c r="D92" s="597" t="s">
        <v>414</v>
      </c>
      <c r="E92" s="631">
        <v>3</v>
      </c>
      <c r="F92" s="556" t="s">
        <v>54</v>
      </c>
      <c r="G92" s="556" t="s">
        <v>415</v>
      </c>
      <c r="H92" s="562" t="s">
        <v>28</v>
      </c>
      <c r="I92" s="502">
        <f>SUM(J92)</f>
        <v>3.2</v>
      </c>
      <c r="J92" s="279">
        <v>3.2</v>
      </c>
      <c r="K92" s="279">
        <v>3.1</v>
      </c>
      <c r="L92" s="405"/>
      <c r="M92" s="504">
        <f>SUM(N92+P92)</f>
        <v>22.6</v>
      </c>
      <c r="N92" s="279">
        <v>22.6</v>
      </c>
      <c r="O92" s="279">
        <v>5.5</v>
      </c>
      <c r="P92" s="27"/>
      <c r="Q92" s="248">
        <f>SUM(R92)</f>
        <v>0</v>
      </c>
      <c r="R92" s="279"/>
      <c r="S92" s="26"/>
      <c r="T92" s="29"/>
      <c r="U92" s="248"/>
      <c r="V92" s="26"/>
      <c r="W92" s="26"/>
      <c r="X92" s="29"/>
      <c r="Y92" s="278"/>
    </row>
    <row r="93" spans="1:25" s="2" customFormat="1" ht="24.75" customHeight="1" thickBot="1" x14ac:dyDescent="0.25">
      <c r="A93" s="569"/>
      <c r="B93" s="575"/>
      <c r="C93" s="714"/>
      <c r="D93" s="597"/>
      <c r="E93" s="715"/>
      <c r="F93" s="608" t="s">
        <v>9</v>
      </c>
      <c r="G93" s="609"/>
      <c r="H93" s="610"/>
      <c r="I93" s="82">
        <f>SUM(J93+L93)</f>
        <v>3.2</v>
      </c>
      <c r="J93" s="229">
        <f>SUM(J92)</f>
        <v>3.2</v>
      </c>
      <c r="K93" s="229">
        <f t="shared" ref="K93:L93" si="27">SUM(K92)</f>
        <v>3.1</v>
      </c>
      <c r="L93" s="229">
        <f t="shared" si="27"/>
        <v>0</v>
      </c>
      <c r="M93" s="82">
        <f t="shared" ref="M93:M97" si="28">SUM(N93+P93)</f>
        <v>22.6</v>
      </c>
      <c r="N93" s="229">
        <f>SUM(N92)</f>
        <v>22.6</v>
      </c>
      <c r="O93" s="229">
        <f t="shared" ref="O93:P93" si="29">SUM(O92)</f>
        <v>5.5</v>
      </c>
      <c r="P93" s="229">
        <f t="shared" si="29"/>
        <v>0</v>
      </c>
      <c r="Q93" s="82">
        <f>SUM(R93+T93)</f>
        <v>0</v>
      </c>
      <c r="R93" s="229">
        <f>SUM(R92)</f>
        <v>0</v>
      </c>
      <c r="S93" s="229">
        <f>SUM(S92)</f>
        <v>0</v>
      </c>
      <c r="T93" s="229">
        <f>SUM(T92)</f>
        <v>0</v>
      </c>
      <c r="U93" s="82">
        <f>SUM(V93+X93)</f>
        <v>0</v>
      </c>
      <c r="V93" s="229">
        <f>SUM(V92)</f>
        <v>0</v>
      </c>
      <c r="W93" s="229">
        <f>SUM(W92)</f>
        <v>0</v>
      </c>
      <c r="X93" s="231">
        <f>SUM(X92)</f>
        <v>0</v>
      </c>
      <c r="Y93" s="278"/>
    </row>
    <row r="94" spans="1:25" s="2" customFormat="1" ht="24.75" customHeight="1" thickBot="1" x14ac:dyDescent="0.25">
      <c r="A94" s="569">
        <v>1</v>
      </c>
      <c r="B94" s="575">
        <v>1</v>
      </c>
      <c r="C94" s="583">
        <v>16</v>
      </c>
      <c r="D94" s="581" t="s">
        <v>478</v>
      </c>
      <c r="E94" s="583">
        <v>12</v>
      </c>
      <c r="F94" s="417" t="s">
        <v>54</v>
      </c>
      <c r="G94" s="402" t="s">
        <v>453</v>
      </c>
      <c r="H94" s="403" t="s">
        <v>28</v>
      </c>
      <c r="I94" s="502"/>
      <c r="J94" s="279"/>
      <c r="K94" s="279"/>
      <c r="L94" s="405"/>
      <c r="M94" s="523">
        <f t="shared" si="28"/>
        <v>31.1</v>
      </c>
      <c r="N94" s="279">
        <v>31.1</v>
      </c>
      <c r="O94" s="26"/>
      <c r="P94" s="27"/>
      <c r="Q94" s="247">
        <f>R94+T94</f>
        <v>0</v>
      </c>
      <c r="R94" s="26"/>
      <c r="S94" s="26"/>
      <c r="T94" s="29"/>
      <c r="U94" s="247">
        <f>SUM(V94+X94)</f>
        <v>0</v>
      </c>
      <c r="V94" s="26"/>
      <c r="W94" s="26"/>
      <c r="X94" s="29"/>
      <c r="Y94" s="278"/>
    </row>
    <row r="95" spans="1:25" s="2" customFormat="1" ht="24.75" customHeight="1" thickBot="1" x14ac:dyDescent="0.25">
      <c r="A95" s="569"/>
      <c r="B95" s="575"/>
      <c r="C95" s="714"/>
      <c r="D95" s="596"/>
      <c r="E95" s="715"/>
      <c r="F95" s="608" t="s">
        <v>9</v>
      </c>
      <c r="G95" s="609"/>
      <c r="H95" s="610"/>
      <c r="I95" s="82">
        <f>SUM(J95+L95)</f>
        <v>0</v>
      </c>
      <c r="J95" s="229">
        <f>SUM(J94)</f>
        <v>0</v>
      </c>
      <c r="K95" s="229">
        <f>SUM(K94)</f>
        <v>0</v>
      </c>
      <c r="L95" s="229">
        <f>SUM(L94)</f>
        <v>0</v>
      </c>
      <c r="M95" s="82">
        <f t="shared" si="28"/>
        <v>31.1</v>
      </c>
      <c r="N95" s="229">
        <f>SUM(N94)</f>
        <v>31.1</v>
      </c>
      <c r="O95" s="229">
        <f>SUM(O94)</f>
        <v>0</v>
      </c>
      <c r="P95" s="229">
        <f>SUM(P94)</f>
        <v>0</v>
      </c>
      <c r="Q95" s="82">
        <f>SUM(R95+T95)</f>
        <v>0</v>
      </c>
      <c r="R95" s="229">
        <f>SUM(R94)</f>
        <v>0</v>
      </c>
      <c r="S95" s="229">
        <f>SUM(S94)</f>
        <v>0</v>
      </c>
      <c r="T95" s="229">
        <f>SUM(T94)</f>
        <v>0</v>
      </c>
      <c r="U95" s="82">
        <f>SUM(V95+X95)</f>
        <v>0</v>
      </c>
      <c r="V95" s="229">
        <f>SUM(V94)</f>
        <v>0</v>
      </c>
      <c r="W95" s="229">
        <f>SUM(W94)</f>
        <v>0</v>
      </c>
      <c r="X95" s="231">
        <f>SUM(X94)</f>
        <v>0</v>
      </c>
      <c r="Y95" s="278"/>
    </row>
    <row r="96" spans="1:25" s="4" customFormat="1" ht="26.25" hidden="1" customHeight="1" thickBot="1" x14ac:dyDescent="0.25">
      <c r="A96" s="569">
        <v>1</v>
      </c>
      <c r="B96" s="575">
        <v>1</v>
      </c>
      <c r="C96" s="576">
        <v>18</v>
      </c>
      <c r="D96" s="570" t="s">
        <v>444</v>
      </c>
      <c r="E96" s="589" t="s">
        <v>393</v>
      </c>
      <c r="F96" s="354" t="s">
        <v>255</v>
      </c>
      <c r="G96" s="354" t="s">
        <v>445</v>
      </c>
      <c r="H96" s="355" t="s">
        <v>28</v>
      </c>
      <c r="I96" s="25">
        <f>SUM(J96)</f>
        <v>0</v>
      </c>
      <c r="J96" s="44"/>
      <c r="K96" s="44"/>
      <c r="L96" s="47"/>
      <c r="M96" s="21">
        <f t="shared" si="28"/>
        <v>0</v>
      </c>
      <c r="N96" s="44"/>
      <c r="O96" s="44"/>
      <c r="P96" s="32"/>
      <c r="Q96" s="81"/>
      <c r="R96" s="44"/>
      <c r="S96" s="44"/>
      <c r="T96" s="47"/>
      <c r="U96" s="80"/>
      <c r="V96" s="26"/>
      <c r="W96" s="26"/>
      <c r="X96" s="29"/>
      <c r="Y96" s="8"/>
    </row>
    <row r="97" spans="1:25" s="4" customFormat="1" ht="21.6" hidden="1" customHeight="1" thickBot="1" x14ac:dyDescent="0.25">
      <c r="A97" s="569"/>
      <c r="B97" s="575"/>
      <c r="C97" s="577"/>
      <c r="D97" s="571"/>
      <c r="E97" s="644"/>
      <c r="F97" s="639" t="s">
        <v>9</v>
      </c>
      <c r="G97" s="640"/>
      <c r="H97" s="641"/>
      <c r="I97" s="71">
        <f>SUM(J97+L97)</f>
        <v>0</v>
      </c>
      <c r="J97" s="22">
        <f>SUM(J96)</f>
        <v>0</v>
      </c>
      <c r="K97" s="22">
        <f>SUM(K96)</f>
        <v>0</v>
      </c>
      <c r="L97" s="22">
        <f>SUM(L96)</f>
        <v>0</v>
      </c>
      <c r="M97" s="71">
        <f t="shared" si="28"/>
        <v>0</v>
      </c>
      <c r="N97" s="22">
        <f>SUM(N96)</f>
        <v>0</v>
      </c>
      <c r="O97" s="22">
        <f>SUM(O96)</f>
        <v>0</v>
      </c>
      <c r="P97" s="24">
        <f>SUM(P96)</f>
        <v>0</v>
      </c>
      <c r="Q97" s="71">
        <f>SUM(R97+T97)</f>
        <v>0</v>
      </c>
      <c r="R97" s="22">
        <f>SUM(R96)</f>
        <v>0</v>
      </c>
      <c r="S97" s="22">
        <f>SUM(S96)</f>
        <v>0</v>
      </c>
      <c r="T97" s="24">
        <f>SUM(T96)</f>
        <v>0</v>
      </c>
      <c r="U97" s="71">
        <f>SUM(V97+X97)</f>
        <v>0</v>
      </c>
      <c r="V97" s="22">
        <f>SUM(V96)</f>
        <v>0</v>
      </c>
      <c r="W97" s="22">
        <f>SUM(W96)</f>
        <v>0</v>
      </c>
      <c r="X97" s="24">
        <f>SUM(X96)</f>
        <v>0</v>
      </c>
      <c r="Y97" s="8"/>
    </row>
    <row r="98" spans="1:25" s="2" customFormat="1" ht="18" customHeight="1" thickBot="1" x14ac:dyDescent="0.25">
      <c r="A98" s="304">
        <v>1</v>
      </c>
      <c r="B98" s="305">
        <v>1</v>
      </c>
      <c r="C98" s="647" t="s">
        <v>10</v>
      </c>
      <c r="D98" s="648"/>
      <c r="E98" s="648"/>
      <c r="F98" s="648"/>
      <c r="G98" s="648"/>
      <c r="H98" s="649"/>
      <c r="I98" s="232">
        <f>SUM(J98+L98)</f>
        <v>4568.6000000000013</v>
      </c>
      <c r="J98" s="233">
        <f t="shared" ref="J98:X98" si="30">SUM(J13+J35+J39+J44+J49+J53+J57+J60+J64+J68+J71+J74+J78+J81+J83+J85+J87+J91+J93+J95+J97)</f>
        <v>4471.1000000000013</v>
      </c>
      <c r="K98" s="233">
        <f t="shared" si="30"/>
        <v>3581.4999999999995</v>
      </c>
      <c r="L98" s="240">
        <f t="shared" si="30"/>
        <v>97.5</v>
      </c>
      <c r="M98" s="232">
        <f t="shared" si="30"/>
        <v>5700.8</v>
      </c>
      <c r="N98" s="233">
        <f t="shared" si="30"/>
        <v>4992.8000000000011</v>
      </c>
      <c r="O98" s="233">
        <f t="shared" si="30"/>
        <v>3793.8999999999992</v>
      </c>
      <c r="P98" s="240">
        <f t="shared" si="30"/>
        <v>708</v>
      </c>
      <c r="Q98" s="232">
        <f t="shared" si="30"/>
        <v>5247</v>
      </c>
      <c r="R98" s="233">
        <f t="shared" si="30"/>
        <v>5042</v>
      </c>
      <c r="S98" s="233">
        <f t="shared" si="30"/>
        <v>3808.9999999999986</v>
      </c>
      <c r="T98" s="240">
        <f t="shared" si="30"/>
        <v>205</v>
      </c>
      <c r="U98" s="232">
        <f t="shared" si="30"/>
        <v>5247</v>
      </c>
      <c r="V98" s="233">
        <f t="shared" si="30"/>
        <v>5042</v>
      </c>
      <c r="W98" s="233">
        <f t="shared" si="30"/>
        <v>3808.9999999999986</v>
      </c>
      <c r="X98" s="240">
        <f t="shared" si="30"/>
        <v>205</v>
      </c>
      <c r="Y98" s="541"/>
    </row>
    <row r="99" spans="1:25" s="2" customFormat="1" ht="18.600000000000001" customHeight="1" thickBot="1" x14ac:dyDescent="0.25">
      <c r="A99" s="306">
        <v>1</v>
      </c>
      <c r="B99" s="307">
        <v>2</v>
      </c>
      <c r="C99" s="724" t="s">
        <v>30</v>
      </c>
      <c r="D99" s="725"/>
      <c r="E99" s="725"/>
      <c r="F99" s="725"/>
      <c r="G99" s="725"/>
      <c r="H99" s="725"/>
      <c r="I99" s="726"/>
      <c r="J99" s="726"/>
      <c r="K99" s="726"/>
      <c r="L99" s="726"/>
      <c r="M99" s="726"/>
      <c r="N99" s="726"/>
      <c r="O99" s="726"/>
      <c r="P99" s="726"/>
      <c r="Q99" s="726"/>
      <c r="R99" s="726"/>
      <c r="S99" s="726"/>
      <c r="T99" s="726"/>
      <c r="U99" s="726"/>
      <c r="V99" s="726"/>
      <c r="W99" s="726"/>
      <c r="X99" s="727"/>
      <c r="Y99" s="278"/>
    </row>
    <row r="100" spans="1:25" ht="19.5" customHeight="1" thickBot="1" x14ac:dyDescent="0.25">
      <c r="A100" s="628">
        <v>1</v>
      </c>
      <c r="B100" s="586">
        <v>2</v>
      </c>
      <c r="C100" s="693">
        <v>1</v>
      </c>
      <c r="D100" s="711" t="s">
        <v>14</v>
      </c>
      <c r="E100" s="691">
        <v>7</v>
      </c>
      <c r="F100" s="308" t="s">
        <v>37</v>
      </c>
      <c r="G100" s="308" t="s">
        <v>89</v>
      </c>
      <c r="H100" s="309" t="s">
        <v>396</v>
      </c>
      <c r="I100" s="502">
        <f>SUM(J100+L100)</f>
        <v>0.8</v>
      </c>
      <c r="J100" s="279">
        <v>0.8</v>
      </c>
      <c r="K100" s="279">
        <v>0.8</v>
      </c>
      <c r="L100" s="405"/>
      <c r="M100" s="501">
        <f>SUM(N100+P100)</f>
        <v>0.9</v>
      </c>
      <c r="N100" s="279">
        <v>0.9</v>
      </c>
      <c r="O100" s="279">
        <v>0.9</v>
      </c>
      <c r="P100" s="32"/>
      <c r="Q100" s="147">
        <f t="shared" ref="Q100:Q123" si="31">SUM(R100+T100)</f>
        <v>0.9</v>
      </c>
      <c r="R100" s="279">
        <v>0.9</v>
      </c>
      <c r="S100" s="279">
        <v>0.9</v>
      </c>
      <c r="T100" s="47"/>
      <c r="U100" s="147">
        <f t="shared" ref="U100:U123" si="32">SUM(V100+X100)</f>
        <v>0.9</v>
      </c>
      <c r="V100" s="279">
        <v>0.9</v>
      </c>
      <c r="W100" s="279">
        <v>0.9</v>
      </c>
      <c r="X100" s="29"/>
      <c r="Y100" s="278"/>
    </row>
    <row r="101" spans="1:25" s="2" customFormat="1" ht="15" customHeight="1" thickBot="1" x14ac:dyDescent="0.25">
      <c r="A101" s="572"/>
      <c r="B101" s="585"/>
      <c r="C101" s="604"/>
      <c r="D101" s="656"/>
      <c r="E101" s="692"/>
      <c r="F101" s="608" t="s">
        <v>9</v>
      </c>
      <c r="G101" s="609"/>
      <c r="H101" s="610"/>
      <c r="I101" s="82">
        <f>SUM(J101+L101)</f>
        <v>0.8</v>
      </c>
      <c r="J101" s="229">
        <f>SUM(J100)</f>
        <v>0.8</v>
      </c>
      <c r="K101" s="229">
        <f>SUM(K100)</f>
        <v>0.8</v>
      </c>
      <c r="L101" s="231">
        <f>SUM(L100)</f>
        <v>0</v>
      </c>
      <c r="M101" s="82">
        <f>SUM(N101+P101)</f>
        <v>0.9</v>
      </c>
      <c r="N101" s="229">
        <f>SUM(N100)</f>
        <v>0.9</v>
      </c>
      <c r="O101" s="229">
        <f>SUM(O100)</f>
        <v>0.9</v>
      </c>
      <c r="P101" s="231">
        <f>SUM(P100)</f>
        <v>0</v>
      </c>
      <c r="Q101" s="82">
        <f t="shared" si="31"/>
        <v>0.9</v>
      </c>
      <c r="R101" s="229">
        <f>SUM(R100)</f>
        <v>0.9</v>
      </c>
      <c r="S101" s="229">
        <f>SUM(S100)</f>
        <v>0.9</v>
      </c>
      <c r="T101" s="231">
        <f>SUM(T100)</f>
        <v>0</v>
      </c>
      <c r="U101" s="82">
        <f t="shared" si="32"/>
        <v>0.9</v>
      </c>
      <c r="V101" s="229">
        <f>SUM(V100)</f>
        <v>0.9</v>
      </c>
      <c r="W101" s="229">
        <f>SUM(W100)</f>
        <v>0.9</v>
      </c>
      <c r="X101" s="24">
        <f>SUM(X100)</f>
        <v>0</v>
      </c>
      <c r="Y101" s="278"/>
    </row>
    <row r="102" spans="1:25" ht="15" customHeight="1" thickBot="1" x14ac:dyDescent="0.25">
      <c r="A102" s="569">
        <v>1</v>
      </c>
      <c r="B102" s="575">
        <v>2</v>
      </c>
      <c r="C102" s="605">
        <v>2</v>
      </c>
      <c r="D102" s="581" t="s">
        <v>15</v>
      </c>
      <c r="E102" s="679">
        <v>3</v>
      </c>
      <c r="F102" s="406" t="s">
        <v>245</v>
      </c>
      <c r="G102" s="406" t="s">
        <v>90</v>
      </c>
      <c r="H102" s="412" t="s">
        <v>396</v>
      </c>
      <c r="I102" s="502">
        <f>SUM(J102)</f>
        <v>16.2</v>
      </c>
      <c r="J102" s="279">
        <v>16.2</v>
      </c>
      <c r="K102" s="279">
        <v>13.3</v>
      </c>
      <c r="L102" s="405"/>
      <c r="M102" s="501">
        <f>SUM(N102+P102)</f>
        <v>16.7</v>
      </c>
      <c r="N102" s="279">
        <v>16.7</v>
      </c>
      <c r="O102" s="279">
        <v>13.8</v>
      </c>
      <c r="P102" s="32"/>
      <c r="Q102" s="147">
        <f t="shared" si="31"/>
        <v>16.7</v>
      </c>
      <c r="R102" s="279">
        <v>16.7</v>
      </c>
      <c r="S102" s="279">
        <v>13.8</v>
      </c>
      <c r="T102" s="47"/>
      <c r="U102" s="147">
        <f t="shared" si="32"/>
        <v>16.7</v>
      </c>
      <c r="V102" s="279">
        <v>16.7</v>
      </c>
      <c r="W102" s="279">
        <v>13.8</v>
      </c>
      <c r="X102" s="29"/>
      <c r="Y102" s="278"/>
    </row>
    <row r="103" spans="1:25" s="2" customFormat="1" ht="24.6" customHeight="1" thickBot="1" x14ac:dyDescent="0.25">
      <c r="A103" s="569"/>
      <c r="B103" s="575"/>
      <c r="C103" s="605"/>
      <c r="D103" s="581"/>
      <c r="E103" s="679"/>
      <c r="F103" s="608" t="s">
        <v>9</v>
      </c>
      <c r="G103" s="609"/>
      <c r="H103" s="610"/>
      <c r="I103" s="82">
        <f>SUM(J103+L103)</f>
        <v>16.2</v>
      </c>
      <c r="J103" s="229">
        <f>SUM(J102)</f>
        <v>16.2</v>
      </c>
      <c r="K103" s="229">
        <f>SUM(K102)</f>
        <v>13.3</v>
      </c>
      <c r="L103" s="231">
        <f>SUM(L102)</f>
        <v>0</v>
      </c>
      <c r="M103" s="82">
        <f>SUM(N103+P103)</f>
        <v>16.7</v>
      </c>
      <c r="N103" s="229">
        <f>SUM(N102)</f>
        <v>16.7</v>
      </c>
      <c r="O103" s="229">
        <f>SUM(O102)</f>
        <v>13.8</v>
      </c>
      <c r="P103" s="231">
        <f>SUM(P102)</f>
        <v>0</v>
      </c>
      <c r="Q103" s="82">
        <f t="shared" si="31"/>
        <v>16.7</v>
      </c>
      <c r="R103" s="229">
        <f>SUM(R102)</f>
        <v>16.7</v>
      </c>
      <c r="S103" s="229">
        <f>SUM(S102)</f>
        <v>13.8</v>
      </c>
      <c r="T103" s="231">
        <f>SUM(T102)</f>
        <v>0</v>
      </c>
      <c r="U103" s="82">
        <f t="shared" si="32"/>
        <v>16.7</v>
      </c>
      <c r="V103" s="229">
        <f>SUM(V102)</f>
        <v>16.7</v>
      </c>
      <c r="W103" s="229">
        <f>SUM(W102)</f>
        <v>13.8</v>
      </c>
      <c r="X103" s="24">
        <f>SUM(X102)</f>
        <v>0</v>
      </c>
      <c r="Y103" s="278"/>
    </row>
    <row r="104" spans="1:25" ht="15" hidden="1" customHeight="1" thickBot="1" x14ac:dyDescent="0.25">
      <c r="A104" s="569">
        <v>1</v>
      </c>
      <c r="B104" s="575">
        <v>2</v>
      </c>
      <c r="C104" s="605">
        <v>3</v>
      </c>
      <c r="D104" s="581" t="s">
        <v>16</v>
      </c>
      <c r="E104" s="679">
        <v>17</v>
      </c>
      <c r="F104" s="604" t="s">
        <v>59</v>
      </c>
      <c r="G104" s="604" t="s">
        <v>91</v>
      </c>
      <c r="H104" s="408" t="s">
        <v>396</v>
      </c>
      <c r="I104" s="15">
        <f>SUM(J104)</f>
        <v>0</v>
      </c>
      <c r="J104" s="48"/>
      <c r="K104" s="48"/>
      <c r="L104" s="49"/>
      <c r="M104" s="25">
        <f>SUM(N104)</f>
        <v>0</v>
      </c>
      <c r="N104" s="44"/>
      <c r="O104" s="44"/>
      <c r="P104" s="32"/>
      <c r="Q104" s="147">
        <f t="shared" si="31"/>
        <v>0</v>
      </c>
      <c r="R104" s="44"/>
      <c r="S104" s="44"/>
      <c r="T104" s="47"/>
      <c r="U104" s="147">
        <f t="shared" si="32"/>
        <v>0</v>
      </c>
      <c r="V104" s="44"/>
      <c r="W104" s="44"/>
      <c r="X104" s="29"/>
      <c r="Y104" s="278"/>
    </row>
    <row r="105" spans="1:25" ht="15" hidden="1" customHeight="1" thickBot="1" x14ac:dyDescent="0.25">
      <c r="A105" s="569"/>
      <c r="B105" s="575"/>
      <c r="C105" s="605"/>
      <c r="D105" s="581"/>
      <c r="E105" s="679"/>
      <c r="F105" s="606"/>
      <c r="G105" s="606"/>
      <c r="H105" s="413" t="s">
        <v>28</v>
      </c>
      <c r="I105" s="249">
        <f>SUM(J105)</f>
        <v>0</v>
      </c>
      <c r="J105" s="45"/>
      <c r="K105" s="45"/>
      <c r="L105" s="46"/>
      <c r="M105" s="33">
        <f>SUM(N105)</f>
        <v>0</v>
      </c>
      <c r="N105" s="85"/>
      <c r="O105" s="85"/>
      <c r="P105" s="36"/>
      <c r="Q105" s="130">
        <f t="shared" si="31"/>
        <v>0</v>
      </c>
      <c r="R105" s="85"/>
      <c r="S105" s="85"/>
      <c r="T105" s="84"/>
      <c r="U105" s="130">
        <f t="shared" si="32"/>
        <v>0</v>
      </c>
      <c r="V105" s="85"/>
      <c r="W105" s="85"/>
      <c r="X105" s="37"/>
      <c r="Y105" s="278"/>
    </row>
    <row r="106" spans="1:25" s="2" customFormat="1" ht="29.45" hidden="1" customHeight="1" thickBot="1" x14ac:dyDescent="0.25">
      <c r="A106" s="569"/>
      <c r="B106" s="575"/>
      <c r="C106" s="605"/>
      <c r="D106" s="581"/>
      <c r="E106" s="679"/>
      <c r="F106" s="608" t="s">
        <v>9</v>
      </c>
      <c r="G106" s="609"/>
      <c r="H106" s="610"/>
      <c r="I106" s="82">
        <f>SUM(J106+L106)</f>
        <v>0</v>
      </c>
      <c r="J106" s="229">
        <f>SUM(J104+J105)</f>
        <v>0</v>
      </c>
      <c r="K106" s="229">
        <f t="shared" ref="K106:X106" si="33">SUM(K104+K105)</f>
        <v>0</v>
      </c>
      <c r="L106" s="230">
        <f t="shared" si="33"/>
        <v>0</v>
      </c>
      <c r="M106" s="82">
        <f>SUM(N106)</f>
        <v>0</v>
      </c>
      <c r="N106" s="229">
        <f t="shared" si="33"/>
        <v>0</v>
      </c>
      <c r="O106" s="229">
        <f t="shared" si="33"/>
        <v>0</v>
      </c>
      <c r="P106" s="231">
        <f t="shared" si="33"/>
        <v>0</v>
      </c>
      <c r="Q106" s="82">
        <f>SUM(R106+T106)</f>
        <v>0</v>
      </c>
      <c r="R106" s="229">
        <f t="shared" si="33"/>
        <v>0</v>
      </c>
      <c r="S106" s="229">
        <f t="shared" si="33"/>
        <v>0</v>
      </c>
      <c r="T106" s="231">
        <f t="shared" si="33"/>
        <v>0</v>
      </c>
      <c r="U106" s="82">
        <f>SUM(V106+X106)</f>
        <v>0</v>
      </c>
      <c r="V106" s="229">
        <f t="shared" si="33"/>
        <v>0</v>
      </c>
      <c r="W106" s="229">
        <f t="shared" si="33"/>
        <v>0</v>
      </c>
      <c r="X106" s="231">
        <f t="shared" si="33"/>
        <v>0</v>
      </c>
      <c r="Y106" s="278"/>
    </row>
    <row r="107" spans="1:25" ht="15" customHeight="1" x14ac:dyDescent="0.2">
      <c r="A107" s="569">
        <v>1</v>
      </c>
      <c r="B107" s="575">
        <v>2</v>
      </c>
      <c r="C107" s="605">
        <v>3</v>
      </c>
      <c r="D107" s="581" t="s">
        <v>17</v>
      </c>
      <c r="E107" s="679">
        <v>42</v>
      </c>
      <c r="F107" s="604" t="s">
        <v>59</v>
      </c>
      <c r="G107" s="604" t="s">
        <v>92</v>
      </c>
      <c r="H107" s="377" t="s">
        <v>396</v>
      </c>
      <c r="I107" s="502">
        <f>SUM(J107)</f>
        <v>23.7</v>
      </c>
      <c r="J107" s="451">
        <v>23.7</v>
      </c>
      <c r="K107" s="451">
        <v>23.4</v>
      </c>
      <c r="L107" s="405"/>
      <c r="M107" s="504">
        <f>SUM(N107)</f>
        <v>23.1</v>
      </c>
      <c r="N107" s="451">
        <v>23.1</v>
      </c>
      <c r="O107" s="451">
        <v>22.8</v>
      </c>
      <c r="P107" s="49"/>
      <c r="Q107" s="147">
        <f t="shared" si="31"/>
        <v>23.1</v>
      </c>
      <c r="R107" s="465">
        <v>23.1</v>
      </c>
      <c r="S107" s="465">
        <v>22.8</v>
      </c>
      <c r="T107" s="50"/>
      <c r="U107" s="147">
        <f t="shared" si="32"/>
        <v>23.1</v>
      </c>
      <c r="V107" s="465">
        <v>23.1</v>
      </c>
      <c r="W107" s="465">
        <v>22.8</v>
      </c>
      <c r="X107" s="41"/>
      <c r="Y107" s="278"/>
    </row>
    <row r="108" spans="1:25" s="3" customFormat="1" ht="15" customHeight="1" thickBot="1" x14ac:dyDescent="0.25">
      <c r="A108" s="569"/>
      <c r="B108" s="575"/>
      <c r="C108" s="605"/>
      <c r="D108" s="581"/>
      <c r="E108" s="679"/>
      <c r="F108" s="686"/>
      <c r="G108" s="686"/>
      <c r="H108" s="292" t="s">
        <v>28</v>
      </c>
      <c r="I108" s="502">
        <f>SUM(J108)</f>
        <v>0.2</v>
      </c>
      <c r="J108" s="453">
        <v>0.2</v>
      </c>
      <c r="K108" s="453">
        <v>0.2</v>
      </c>
      <c r="L108" s="405"/>
      <c r="M108" s="512">
        <f t="shared" ref="M108:M123" si="34">SUM(N108+P108)</f>
        <v>0.5</v>
      </c>
      <c r="N108" s="453">
        <v>0.5</v>
      </c>
      <c r="O108" s="453"/>
      <c r="P108" s="52"/>
      <c r="Q108" s="147">
        <f t="shared" si="31"/>
        <v>0.5</v>
      </c>
      <c r="R108" s="279">
        <v>0.5</v>
      </c>
      <c r="S108" s="279"/>
      <c r="T108" s="405"/>
      <c r="U108" s="501">
        <f t="shared" si="32"/>
        <v>0.5</v>
      </c>
      <c r="V108" s="279">
        <v>0.5</v>
      </c>
      <c r="W108" s="279"/>
      <c r="X108" s="29"/>
      <c r="Y108" s="278"/>
    </row>
    <row r="109" spans="1:25" s="2" customFormat="1" ht="17.45" customHeight="1" thickBot="1" x14ac:dyDescent="0.25">
      <c r="A109" s="569"/>
      <c r="B109" s="575"/>
      <c r="C109" s="605"/>
      <c r="D109" s="581"/>
      <c r="E109" s="679"/>
      <c r="F109" s="608" t="s">
        <v>9</v>
      </c>
      <c r="G109" s="609"/>
      <c r="H109" s="610"/>
      <c r="I109" s="82">
        <f>SUM(J109+L109)</f>
        <v>23.9</v>
      </c>
      <c r="J109" s="229">
        <f>SUM(J107+J108)</f>
        <v>23.9</v>
      </c>
      <c r="K109" s="229">
        <f>SUM(K107+K108)</f>
        <v>23.599999999999998</v>
      </c>
      <c r="L109" s="230">
        <f>SUM(L107+L108)</f>
        <v>0</v>
      </c>
      <c r="M109" s="82">
        <f t="shared" si="34"/>
        <v>23.6</v>
      </c>
      <c r="N109" s="229">
        <f>SUM(N107+N108)</f>
        <v>23.6</v>
      </c>
      <c r="O109" s="229">
        <f>SUM(O107+O108)</f>
        <v>22.8</v>
      </c>
      <c r="P109" s="231"/>
      <c r="Q109" s="260">
        <f t="shared" si="31"/>
        <v>23.6</v>
      </c>
      <c r="R109" s="229">
        <f>SUM(R107+R108)</f>
        <v>23.6</v>
      </c>
      <c r="S109" s="229">
        <f>SUM(S107+S108)</f>
        <v>22.8</v>
      </c>
      <c r="T109" s="231"/>
      <c r="U109" s="82">
        <f t="shared" si="32"/>
        <v>23.6</v>
      </c>
      <c r="V109" s="229">
        <f>SUM(V107+V108)</f>
        <v>23.6</v>
      </c>
      <c r="W109" s="22">
        <f>SUM(W107+W108)</f>
        <v>22.8</v>
      </c>
      <c r="X109" s="24"/>
      <c r="Y109" s="278"/>
    </row>
    <row r="110" spans="1:25" ht="15" customHeight="1" x14ac:dyDescent="0.2">
      <c r="A110" s="569">
        <v>1</v>
      </c>
      <c r="B110" s="575">
        <v>2</v>
      </c>
      <c r="C110" s="605">
        <v>4</v>
      </c>
      <c r="D110" s="581" t="s">
        <v>492</v>
      </c>
      <c r="E110" s="679">
        <v>41</v>
      </c>
      <c r="F110" s="605" t="s">
        <v>338</v>
      </c>
      <c r="G110" s="605" t="s">
        <v>93</v>
      </c>
      <c r="H110" s="294" t="s">
        <v>396</v>
      </c>
      <c r="I110" s="502">
        <f>SUM(J110)</f>
        <v>8.1</v>
      </c>
      <c r="J110" s="465">
        <v>8.1</v>
      </c>
      <c r="K110" s="465">
        <v>8</v>
      </c>
      <c r="L110" s="405"/>
      <c r="M110" s="501">
        <f t="shared" si="34"/>
        <v>8.1999999999999993</v>
      </c>
      <c r="N110" s="465">
        <v>8.1999999999999993</v>
      </c>
      <c r="O110" s="465">
        <v>8.1</v>
      </c>
      <c r="P110" s="420"/>
      <c r="Q110" s="501">
        <f t="shared" si="31"/>
        <v>8.1999999999999993</v>
      </c>
      <c r="R110" s="279">
        <v>8.1999999999999993</v>
      </c>
      <c r="S110" s="279">
        <v>8.1</v>
      </c>
      <c r="T110" s="405"/>
      <c r="U110" s="501">
        <f t="shared" si="32"/>
        <v>8.1999999999999993</v>
      </c>
      <c r="V110" s="279">
        <v>8.1999999999999993</v>
      </c>
      <c r="W110" s="279">
        <v>8.1</v>
      </c>
      <c r="X110" s="29"/>
      <c r="Y110" s="278"/>
    </row>
    <row r="111" spans="1:25" ht="15" customHeight="1" thickBot="1" x14ac:dyDescent="0.25">
      <c r="A111" s="569"/>
      <c r="B111" s="575"/>
      <c r="C111" s="605"/>
      <c r="D111" s="581"/>
      <c r="E111" s="679"/>
      <c r="F111" s="686"/>
      <c r="G111" s="686"/>
      <c r="H111" s="292" t="s">
        <v>28</v>
      </c>
      <c r="I111" s="502">
        <f>SUM(J111)</f>
        <v>18.5</v>
      </c>
      <c r="J111" s="279">
        <v>18.5</v>
      </c>
      <c r="K111" s="279">
        <v>18.3</v>
      </c>
      <c r="L111" s="405"/>
      <c r="M111" s="501">
        <f t="shared" si="34"/>
        <v>15.7</v>
      </c>
      <c r="N111" s="279">
        <v>15.7</v>
      </c>
      <c r="O111" s="279">
        <v>14.9</v>
      </c>
      <c r="P111" s="452"/>
      <c r="Q111" s="501">
        <f t="shared" si="31"/>
        <v>20.3</v>
      </c>
      <c r="R111" s="279">
        <v>20.3</v>
      </c>
      <c r="S111" s="279">
        <v>19.5</v>
      </c>
      <c r="T111" s="405"/>
      <c r="U111" s="501">
        <f t="shared" si="32"/>
        <v>20.3</v>
      </c>
      <c r="V111" s="279">
        <v>20.3</v>
      </c>
      <c r="W111" s="279">
        <v>19.5</v>
      </c>
      <c r="X111" s="29"/>
      <c r="Y111" s="278"/>
    </row>
    <row r="112" spans="1:25" s="2" customFormat="1" ht="18" customHeight="1" thickBot="1" x14ac:dyDescent="0.25">
      <c r="A112" s="569"/>
      <c r="B112" s="575"/>
      <c r="C112" s="605"/>
      <c r="D112" s="581"/>
      <c r="E112" s="679"/>
      <c r="F112" s="608" t="s">
        <v>9</v>
      </c>
      <c r="G112" s="609"/>
      <c r="H112" s="610"/>
      <c r="I112" s="82">
        <f>SUM(J112+L112)</f>
        <v>26.6</v>
      </c>
      <c r="J112" s="229">
        <f>J110+J111</f>
        <v>26.6</v>
      </c>
      <c r="K112" s="229">
        <f>K110+K111</f>
        <v>26.3</v>
      </c>
      <c r="L112" s="231">
        <f>L110+L111</f>
        <v>0</v>
      </c>
      <c r="M112" s="82">
        <f t="shared" si="34"/>
        <v>23.9</v>
      </c>
      <c r="N112" s="229">
        <f>N110+N111</f>
        <v>23.9</v>
      </c>
      <c r="O112" s="229">
        <f>O110+O111</f>
        <v>23</v>
      </c>
      <c r="P112" s="231">
        <f>P110+P111</f>
        <v>0</v>
      </c>
      <c r="Q112" s="82">
        <f t="shared" si="31"/>
        <v>28.5</v>
      </c>
      <c r="R112" s="229">
        <f>R110+R111</f>
        <v>28.5</v>
      </c>
      <c r="S112" s="229">
        <f>S110+S111</f>
        <v>27.6</v>
      </c>
      <c r="T112" s="231">
        <f>T110+T111</f>
        <v>0</v>
      </c>
      <c r="U112" s="82">
        <f t="shared" si="32"/>
        <v>28.5</v>
      </c>
      <c r="V112" s="229">
        <f>V110+V111</f>
        <v>28.5</v>
      </c>
      <c r="W112" s="22">
        <f>W110+W111</f>
        <v>27.6</v>
      </c>
      <c r="X112" s="24">
        <f>X110+X111</f>
        <v>0</v>
      </c>
      <c r="Y112" s="278"/>
    </row>
    <row r="113" spans="1:25" ht="15" customHeight="1" x14ac:dyDescent="0.2">
      <c r="A113" s="569">
        <v>1</v>
      </c>
      <c r="B113" s="575">
        <v>2</v>
      </c>
      <c r="C113" s="605">
        <v>5</v>
      </c>
      <c r="D113" s="581" t="s">
        <v>18</v>
      </c>
      <c r="E113" s="679">
        <v>7</v>
      </c>
      <c r="F113" s="605" t="s">
        <v>338</v>
      </c>
      <c r="G113" s="605" t="s">
        <v>94</v>
      </c>
      <c r="H113" s="294" t="s">
        <v>396</v>
      </c>
      <c r="I113" s="502">
        <f>SUM(J113)</f>
        <v>28.8</v>
      </c>
      <c r="J113" s="279">
        <v>28.8</v>
      </c>
      <c r="K113" s="279">
        <v>28.4</v>
      </c>
      <c r="L113" s="405"/>
      <c r="M113" s="501">
        <f t="shared" si="34"/>
        <v>30.4</v>
      </c>
      <c r="N113" s="279">
        <v>30.4</v>
      </c>
      <c r="O113" s="279">
        <v>30</v>
      </c>
      <c r="P113" s="32"/>
      <c r="Q113" s="147">
        <f t="shared" si="31"/>
        <v>30.4</v>
      </c>
      <c r="R113" s="279">
        <v>30.4</v>
      </c>
      <c r="S113" s="279">
        <v>30</v>
      </c>
      <c r="T113" s="47"/>
      <c r="U113" s="147">
        <f t="shared" si="32"/>
        <v>30.4</v>
      </c>
      <c r="V113" s="279">
        <v>30.4</v>
      </c>
      <c r="W113" s="279">
        <v>30</v>
      </c>
      <c r="X113" s="29"/>
      <c r="Y113" s="278"/>
    </row>
    <row r="114" spans="1:25" s="3" customFormat="1" ht="15" customHeight="1" thickBot="1" x14ac:dyDescent="0.25">
      <c r="A114" s="569"/>
      <c r="B114" s="575"/>
      <c r="C114" s="605"/>
      <c r="D114" s="581"/>
      <c r="E114" s="679"/>
      <c r="F114" s="686"/>
      <c r="G114" s="686"/>
      <c r="H114" s="292" t="s">
        <v>28</v>
      </c>
      <c r="I114" s="502">
        <f>SUM(J114)</f>
        <v>38.799999999999997</v>
      </c>
      <c r="J114" s="279">
        <v>38.799999999999997</v>
      </c>
      <c r="K114" s="279">
        <v>38.299999999999997</v>
      </c>
      <c r="L114" s="405"/>
      <c r="M114" s="501">
        <f t="shared" si="34"/>
        <v>41.3</v>
      </c>
      <c r="N114" s="279">
        <v>41.3</v>
      </c>
      <c r="O114" s="279">
        <v>39.6</v>
      </c>
      <c r="P114" s="32"/>
      <c r="Q114" s="147">
        <f t="shared" si="31"/>
        <v>44</v>
      </c>
      <c r="R114" s="279">
        <v>44</v>
      </c>
      <c r="S114" s="279">
        <v>42.3</v>
      </c>
      <c r="T114" s="47"/>
      <c r="U114" s="147">
        <f t="shared" si="32"/>
        <v>44</v>
      </c>
      <c r="V114" s="279">
        <v>44</v>
      </c>
      <c r="W114" s="279">
        <v>42.3</v>
      </c>
      <c r="X114" s="29"/>
      <c r="Y114" s="278"/>
    </row>
    <row r="115" spans="1:25" s="2" customFormat="1" ht="14.45" customHeight="1" thickBot="1" x14ac:dyDescent="0.25">
      <c r="A115" s="569"/>
      <c r="B115" s="575"/>
      <c r="C115" s="605"/>
      <c r="D115" s="581"/>
      <c r="E115" s="679"/>
      <c r="F115" s="608" t="s">
        <v>9</v>
      </c>
      <c r="G115" s="609"/>
      <c r="H115" s="610"/>
      <c r="I115" s="82">
        <f>SUM(J115+L115)</f>
        <v>67.599999999999994</v>
      </c>
      <c r="J115" s="229">
        <f>J113+J114</f>
        <v>67.599999999999994</v>
      </c>
      <c r="K115" s="229">
        <f>K113+K114</f>
        <v>66.699999999999989</v>
      </c>
      <c r="L115" s="231">
        <f>L113+L114</f>
        <v>0</v>
      </c>
      <c r="M115" s="82">
        <f t="shared" si="34"/>
        <v>71.699999999999989</v>
      </c>
      <c r="N115" s="229">
        <f>N113+N114</f>
        <v>71.699999999999989</v>
      </c>
      <c r="O115" s="229">
        <f>O113+O114</f>
        <v>69.599999999999994</v>
      </c>
      <c r="P115" s="231">
        <f>P113+P114</f>
        <v>0</v>
      </c>
      <c r="Q115" s="82">
        <f t="shared" si="31"/>
        <v>74.400000000000006</v>
      </c>
      <c r="R115" s="229">
        <f>R113+R114</f>
        <v>74.400000000000006</v>
      </c>
      <c r="S115" s="229">
        <f>S113+S114</f>
        <v>72.3</v>
      </c>
      <c r="T115" s="231">
        <f>T113+T114</f>
        <v>0</v>
      </c>
      <c r="U115" s="82">
        <f t="shared" si="32"/>
        <v>74.400000000000006</v>
      </c>
      <c r="V115" s="229">
        <f>V113+V114</f>
        <v>74.400000000000006</v>
      </c>
      <c r="W115" s="22">
        <f>W113+W114</f>
        <v>72.3</v>
      </c>
      <c r="X115" s="24">
        <f>X113+X114</f>
        <v>0</v>
      </c>
      <c r="Y115" s="278"/>
    </row>
    <row r="116" spans="1:25" ht="24" customHeight="1" thickBot="1" x14ac:dyDescent="0.25">
      <c r="A116" s="569">
        <v>1</v>
      </c>
      <c r="B116" s="575">
        <v>2</v>
      </c>
      <c r="C116" s="605">
        <v>6</v>
      </c>
      <c r="D116" s="581" t="s">
        <v>247</v>
      </c>
      <c r="E116" s="679">
        <v>14</v>
      </c>
      <c r="F116" s="291" t="s">
        <v>246</v>
      </c>
      <c r="G116" s="291" t="s">
        <v>95</v>
      </c>
      <c r="H116" s="292" t="s">
        <v>396</v>
      </c>
      <c r="I116" s="502">
        <f>SUM(J116)</f>
        <v>0</v>
      </c>
      <c r="J116" s="279"/>
      <c r="K116" s="279"/>
      <c r="L116" s="405"/>
      <c r="M116" s="501">
        <f t="shared" si="34"/>
        <v>0.6</v>
      </c>
      <c r="N116" s="279">
        <v>0.6</v>
      </c>
      <c r="O116" s="44"/>
      <c r="P116" s="32"/>
      <c r="Q116" s="147">
        <f t="shared" si="31"/>
        <v>0.6</v>
      </c>
      <c r="R116" s="44">
        <v>0.6</v>
      </c>
      <c r="S116" s="44"/>
      <c r="T116" s="47"/>
      <c r="U116" s="147">
        <f t="shared" si="32"/>
        <v>0.6</v>
      </c>
      <c r="V116" s="44">
        <v>0.6</v>
      </c>
      <c r="W116" s="44"/>
      <c r="X116" s="29"/>
      <c r="Y116" s="278"/>
    </row>
    <row r="117" spans="1:25" s="2" customFormat="1" ht="18" customHeight="1" thickBot="1" x14ac:dyDescent="0.25">
      <c r="A117" s="569"/>
      <c r="B117" s="575"/>
      <c r="C117" s="605"/>
      <c r="D117" s="581"/>
      <c r="E117" s="679"/>
      <c r="F117" s="608" t="s">
        <v>9</v>
      </c>
      <c r="G117" s="609"/>
      <c r="H117" s="610"/>
      <c r="I117" s="82">
        <f>SUM(J117+L117)</f>
        <v>0</v>
      </c>
      <c r="J117" s="229">
        <f>SUM(J116)</f>
        <v>0</v>
      </c>
      <c r="K117" s="229">
        <f>SUM(K116)</f>
        <v>0</v>
      </c>
      <c r="L117" s="231">
        <f>SUM(L116)</f>
        <v>0</v>
      </c>
      <c r="M117" s="82">
        <f t="shared" si="34"/>
        <v>0.6</v>
      </c>
      <c r="N117" s="229">
        <f>SUM(N116)</f>
        <v>0.6</v>
      </c>
      <c r="O117" s="229">
        <f>SUM(O116)</f>
        <v>0</v>
      </c>
      <c r="P117" s="231">
        <f>SUM(P116)</f>
        <v>0</v>
      </c>
      <c r="Q117" s="82">
        <f t="shared" si="31"/>
        <v>0.6</v>
      </c>
      <c r="R117" s="229">
        <f>SUM(R116)</f>
        <v>0.6</v>
      </c>
      <c r="S117" s="229">
        <f>SUM(S116)</f>
        <v>0</v>
      </c>
      <c r="T117" s="231">
        <f>SUM(T116)</f>
        <v>0</v>
      </c>
      <c r="U117" s="82">
        <f t="shared" si="32"/>
        <v>0.6</v>
      </c>
      <c r="V117" s="229">
        <f>SUM(V116)</f>
        <v>0.6</v>
      </c>
      <c r="W117" s="22">
        <f>SUM(W116)</f>
        <v>0</v>
      </c>
      <c r="X117" s="24">
        <f>SUM(X116)</f>
        <v>0</v>
      </c>
      <c r="Y117" s="278"/>
    </row>
    <row r="118" spans="1:25" ht="15" customHeight="1" thickBot="1" x14ac:dyDescent="0.25">
      <c r="A118" s="569">
        <v>1</v>
      </c>
      <c r="B118" s="575">
        <v>2</v>
      </c>
      <c r="C118" s="605">
        <v>7</v>
      </c>
      <c r="D118" s="596" t="s">
        <v>19</v>
      </c>
      <c r="E118" s="679">
        <v>9</v>
      </c>
      <c r="F118" s="291" t="s">
        <v>338</v>
      </c>
      <c r="G118" s="291" t="s">
        <v>174</v>
      </c>
      <c r="H118" s="292" t="s">
        <v>396</v>
      </c>
      <c r="I118" s="502">
        <f>SUM(J118)</f>
        <v>6.5</v>
      </c>
      <c r="J118" s="279">
        <v>6.5</v>
      </c>
      <c r="K118" s="279">
        <v>6.1</v>
      </c>
      <c r="L118" s="405"/>
      <c r="M118" s="501">
        <f t="shared" si="34"/>
        <v>6.7</v>
      </c>
      <c r="N118" s="279">
        <v>6.7</v>
      </c>
      <c r="O118" s="279">
        <v>6.6</v>
      </c>
      <c r="P118" s="32"/>
      <c r="Q118" s="147">
        <f t="shared" si="31"/>
        <v>6.7</v>
      </c>
      <c r="R118" s="279">
        <v>6.7</v>
      </c>
      <c r="S118" s="279">
        <v>6.6</v>
      </c>
      <c r="T118" s="47"/>
      <c r="U118" s="147">
        <f t="shared" si="32"/>
        <v>6.7</v>
      </c>
      <c r="V118" s="279">
        <v>6.7</v>
      </c>
      <c r="W118" s="279">
        <v>6.6</v>
      </c>
      <c r="X118" s="29"/>
      <c r="Y118" s="278"/>
    </row>
    <row r="119" spans="1:25" s="2" customFormat="1" ht="18" customHeight="1" thickBot="1" x14ac:dyDescent="0.25">
      <c r="A119" s="569"/>
      <c r="B119" s="575"/>
      <c r="C119" s="605"/>
      <c r="D119" s="656"/>
      <c r="E119" s="679"/>
      <c r="F119" s="608" t="s">
        <v>9</v>
      </c>
      <c r="G119" s="609"/>
      <c r="H119" s="610"/>
      <c r="I119" s="82">
        <f>SUM(J119+L119)</f>
        <v>6.5</v>
      </c>
      <c r="J119" s="229">
        <f>SUM(J118)</f>
        <v>6.5</v>
      </c>
      <c r="K119" s="229">
        <f>SUM(K118)</f>
        <v>6.1</v>
      </c>
      <c r="L119" s="231">
        <f>SUM(L118)</f>
        <v>0</v>
      </c>
      <c r="M119" s="82">
        <f t="shared" si="34"/>
        <v>6.7</v>
      </c>
      <c r="N119" s="229">
        <f>SUM(N118)</f>
        <v>6.7</v>
      </c>
      <c r="O119" s="229">
        <f>SUM(O118)</f>
        <v>6.6</v>
      </c>
      <c r="P119" s="231">
        <f>SUM(P118)</f>
        <v>0</v>
      </c>
      <c r="Q119" s="82">
        <f t="shared" si="31"/>
        <v>6.7</v>
      </c>
      <c r="R119" s="229">
        <f>SUM(R118)</f>
        <v>6.7</v>
      </c>
      <c r="S119" s="229">
        <f>SUM(S118)</f>
        <v>6.6</v>
      </c>
      <c r="T119" s="231">
        <f>SUM(T118)</f>
        <v>0</v>
      </c>
      <c r="U119" s="82">
        <f t="shared" si="32"/>
        <v>6.7</v>
      </c>
      <c r="V119" s="229">
        <f>SUM(V118)</f>
        <v>6.7</v>
      </c>
      <c r="W119" s="22">
        <f>SUM(W118)</f>
        <v>6.6</v>
      </c>
      <c r="X119" s="24">
        <f>SUM(X118)</f>
        <v>0</v>
      </c>
      <c r="Y119" s="278"/>
    </row>
    <row r="120" spans="1:25" ht="15" customHeight="1" thickBot="1" x14ac:dyDescent="0.25">
      <c r="A120" s="569">
        <v>1</v>
      </c>
      <c r="B120" s="575">
        <v>2</v>
      </c>
      <c r="C120" s="605">
        <v>8</v>
      </c>
      <c r="D120" s="581" t="s">
        <v>20</v>
      </c>
      <c r="E120" s="679">
        <v>22</v>
      </c>
      <c r="F120" s="291" t="s">
        <v>342</v>
      </c>
      <c r="G120" s="291" t="s">
        <v>96</v>
      </c>
      <c r="H120" s="292" t="s">
        <v>396</v>
      </c>
      <c r="I120" s="502">
        <f>SUM(J120)</f>
        <v>5.7</v>
      </c>
      <c r="J120" s="279">
        <v>5.7</v>
      </c>
      <c r="K120" s="279">
        <v>4.8</v>
      </c>
      <c r="L120" s="405"/>
      <c r="M120" s="501">
        <f t="shared" si="34"/>
        <v>6.7</v>
      </c>
      <c r="N120" s="279">
        <v>6.7</v>
      </c>
      <c r="O120" s="279">
        <v>5.9</v>
      </c>
      <c r="P120" s="29"/>
      <c r="Q120" s="147">
        <f t="shared" si="31"/>
        <v>6.7</v>
      </c>
      <c r="R120" s="279">
        <v>6.7</v>
      </c>
      <c r="S120" s="279">
        <v>5.9</v>
      </c>
      <c r="T120" s="47"/>
      <c r="U120" s="147">
        <f t="shared" si="32"/>
        <v>6.7</v>
      </c>
      <c r="V120" s="279">
        <v>6.7</v>
      </c>
      <c r="W120" s="279">
        <v>5.9</v>
      </c>
      <c r="X120" s="29"/>
      <c r="Y120" s="278"/>
    </row>
    <row r="121" spans="1:25" s="2" customFormat="1" ht="19.149999999999999" customHeight="1" thickBot="1" x14ac:dyDescent="0.25">
      <c r="A121" s="569"/>
      <c r="B121" s="575"/>
      <c r="C121" s="605"/>
      <c r="D121" s="581"/>
      <c r="E121" s="679"/>
      <c r="F121" s="608" t="s">
        <v>9</v>
      </c>
      <c r="G121" s="609"/>
      <c r="H121" s="610"/>
      <c r="I121" s="82">
        <f>SUM(J121+L121)</f>
        <v>5.7</v>
      </c>
      <c r="J121" s="229">
        <f>SUM(J120)</f>
        <v>5.7</v>
      </c>
      <c r="K121" s="229">
        <f>SUM(K120)</f>
        <v>4.8</v>
      </c>
      <c r="L121" s="231">
        <f>SUM(L120)</f>
        <v>0</v>
      </c>
      <c r="M121" s="82">
        <f t="shared" si="34"/>
        <v>6.7</v>
      </c>
      <c r="N121" s="229">
        <f>SUM(N120)</f>
        <v>6.7</v>
      </c>
      <c r="O121" s="229">
        <f>SUM(O120)</f>
        <v>5.9</v>
      </c>
      <c r="P121" s="231">
        <f>SUM(P120)</f>
        <v>0</v>
      </c>
      <c r="Q121" s="82">
        <f t="shared" si="31"/>
        <v>6.7</v>
      </c>
      <c r="R121" s="229">
        <f>SUM(R120)</f>
        <v>6.7</v>
      </c>
      <c r="S121" s="229">
        <f>SUM(S120)</f>
        <v>5.9</v>
      </c>
      <c r="T121" s="231">
        <f>SUM(T120)</f>
        <v>0</v>
      </c>
      <c r="U121" s="82">
        <f t="shared" si="32"/>
        <v>6.7</v>
      </c>
      <c r="V121" s="229">
        <f>SUM(V120)</f>
        <v>6.7</v>
      </c>
      <c r="W121" s="229">
        <f>SUM(W120)</f>
        <v>5.9</v>
      </c>
      <c r="X121" s="24">
        <f>SUM(X120)</f>
        <v>0</v>
      </c>
      <c r="Y121" s="278"/>
    </row>
    <row r="122" spans="1:25" ht="15" customHeight="1" thickBot="1" x14ac:dyDescent="0.25">
      <c r="A122" s="569">
        <v>1</v>
      </c>
      <c r="B122" s="575">
        <v>2</v>
      </c>
      <c r="C122" s="605">
        <v>9</v>
      </c>
      <c r="D122" s="596" t="s">
        <v>21</v>
      </c>
      <c r="E122" s="679">
        <v>22</v>
      </c>
      <c r="F122" s="291" t="s">
        <v>248</v>
      </c>
      <c r="G122" s="291" t="s">
        <v>97</v>
      </c>
      <c r="H122" s="292" t="s">
        <v>396</v>
      </c>
      <c r="I122" s="502">
        <f>SUM(J122)</f>
        <v>35.799999999999997</v>
      </c>
      <c r="J122" s="279">
        <v>35.799999999999997</v>
      </c>
      <c r="K122" s="279">
        <v>30.2</v>
      </c>
      <c r="L122" s="405"/>
      <c r="M122" s="501">
        <f t="shared" si="34"/>
        <v>37.799999999999997</v>
      </c>
      <c r="N122" s="279">
        <v>37.799999999999997</v>
      </c>
      <c r="O122" s="279">
        <v>31.3</v>
      </c>
      <c r="P122" s="32"/>
      <c r="Q122" s="147">
        <f t="shared" si="31"/>
        <v>37.799999999999997</v>
      </c>
      <c r="R122" s="279">
        <v>37.799999999999997</v>
      </c>
      <c r="S122" s="279">
        <v>31.3</v>
      </c>
      <c r="T122" s="47"/>
      <c r="U122" s="147">
        <f t="shared" si="32"/>
        <v>37.799999999999997</v>
      </c>
      <c r="V122" s="279">
        <v>37.799999999999997</v>
      </c>
      <c r="W122" s="279">
        <v>31.3</v>
      </c>
      <c r="X122" s="29"/>
      <c r="Y122" s="278"/>
    </row>
    <row r="123" spans="1:25" s="2" customFormat="1" ht="24" customHeight="1" thickBot="1" x14ac:dyDescent="0.25">
      <c r="A123" s="628"/>
      <c r="B123" s="586"/>
      <c r="C123" s="606"/>
      <c r="D123" s="597"/>
      <c r="E123" s="675"/>
      <c r="F123" s="608" t="s">
        <v>9</v>
      </c>
      <c r="G123" s="609"/>
      <c r="H123" s="610"/>
      <c r="I123" s="82">
        <f>SUM(J123+L123)</f>
        <v>35.799999999999997</v>
      </c>
      <c r="J123" s="229">
        <f>SUM(J122)</f>
        <v>35.799999999999997</v>
      </c>
      <c r="K123" s="229">
        <f>SUM(K122)</f>
        <v>30.2</v>
      </c>
      <c r="L123" s="231">
        <f>SUM(L122)</f>
        <v>0</v>
      </c>
      <c r="M123" s="82">
        <f t="shared" si="34"/>
        <v>37.799999999999997</v>
      </c>
      <c r="N123" s="229">
        <f>SUM(N122)</f>
        <v>37.799999999999997</v>
      </c>
      <c r="O123" s="229">
        <f>SUM(O122)</f>
        <v>31.3</v>
      </c>
      <c r="P123" s="231">
        <f>SUM(P122)</f>
        <v>0</v>
      </c>
      <c r="Q123" s="82">
        <f t="shared" si="31"/>
        <v>37.799999999999997</v>
      </c>
      <c r="R123" s="229">
        <f>SUM(R122)</f>
        <v>37.799999999999997</v>
      </c>
      <c r="S123" s="229">
        <f>SUM(S122)</f>
        <v>31.3</v>
      </c>
      <c r="T123" s="231">
        <f>SUM(T122)</f>
        <v>0</v>
      </c>
      <c r="U123" s="82">
        <f t="shared" si="32"/>
        <v>37.799999999999997</v>
      </c>
      <c r="V123" s="229">
        <f>SUM(V122)</f>
        <v>37.799999999999997</v>
      </c>
      <c r="W123" s="22">
        <f>SUM(W122)</f>
        <v>31.3</v>
      </c>
      <c r="X123" s="24">
        <f>SUM(X122)</f>
        <v>0</v>
      </c>
      <c r="Y123" s="278"/>
    </row>
    <row r="124" spans="1:25" s="2" customFormat="1" ht="13.5" customHeight="1" x14ac:dyDescent="0.2">
      <c r="A124" s="681">
        <v>1</v>
      </c>
      <c r="B124" s="586">
        <v>2</v>
      </c>
      <c r="C124" s="606">
        <v>10</v>
      </c>
      <c r="D124" s="618" t="s">
        <v>22</v>
      </c>
      <c r="E124" s="606">
        <v>19</v>
      </c>
      <c r="F124" s="693" t="s">
        <v>343</v>
      </c>
      <c r="G124" s="684" t="s">
        <v>98</v>
      </c>
      <c r="H124" s="410" t="s">
        <v>398</v>
      </c>
      <c r="I124" s="504">
        <f>SUM(J124)</f>
        <v>5.4</v>
      </c>
      <c r="J124" s="451">
        <v>5.4</v>
      </c>
      <c r="K124" s="451">
        <v>5</v>
      </c>
      <c r="L124" s="40"/>
      <c r="M124" s="504">
        <f t="shared" ref="M124:M137" si="35">SUM(N124+P124)</f>
        <v>5.4</v>
      </c>
      <c r="N124" s="451">
        <v>5.4</v>
      </c>
      <c r="O124" s="451">
        <v>5</v>
      </c>
      <c r="P124" s="40"/>
      <c r="Q124" s="252">
        <f t="shared" ref="Q124:Q138" si="36">SUM(R124+T124)</f>
        <v>5.4</v>
      </c>
      <c r="R124" s="451">
        <v>5.4</v>
      </c>
      <c r="S124" s="451">
        <v>5</v>
      </c>
      <c r="T124" s="50"/>
      <c r="U124" s="248">
        <f t="shared" ref="U124:U145" si="37">SUM(V124+X124)</f>
        <v>5.4</v>
      </c>
      <c r="V124" s="451">
        <v>5.4</v>
      </c>
      <c r="W124" s="451">
        <v>5</v>
      </c>
      <c r="X124" s="40"/>
      <c r="Y124" s="278"/>
    </row>
    <row r="125" spans="1:25" s="2" customFormat="1" ht="13.5" customHeight="1" x14ac:dyDescent="0.2">
      <c r="A125" s="682"/>
      <c r="B125" s="671"/>
      <c r="C125" s="680"/>
      <c r="D125" s="658"/>
      <c r="E125" s="680"/>
      <c r="F125" s="680"/>
      <c r="G125" s="599"/>
      <c r="H125" s="414" t="s">
        <v>399</v>
      </c>
      <c r="I125" s="502">
        <f t="shared" ref="I125:I136" si="38">SUM(J125)</f>
        <v>5.4</v>
      </c>
      <c r="J125" s="279">
        <v>5.4</v>
      </c>
      <c r="K125" s="279">
        <v>3.9</v>
      </c>
      <c r="L125" s="452"/>
      <c r="M125" s="502">
        <f t="shared" si="35"/>
        <v>5.4</v>
      </c>
      <c r="N125" s="279">
        <v>5.4</v>
      </c>
      <c r="O125" s="279">
        <v>4</v>
      </c>
      <c r="P125" s="452"/>
      <c r="Q125" s="81">
        <f t="shared" si="36"/>
        <v>5.4</v>
      </c>
      <c r="R125" s="279">
        <v>5.4</v>
      </c>
      <c r="S125" s="279">
        <v>4</v>
      </c>
      <c r="T125" s="47"/>
      <c r="U125" s="80">
        <f t="shared" si="37"/>
        <v>5.4</v>
      </c>
      <c r="V125" s="279">
        <v>5.4</v>
      </c>
      <c r="W125" s="279">
        <v>4</v>
      </c>
      <c r="X125" s="29"/>
      <c r="Y125" s="278"/>
    </row>
    <row r="126" spans="1:25" ht="13.5" customHeight="1" x14ac:dyDescent="0.2">
      <c r="A126" s="682"/>
      <c r="B126" s="671"/>
      <c r="C126" s="680"/>
      <c r="D126" s="658"/>
      <c r="E126" s="680"/>
      <c r="F126" s="680"/>
      <c r="G126" s="599"/>
      <c r="H126" s="409" t="s">
        <v>396</v>
      </c>
      <c r="I126" s="502">
        <f t="shared" si="38"/>
        <v>99.8</v>
      </c>
      <c r="J126" s="279">
        <v>99.8</v>
      </c>
      <c r="K126" s="279">
        <v>89.8</v>
      </c>
      <c r="L126" s="452"/>
      <c r="M126" s="502">
        <f t="shared" si="35"/>
        <v>105.5</v>
      </c>
      <c r="N126" s="279">
        <v>105.5</v>
      </c>
      <c r="O126" s="279">
        <v>97</v>
      </c>
      <c r="P126" s="452"/>
      <c r="Q126" s="81">
        <f t="shared" si="36"/>
        <v>105.5</v>
      </c>
      <c r="R126" s="279">
        <v>105.5</v>
      </c>
      <c r="S126" s="279">
        <v>97</v>
      </c>
      <c r="T126" s="47"/>
      <c r="U126" s="80">
        <f t="shared" si="37"/>
        <v>105.5</v>
      </c>
      <c r="V126" s="279">
        <v>105.5</v>
      </c>
      <c r="W126" s="279">
        <v>97</v>
      </c>
      <c r="X126" s="29"/>
      <c r="Y126" s="278"/>
    </row>
    <row r="127" spans="1:25" ht="13.5" customHeight="1" x14ac:dyDescent="0.2">
      <c r="A127" s="682"/>
      <c r="B127" s="671"/>
      <c r="C127" s="680"/>
      <c r="D127" s="658"/>
      <c r="E127" s="680"/>
      <c r="F127" s="680"/>
      <c r="G127" s="600"/>
      <c r="H127" s="409" t="s">
        <v>28</v>
      </c>
      <c r="I127" s="502">
        <f t="shared" si="38"/>
        <v>14.9</v>
      </c>
      <c r="J127" s="279">
        <v>14.9</v>
      </c>
      <c r="K127" s="279">
        <v>13.8</v>
      </c>
      <c r="L127" s="452"/>
      <c r="M127" s="502">
        <f t="shared" si="35"/>
        <v>3.8</v>
      </c>
      <c r="N127" s="279">
        <v>3.8</v>
      </c>
      <c r="O127" s="279">
        <v>2.1</v>
      </c>
      <c r="P127" s="452"/>
      <c r="Q127" s="455">
        <f t="shared" si="36"/>
        <v>3.8</v>
      </c>
      <c r="R127" s="279">
        <v>3.8</v>
      </c>
      <c r="S127" s="279">
        <v>2.1</v>
      </c>
      <c r="T127" s="405"/>
      <c r="U127" s="502">
        <f t="shared" si="37"/>
        <v>3.8</v>
      </c>
      <c r="V127" s="279">
        <v>3.8</v>
      </c>
      <c r="W127" s="279">
        <v>2.1</v>
      </c>
      <c r="X127" s="29"/>
      <c r="Y127" s="278"/>
    </row>
    <row r="128" spans="1:25" ht="13.5" hidden="1" customHeight="1" x14ac:dyDescent="0.2">
      <c r="A128" s="682"/>
      <c r="B128" s="671"/>
      <c r="C128" s="680"/>
      <c r="D128" s="658"/>
      <c r="E128" s="604"/>
      <c r="F128" s="680"/>
      <c r="G128" s="392" t="s">
        <v>434</v>
      </c>
      <c r="H128" s="675" t="s">
        <v>396</v>
      </c>
      <c r="I128" s="502">
        <f t="shared" si="38"/>
        <v>0</v>
      </c>
      <c r="J128" s="279"/>
      <c r="K128" s="279"/>
      <c r="L128" s="452"/>
      <c r="M128" s="502">
        <f t="shared" si="35"/>
        <v>0</v>
      </c>
      <c r="N128" s="279"/>
      <c r="O128" s="279"/>
      <c r="P128" s="452"/>
      <c r="Q128" s="81"/>
      <c r="R128" s="279"/>
      <c r="S128" s="279"/>
      <c r="T128" s="47"/>
      <c r="U128" s="80"/>
      <c r="V128" s="279"/>
      <c r="W128" s="279"/>
      <c r="X128" s="29"/>
      <c r="Y128" s="278"/>
    </row>
    <row r="129" spans="1:25" s="2" customFormat="1" ht="13.5" customHeight="1" x14ac:dyDescent="0.2">
      <c r="A129" s="682"/>
      <c r="B129" s="671"/>
      <c r="C129" s="680"/>
      <c r="D129" s="658"/>
      <c r="E129" s="312">
        <v>25</v>
      </c>
      <c r="F129" s="680"/>
      <c r="G129" s="311" t="s">
        <v>99</v>
      </c>
      <c r="H129" s="676"/>
      <c r="I129" s="502">
        <f t="shared" si="38"/>
        <v>6.4</v>
      </c>
      <c r="J129" s="279">
        <v>6.4</v>
      </c>
      <c r="K129" s="279">
        <v>5.9</v>
      </c>
      <c r="L129" s="452"/>
      <c r="M129" s="502">
        <f t="shared" si="35"/>
        <v>6.1</v>
      </c>
      <c r="N129" s="279">
        <v>6.1</v>
      </c>
      <c r="O129" s="279">
        <v>5.7</v>
      </c>
      <c r="P129" s="452"/>
      <c r="Q129" s="81">
        <f t="shared" si="36"/>
        <v>6.1</v>
      </c>
      <c r="R129" s="279">
        <v>6.1</v>
      </c>
      <c r="S129" s="279">
        <v>5.7</v>
      </c>
      <c r="T129" s="47"/>
      <c r="U129" s="80">
        <f t="shared" si="37"/>
        <v>6.1</v>
      </c>
      <c r="V129" s="279">
        <v>6.1</v>
      </c>
      <c r="W129" s="279">
        <v>5.7</v>
      </c>
      <c r="X129" s="29"/>
      <c r="Y129" s="278"/>
    </row>
    <row r="130" spans="1:25" s="2" customFormat="1" ht="13.5" customHeight="1" x14ac:dyDescent="0.2">
      <c r="A130" s="682"/>
      <c r="B130" s="671"/>
      <c r="C130" s="680"/>
      <c r="D130" s="658"/>
      <c r="E130" s="312">
        <v>27</v>
      </c>
      <c r="F130" s="680"/>
      <c r="G130" s="311" t="s">
        <v>100</v>
      </c>
      <c r="H130" s="676"/>
      <c r="I130" s="502">
        <f t="shared" si="38"/>
        <v>11.6</v>
      </c>
      <c r="J130" s="279">
        <v>11.6</v>
      </c>
      <c r="K130" s="279">
        <v>11.4</v>
      </c>
      <c r="L130" s="452"/>
      <c r="M130" s="502">
        <f t="shared" si="35"/>
        <v>12</v>
      </c>
      <c r="N130" s="279">
        <v>12</v>
      </c>
      <c r="O130" s="279">
        <v>11.8</v>
      </c>
      <c r="P130" s="452"/>
      <c r="Q130" s="81">
        <f t="shared" si="36"/>
        <v>12</v>
      </c>
      <c r="R130" s="279">
        <v>12</v>
      </c>
      <c r="S130" s="279">
        <v>11.8</v>
      </c>
      <c r="T130" s="47"/>
      <c r="U130" s="80">
        <f t="shared" si="37"/>
        <v>12</v>
      </c>
      <c r="V130" s="279">
        <v>12</v>
      </c>
      <c r="W130" s="279">
        <v>11.8</v>
      </c>
      <c r="X130" s="29"/>
      <c r="Y130" s="278"/>
    </row>
    <row r="131" spans="1:25" s="2" customFormat="1" ht="13.5" hidden="1" customHeight="1" x14ac:dyDescent="0.2">
      <c r="A131" s="682"/>
      <c r="B131" s="671"/>
      <c r="C131" s="680"/>
      <c r="D131" s="658"/>
      <c r="E131" s="312">
        <v>28</v>
      </c>
      <c r="F131" s="680"/>
      <c r="G131" s="311" t="s">
        <v>249</v>
      </c>
      <c r="H131" s="676"/>
      <c r="I131" s="502">
        <f t="shared" si="38"/>
        <v>0</v>
      </c>
      <c r="J131" s="279"/>
      <c r="K131" s="279"/>
      <c r="L131" s="452"/>
      <c r="M131" s="502">
        <f t="shared" si="35"/>
        <v>0</v>
      </c>
      <c r="N131" s="279"/>
      <c r="O131" s="279"/>
      <c r="P131" s="452"/>
      <c r="Q131" s="81">
        <f t="shared" si="36"/>
        <v>0</v>
      </c>
      <c r="R131" s="279"/>
      <c r="S131" s="279"/>
      <c r="T131" s="47"/>
      <c r="U131" s="80">
        <f t="shared" si="37"/>
        <v>0</v>
      </c>
      <c r="V131" s="279"/>
      <c r="W131" s="279"/>
      <c r="X131" s="29"/>
      <c r="Y131" s="278"/>
    </row>
    <row r="132" spans="1:25" s="2" customFormat="1" ht="13.5" customHeight="1" x14ac:dyDescent="0.2">
      <c r="A132" s="682"/>
      <c r="B132" s="671"/>
      <c r="C132" s="680"/>
      <c r="D132" s="658"/>
      <c r="E132" s="312">
        <v>30</v>
      </c>
      <c r="F132" s="680"/>
      <c r="G132" s="311" t="s">
        <v>101</v>
      </c>
      <c r="H132" s="676"/>
      <c r="I132" s="502">
        <f t="shared" si="38"/>
        <v>12.8</v>
      </c>
      <c r="J132" s="279">
        <v>12.8</v>
      </c>
      <c r="K132" s="279">
        <v>12.6</v>
      </c>
      <c r="L132" s="452"/>
      <c r="M132" s="502">
        <f t="shared" si="35"/>
        <v>12.9</v>
      </c>
      <c r="N132" s="279">
        <v>12.9</v>
      </c>
      <c r="O132" s="279">
        <v>12.7</v>
      </c>
      <c r="P132" s="452"/>
      <c r="Q132" s="81">
        <f t="shared" si="36"/>
        <v>13</v>
      </c>
      <c r="R132" s="279">
        <v>13</v>
      </c>
      <c r="S132" s="279">
        <v>12.7</v>
      </c>
      <c r="T132" s="47"/>
      <c r="U132" s="80">
        <f t="shared" si="37"/>
        <v>13</v>
      </c>
      <c r="V132" s="279">
        <v>13</v>
      </c>
      <c r="W132" s="279">
        <v>12.7</v>
      </c>
      <c r="X132" s="29"/>
      <c r="Y132" s="278"/>
    </row>
    <row r="133" spans="1:25" s="2" customFormat="1" ht="13.5" customHeight="1" x14ac:dyDescent="0.2">
      <c r="A133" s="682"/>
      <c r="B133" s="671"/>
      <c r="C133" s="680"/>
      <c r="D133" s="658"/>
      <c r="E133" s="313">
        <v>32</v>
      </c>
      <c r="F133" s="680"/>
      <c r="G133" s="310" t="s">
        <v>102</v>
      </c>
      <c r="H133" s="676"/>
      <c r="I133" s="502">
        <f t="shared" si="38"/>
        <v>11</v>
      </c>
      <c r="J133" s="279">
        <v>11</v>
      </c>
      <c r="K133" s="279">
        <v>10.9</v>
      </c>
      <c r="L133" s="452"/>
      <c r="M133" s="502">
        <f t="shared" si="35"/>
        <v>11.7</v>
      </c>
      <c r="N133" s="279">
        <v>11.7</v>
      </c>
      <c r="O133" s="279">
        <v>11.5</v>
      </c>
      <c r="P133" s="452"/>
      <c r="Q133" s="81">
        <f t="shared" si="36"/>
        <v>11.6</v>
      </c>
      <c r="R133" s="279">
        <v>11.6</v>
      </c>
      <c r="S133" s="279">
        <v>11.5</v>
      </c>
      <c r="T133" s="47"/>
      <c r="U133" s="80">
        <f t="shared" si="37"/>
        <v>11.6</v>
      </c>
      <c r="V133" s="279">
        <v>11.6</v>
      </c>
      <c r="W133" s="279">
        <v>11.5</v>
      </c>
      <c r="X133" s="29"/>
      <c r="Y133" s="278"/>
    </row>
    <row r="134" spans="1:25" s="2" customFormat="1" ht="13.5" customHeight="1" x14ac:dyDescent="0.2">
      <c r="A134" s="682"/>
      <c r="B134" s="671"/>
      <c r="C134" s="680"/>
      <c r="D134" s="658"/>
      <c r="E134" s="314">
        <v>33</v>
      </c>
      <c r="F134" s="680"/>
      <c r="G134" s="310" t="s">
        <v>103</v>
      </c>
      <c r="H134" s="676"/>
      <c r="I134" s="502">
        <f t="shared" si="38"/>
        <v>9.1</v>
      </c>
      <c r="J134" s="279">
        <v>9.1</v>
      </c>
      <c r="K134" s="279">
        <v>9</v>
      </c>
      <c r="L134" s="452"/>
      <c r="M134" s="502">
        <f t="shared" si="35"/>
        <v>9.5</v>
      </c>
      <c r="N134" s="279">
        <v>9.5</v>
      </c>
      <c r="O134" s="279">
        <v>9.3000000000000007</v>
      </c>
      <c r="P134" s="452"/>
      <c r="Q134" s="81">
        <f t="shared" si="36"/>
        <v>9.5</v>
      </c>
      <c r="R134" s="279">
        <v>9.5</v>
      </c>
      <c r="S134" s="279">
        <v>9.3000000000000007</v>
      </c>
      <c r="T134" s="47"/>
      <c r="U134" s="80">
        <f t="shared" si="37"/>
        <v>9.5</v>
      </c>
      <c r="V134" s="279">
        <v>9.5</v>
      </c>
      <c r="W134" s="279">
        <v>9.3000000000000007</v>
      </c>
      <c r="X134" s="29"/>
      <c r="Y134" s="278"/>
    </row>
    <row r="135" spans="1:25" s="2" customFormat="1" ht="13.5" customHeight="1" x14ac:dyDescent="0.2">
      <c r="A135" s="682"/>
      <c r="B135" s="671"/>
      <c r="C135" s="680"/>
      <c r="D135" s="658"/>
      <c r="E135" s="314">
        <v>34</v>
      </c>
      <c r="F135" s="680"/>
      <c r="G135" s="310" t="s">
        <v>106</v>
      </c>
      <c r="H135" s="676"/>
      <c r="I135" s="502">
        <f t="shared" si="38"/>
        <v>11.2</v>
      </c>
      <c r="J135" s="279">
        <v>11.2</v>
      </c>
      <c r="K135" s="279">
        <v>11</v>
      </c>
      <c r="L135" s="452"/>
      <c r="M135" s="502">
        <f t="shared" si="35"/>
        <v>11.2</v>
      </c>
      <c r="N135" s="279">
        <v>11.2</v>
      </c>
      <c r="O135" s="279">
        <v>11</v>
      </c>
      <c r="P135" s="452"/>
      <c r="Q135" s="81">
        <f t="shared" si="36"/>
        <v>11.2</v>
      </c>
      <c r="R135" s="279">
        <v>11.2</v>
      </c>
      <c r="S135" s="279">
        <v>11</v>
      </c>
      <c r="T135" s="47"/>
      <c r="U135" s="80">
        <f t="shared" si="37"/>
        <v>11.2</v>
      </c>
      <c r="V135" s="279">
        <v>11.2</v>
      </c>
      <c r="W135" s="279">
        <v>11</v>
      </c>
      <c r="X135" s="29"/>
      <c r="Y135" s="278"/>
    </row>
    <row r="136" spans="1:25" s="2" customFormat="1" ht="13.5" customHeight="1" thickBot="1" x14ac:dyDescent="0.25">
      <c r="A136" s="682"/>
      <c r="B136" s="671"/>
      <c r="C136" s="680"/>
      <c r="D136" s="658"/>
      <c r="E136" s="314">
        <v>35</v>
      </c>
      <c r="F136" s="710"/>
      <c r="G136" s="315" t="s">
        <v>104</v>
      </c>
      <c r="H136" s="677"/>
      <c r="I136" s="512">
        <f t="shared" si="38"/>
        <v>13.1</v>
      </c>
      <c r="J136" s="453">
        <v>13.1</v>
      </c>
      <c r="K136" s="453">
        <v>12.9</v>
      </c>
      <c r="L136" s="454"/>
      <c r="M136" s="512">
        <f t="shared" si="35"/>
        <v>13</v>
      </c>
      <c r="N136" s="453">
        <v>13</v>
      </c>
      <c r="O136" s="453">
        <v>12.8</v>
      </c>
      <c r="P136" s="454"/>
      <c r="Q136" s="253">
        <f t="shared" si="36"/>
        <v>13</v>
      </c>
      <c r="R136" s="453">
        <v>13</v>
      </c>
      <c r="S136" s="453">
        <v>12.8</v>
      </c>
      <c r="T136" s="68"/>
      <c r="U136" s="79">
        <f t="shared" si="37"/>
        <v>13</v>
      </c>
      <c r="V136" s="453">
        <v>13</v>
      </c>
      <c r="W136" s="453">
        <v>12.8</v>
      </c>
      <c r="X136" s="128"/>
      <c r="Y136" s="278"/>
    </row>
    <row r="137" spans="1:25" s="2" customFormat="1" ht="28.15" customHeight="1" thickBot="1" x14ac:dyDescent="0.25">
      <c r="A137" s="683"/>
      <c r="B137" s="585"/>
      <c r="C137" s="604"/>
      <c r="D137" s="657"/>
      <c r="E137" s="316"/>
      <c r="F137" s="608" t="s">
        <v>9</v>
      </c>
      <c r="G137" s="609"/>
      <c r="H137" s="610"/>
      <c r="I137" s="82">
        <f>SUM(J137+L137)</f>
        <v>200.7</v>
      </c>
      <c r="J137" s="229">
        <f>SUM(J124:J136)</f>
        <v>200.7</v>
      </c>
      <c r="K137" s="229">
        <f t="shared" ref="K137:X137" si="39">SUM(K124:K136)</f>
        <v>186.20000000000002</v>
      </c>
      <c r="L137" s="229">
        <f t="shared" si="39"/>
        <v>0</v>
      </c>
      <c r="M137" s="398">
        <f t="shared" si="35"/>
        <v>196.49999999999997</v>
      </c>
      <c r="N137" s="229">
        <f t="shared" si="39"/>
        <v>196.49999999999997</v>
      </c>
      <c r="O137" s="229">
        <f t="shared" si="39"/>
        <v>182.9</v>
      </c>
      <c r="P137" s="230">
        <f t="shared" si="39"/>
        <v>0</v>
      </c>
      <c r="Q137" s="82">
        <f t="shared" si="36"/>
        <v>196.49999999999997</v>
      </c>
      <c r="R137" s="229">
        <f t="shared" si="39"/>
        <v>196.49999999999997</v>
      </c>
      <c r="S137" s="229">
        <f t="shared" si="39"/>
        <v>182.9</v>
      </c>
      <c r="T137" s="231">
        <f t="shared" si="39"/>
        <v>0</v>
      </c>
      <c r="U137" s="82">
        <f t="shared" si="37"/>
        <v>196.49999999999997</v>
      </c>
      <c r="V137" s="229">
        <f t="shared" si="39"/>
        <v>196.49999999999997</v>
      </c>
      <c r="W137" s="229">
        <f t="shared" si="39"/>
        <v>182.9</v>
      </c>
      <c r="X137" s="231">
        <f t="shared" si="39"/>
        <v>0</v>
      </c>
      <c r="Y137" s="278"/>
    </row>
    <row r="138" spans="1:25" ht="13.5" customHeight="1" x14ac:dyDescent="0.2">
      <c r="A138" s="569">
        <v>1</v>
      </c>
      <c r="B138" s="575">
        <v>2</v>
      </c>
      <c r="C138" s="605">
        <v>11</v>
      </c>
      <c r="D138" s="581" t="s">
        <v>250</v>
      </c>
      <c r="E138" s="679">
        <v>24</v>
      </c>
      <c r="F138" s="604" t="s">
        <v>251</v>
      </c>
      <c r="G138" s="604" t="s">
        <v>105</v>
      </c>
      <c r="H138" s="317" t="s">
        <v>28</v>
      </c>
      <c r="I138" s="502">
        <f>SUM(J138+L138)</f>
        <v>101.89999999999999</v>
      </c>
      <c r="J138" s="451">
        <v>23.3</v>
      </c>
      <c r="K138" s="451">
        <v>16.7</v>
      </c>
      <c r="L138" s="40">
        <v>78.599999999999994</v>
      </c>
      <c r="M138" s="504">
        <f t="shared" ref="M138:M145" si="40">SUM(N138+P138)</f>
        <v>60</v>
      </c>
      <c r="N138" s="451">
        <v>60</v>
      </c>
      <c r="O138" s="451">
        <v>8.1999999999999993</v>
      </c>
      <c r="P138" s="40"/>
      <c r="Q138" s="254">
        <f t="shared" si="36"/>
        <v>56.8</v>
      </c>
      <c r="R138" s="451">
        <v>56.8</v>
      </c>
      <c r="S138" s="451">
        <v>8.4</v>
      </c>
      <c r="T138" s="40"/>
      <c r="U138" s="147">
        <f t="shared" si="37"/>
        <v>56.8</v>
      </c>
      <c r="V138" s="451">
        <v>56.8</v>
      </c>
      <c r="W138" s="451">
        <v>8.4</v>
      </c>
      <c r="X138" s="40"/>
      <c r="Y138" s="278"/>
    </row>
    <row r="139" spans="1:25" s="4" customFormat="1" ht="13.5" customHeight="1" x14ac:dyDescent="0.2">
      <c r="A139" s="569"/>
      <c r="B139" s="575"/>
      <c r="C139" s="605"/>
      <c r="D139" s="581"/>
      <c r="E139" s="679"/>
      <c r="F139" s="605"/>
      <c r="G139" s="605"/>
      <c r="H139" s="318" t="s">
        <v>396</v>
      </c>
      <c r="I139" s="502">
        <f>SUM(J139+L139)</f>
        <v>529.70000000000005</v>
      </c>
      <c r="J139" s="279">
        <v>529.70000000000005</v>
      </c>
      <c r="K139" s="279">
        <v>489.4</v>
      </c>
      <c r="L139" s="452"/>
      <c r="M139" s="502">
        <f t="shared" si="40"/>
        <v>652.20000000000005</v>
      </c>
      <c r="N139" s="279">
        <v>652.20000000000005</v>
      </c>
      <c r="O139" s="279">
        <v>590.79999999999995</v>
      </c>
      <c r="P139" s="452"/>
      <c r="Q139" s="81">
        <f t="shared" ref="Q139:Q151" si="41">SUM(R139+T139)</f>
        <v>652.20000000000005</v>
      </c>
      <c r="R139" s="279">
        <v>652.20000000000005</v>
      </c>
      <c r="S139" s="279">
        <v>590.79999999999995</v>
      </c>
      <c r="T139" s="452"/>
      <c r="U139" s="80">
        <f t="shared" si="37"/>
        <v>652.20000000000005</v>
      </c>
      <c r="V139" s="279">
        <v>652.20000000000005</v>
      </c>
      <c r="W139" s="279">
        <v>590.79999999999995</v>
      </c>
      <c r="X139" s="452"/>
      <c r="Y139" s="278"/>
    </row>
    <row r="140" spans="1:25" s="4" customFormat="1" ht="13.5" customHeight="1" x14ac:dyDescent="0.2">
      <c r="A140" s="569"/>
      <c r="B140" s="575"/>
      <c r="C140" s="605"/>
      <c r="D140" s="581"/>
      <c r="E140" s="679"/>
      <c r="F140" s="605"/>
      <c r="G140" s="605"/>
      <c r="H140" s="318" t="s">
        <v>57</v>
      </c>
      <c r="I140" s="455">
        <f>SUM(J140)</f>
        <v>0.2</v>
      </c>
      <c r="J140" s="455">
        <v>0.2</v>
      </c>
      <c r="K140" s="455"/>
      <c r="L140" s="456"/>
      <c r="M140" s="502">
        <f t="shared" si="40"/>
        <v>0.5</v>
      </c>
      <c r="N140" s="455">
        <v>0.5</v>
      </c>
      <c r="O140" s="455"/>
      <c r="P140" s="456"/>
      <c r="Q140" s="81">
        <f t="shared" si="41"/>
        <v>0.5</v>
      </c>
      <c r="R140" s="455">
        <v>0.5</v>
      </c>
      <c r="S140" s="455"/>
      <c r="T140" s="456"/>
      <c r="U140" s="80">
        <f t="shared" si="37"/>
        <v>0.5</v>
      </c>
      <c r="V140" s="455">
        <v>0.5</v>
      </c>
      <c r="W140" s="455"/>
      <c r="X140" s="456"/>
      <c r="Y140" s="278"/>
    </row>
    <row r="141" spans="1:25" s="4" customFormat="1" ht="13.5" hidden="1" customHeight="1" thickBot="1" x14ac:dyDescent="0.25">
      <c r="A141" s="569"/>
      <c r="B141" s="575"/>
      <c r="C141" s="605"/>
      <c r="D141" s="581"/>
      <c r="E141" s="679"/>
      <c r="F141" s="605"/>
      <c r="G141" s="605"/>
      <c r="H141" s="319" t="s">
        <v>400</v>
      </c>
      <c r="I141" s="543">
        <f>SUM(J141)</f>
        <v>0</v>
      </c>
      <c r="J141" s="487"/>
      <c r="K141" s="487"/>
      <c r="L141" s="488"/>
      <c r="M141" s="544">
        <f t="shared" si="40"/>
        <v>0</v>
      </c>
      <c r="N141" s="487"/>
      <c r="O141" s="487"/>
      <c r="P141" s="488"/>
      <c r="Q141" s="81">
        <f t="shared" si="41"/>
        <v>0</v>
      </c>
      <c r="R141" s="487"/>
      <c r="S141" s="487"/>
      <c r="T141" s="488"/>
      <c r="U141" s="80">
        <f t="shared" si="37"/>
        <v>0</v>
      </c>
      <c r="V141" s="487"/>
      <c r="W141" s="487"/>
      <c r="X141" s="488"/>
      <c r="Y141" s="278"/>
    </row>
    <row r="142" spans="1:25" s="4" customFormat="1" ht="13.5" customHeight="1" thickBot="1" x14ac:dyDescent="0.25">
      <c r="A142" s="569"/>
      <c r="B142" s="575"/>
      <c r="C142" s="605"/>
      <c r="D142" s="581"/>
      <c r="E142" s="679"/>
      <c r="F142" s="605"/>
      <c r="G142" s="605"/>
      <c r="H142" s="294" t="s">
        <v>484</v>
      </c>
      <c r="I142" s="501">
        <f>SUM(J142+L142)</f>
        <v>15</v>
      </c>
      <c r="J142" s="465">
        <v>15</v>
      </c>
      <c r="K142" s="465"/>
      <c r="L142" s="420"/>
      <c r="M142" s="545">
        <f t="shared" si="40"/>
        <v>0</v>
      </c>
      <c r="N142" s="465"/>
      <c r="O142" s="465"/>
      <c r="P142" s="420"/>
      <c r="Q142" s="81">
        <f t="shared" si="41"/>
        <v>0</v>
      </c>
      <c r="R142" s="465"/>
      <c r="S142" s="465"/>
      <c r="T142" s="420"/>
      <c r="U142" s="80">
        <f t="shared" si="37"/>
        <v>0</v>
      </c>
      <c r="V142" s="465"/>
      <c r="W142" s="465"/>
      <c r="X142" s="420"/>
      <c r="Y142" s="278"/>
    </row>
    <row r="143" spans="1:25" s="4" customFormat="1" ht="13.5" hidden="1" customHeight="1" thickBot="1" x14ac:dyDescent="0.25">
      <c r="A143" s="569"/>
      <c r="B143" s="575"/>
      <c r="C143" s="605"/>
      <c r="D143" s="581"/>
      <c r="E143" s="679"/>
      <c r="F143" s="606"/>
      <c r="G143" s="606"/>
      <c r="H143" s="320" t="s">
        <v>194</v>
      </c>
      <c r="I143" s="130">
        <f>SUM(J143+L143)</f>
        <v>0</v>
      </c>
      <c r="J143" s="16"/>
      <c r="K143" s="16"/>
      <c r="L143" s="52"/>
      <c r="M143" s="399">
        <f t="shared" si="40"/>
        <v>0</v>
      </c>
      <c r="N143" s="67"/>
      <c r="O143" s="67"/>
      <c r="P143" s="70"/>
      <c r="Q143" s="253">
        <f t="shared" si="41"/>
        <v>0</v>
      </c>
      <c r="R143" s="85"/>
      <c r="S143" s="85"/>
      <c r="T143" s="84"/>
      <c r="U143" s="79">
        <f t="shared" si="37"/>
        <v>0</v>
      </c>
      <c r="V143" s="85"/>
      <c r="W143" s="85"/>
      <c r="X143" s="36"/>
      <c r="Y143" s="278"/>
    </row>
    <row r="144" spans="1:25" s="2" customFormat="1" ht="25.15" customHeight="1" thickBot="1" x14ac:dyDescent="0.25">
      <c r="A144" s="569"/>
      <c r="B144" s="575"/>
      <c r="C144" s="605"/>
      <c r="D144" s="581"/>
      <c r="E144" s="679"/>
      <c r="F144" s="608" t="s">
        <v>9</v>
      </c>
      <c r="G144" s="609"/>
      <c r="H144" s="610"/>
      <c r="I144" s="82">
        <f>SUM(J144+L144)</f>
        <v>646.80000000000007</v>
      </c>
      <c r="J144" s="229">
        <f>SUM(J138:J143)</f>
        <v>568.20000000000005</v>
      </c>
      <c r="K144" s="229">
        <f t="shared" ref="K144:X144" si="42">SUM(K138:K143)</f>
        <v>506.09999999999997</v>
      </c>
      <c r="L144" s="230">
        <f t="shared" si="42"/>
        <v>78.599999999999994</v>
      </c>
      <c r="M144" s="421">
        <f t="shared" si="40"/>
        <v>712.7</v>
      </c>
      <c r="N144" s="229">
        <f t="shared" si="42"/>
        <v>712.7</v>
      </c>
      <c r="O144" s="229">
        <f>SUM(O138:O143)</f>
        <v>599</v>
      </c>
      <c r="P144" s="231">
        <f t="shared" si="42"/>
        <v>0</v>
      </c>
      <c r="Q144" s="82">
        <f t="shared" si="41"/>
        <v>709.5</v>
      </c>
      <c r="R144" s="229">
        <f t="shared" si="42"/>
        <v>709.5</v>
      </c>
      <c r="S144" s="229">
        <f t="shared" si="42"/>
        <v>599.19999999999993</v>
      </c>
      <c r="T144" s="231">
        <f t="shared" si="42"/>
        <v>0</v>
      </c>
      <c r="U144" s="82">
        <f t="shared" si="37"/>
        <v>709.5</v>
      </c>
      <c r="V144" s="229">
        <f t="shared" si="42"/>
        <v>709.5</v>
      </c>
      <c r="W144" s="229">
        <f t="shared" si="42"/>
        <v>599.19999999999993</v>
      </c>
      <c r="X144" s="231">
        <f t="shared" si="42"/>
        <v>0</v>
      </c>
      <c r="Y144" s="278"/>
    </row>
    <row r="145" spans="1:25" s="4" customFormat="1" ht="13.5" customHeight="1" x14ac:dyDescent="0.2">
      <c r="A145" s="685">
        <v>1</v>
      </c>
      <c r="B145" s="671">
        <v>2</v>
      </c>
      <c r="C145" s="680">
        <v>12</v>
      </c>
      <c r="D145" s="597" t="s">
        <v>40</v>
      </c>
      <c r="E145" s="668">
        <v>11</v>
      </c>
      <c r="F145" s="321" t="s">
        <v>62</v>
      </c>
      <c r="G145" s="658" t="s">
        <v>107</v>
      </c>
      <c r="H145" s="299" t="s">
        <v>28</v>
      </c>
      <c r="I145" s="502">
        <f t="shared" ref="I145:I150" si="43">SUM(J145)</f>
        <v>230.4</v>
      </c>
      <c r="J145" s="465">
        <v>230.4</v>
      </c>
      <c r="K145" s="465">
        <v>226.5</v>
      </c>
      <c r="L145" s="420"/>
      <c r="M145" s="545">
        <f t="shared" si="40"/>
        <v>235.8</v>
      </c>
      <c r="N145" s="465">
        <v>235.8</v>
      </c>
      <c r="O145" s="465">
        <v>229.4</v>
      </c>
      <c r="P145" s="56"/>
      <c r="Q145" s="252">
        <f t="shared" si="41"/>
        <v>235.8</v>
      </c>
      <c r="R145" s="465">
        <v>235.8</v>
      </c>
      <c r="S145" s="465">
        <v>229.4</v>
      </c>
      <c r="T145" s="50"/>
      <c r="U145" s="248">
        <f t="shared" si="37"/>
        <v>235.8</v>
      </c>
      <c r="V145" s="465">
        <v>235.8</v>
      </c>
      <c r="W145" s="465">
        <v>229.4</v>
      </c>
      <c r="X145" s="49"/>
      <c r="Y145" s="278"/>
    </row>
    <row r="146" spans="1:25" s="4" customFormat="1" ht="13.5" customHeight="1" x14ac:dyDescent="0.2">
      <c r="A146" s="685"/>
      <c r="B146" s="671"/>
      <c r="C146" s="680"/>
      <c r="D146" s="597"/>
      <c r="E146" s="669"/>
      <c r="F146" s="303" t="s">
        <v>60</v>
      </c>
      <c r="G146" s="658"/>
      <c r="H146" s="607" t="s">
        <v>401</v>
      </c>
      <c r="I146" s="502">
        <f t="shared" si="43"/>
        <v>92.3</v>
      </c>
      <c r="J146" s="279">
        <v>92.3</v>
      </c>
      <c r="K146" s="279">
        <v>43.5</v>
      </c>
      <c r="L146" s="452"/>
      <c r="M146" s="502">
        <f>SUM(N146)</f>
        <v>133.80000000000001</v>
      </c>
      <c r="N146" s="279">
        <v>133.80000000000001</v>
      </c>
      <c r="O146" s="279">
        <v>97</v>
      </c>
      <c r="P146" s="32"/>
      <c r="Q146" s="252">
        <f t="shared" si="41"/>
        <v>133.80000000000001</v>
      </c>
      <c r="R146" s="279">
        <v>133.80000000000001</v>
      </c>
      <c r="S146" s="279">
        <v>97</v>
      </c>
      <c r="T146" s="47"/>
      <c r="U146" s="80">
        <f t="shared" ref="U146:U151" si="44">SUM(V146+X146)</f>
        <v>133.80000000000001</v>
      </c>
      <c r="V146" s="279">
        <v>133.80000000000001</v>
      </c>
      <c r="W146" s="279">
        <v>97</v>
      </c>
      <c r="X146" s="32"/>
      <c r="Y146" s="278"/>
    </row>
    <row r="147" spans="1:25" s="4" customFormat="1" ht="13.5" customHeight="1" x14ac:dyDescent="0.2">
      <c r="A147" s="685"/>
      <c r="B147" s="671"/>
      <c r="C147" s="680"/>
      <c r="D147" s="597"/>
      <c r="E147" s="669"/>
      <c r="F147" s="303" t="s">
        <v>191</v>
      </c>
      <c r="G147" s="658"/>
      <c r="H147" s="607"/>
      <c r="I147" s="502">
        <f t="shared" si="43"/>
        <v>3.5</v>
      </c>
      <c r="J147" s="279">
        <v>3.5</v>
      </c>
      <c r="K147" s="279">
        <v>2.7</v>
      </c>
      <c r="L147" s="452"/>
      <c r="M147" s="502">
        <f>SUM(N147)</f>
        <v>13.7</v>
      </c>
      <c r="N147" s="279">
        <v>13.7</v>
      </c>
      <c r="O147" s="279">
        <v>12.2</v>
      </c>
      <c r="P147" s="32"/>
      <c r="Q147" s="252">
        <f t="shared" si="41"/>
        <v>13.7</v>
      </c>
      <c r="R147" s="279">
        <v>13.7</v>
      </c>
      <c r="S147" s="279">
        <v>12.2</v>
      </c>
      <c r="T147" s="47"/>
      <c r="U147" s="80">
        <f t="shared" si="44"/>
        <v>13.7</v>
      </c>
      <c r="V147" s="279">
        <v>13.7</v>
      </c>
      <c r="W147" s="279">
        <v>12.2</v>
      </c>
      <c r="X147" s="32"/>
      <c r="Y147" s="278"/>
    </row>
    <row r="148" spans="1:25" s="2" customFormat="1" ht="13.5" customHeight="1" x14ac:dyDescent="0.2">
      <c r="A148" s="685"/>
      <c r="B148" s="671"/>
      <c r="C148" s="680"/>
      <c r="D148" s="597"/>
      <c r="E148" s="669"/>
      <c r="F148" s="303" t="s">
        <v>61</v>
      </c>
      <c r="G148" s="658"/>
      <c r="H148" s="672" t="s">
        <v>396</v>
      </c>
      <c r="I148" s="502">
        <f t="shared" si="43"/>
        <v>5.0999999999999996</v>
      </c>
      <c r="J148" s="279">
        <v>5.0999999999999996</v>
      </c>
      <c r="K148" s="279">
        <v>5</v>
      </c>
      <c r="L148" s="452"/>
      <c r="M148" s="502">
        <f>SUM(N148)</f>
        <v>5.2</v>
      </c>
      <c r="N148" s="279">
        <v>5.2</v>
      </c>
      <c r="O148" s="279">
        <v>5.0999999999999996</v>
      </c>
      <c r="P148" s="32"/>
      <c r="Q148" s="252">
        <f t="shared" si="41"/>
        <v>5.2</v>
      </c>
      <c r="R148" s="279">
        <v>5.2</v>
      </c>
      <c r="S148" s="279">
        <v>5.0999999999999996</v>
      </c>
      <c r="T148" s="47"/>
      <c r="U148" s="80">
        <f t="shared" si="44"/>
        <v>5.2</v>
      </c>
      <c r="V148" s="279">
        <v>5.2</v>
      </c>
      <c r="W148" s="279">
        <v>5.0999999999999996</v>
      </c>
      <c r="X148" s="32"/>
      <c r="Y148" s="278"/>
    </row>
    <row r="149" spans="1:25" s="2" customFormat="1" ht="13.5" customHeight="1" x14ac:dyDescent="0.2">
      <c r="A149" s="685"/>
      <c r="B149" s="671"/>
      <c r="C149" s="680"/>
      <c r="D149" s="597"/>
      <c r="E149" s="669"/>
      <c r="F149" s="303" t="s">
        <v>60</v>
      </c>
      <c r="G149" s="658"/>
      <c r="H149" s="673"/>
      <c r="I149" s="502">
        <f t="shared" si="43"/>
        <v>16.399999999999999</v>
      </c>
      <c r="J149" s="279">
        <v>16.399999999999999</v>
      </c>
      <c r="K149" s="279">
        <v>16.2</v>
      </c>
      <c r="L149" s="452"/>
      <c r="M149" s="502">
        <f>SUM(N149)</f>
        <v>14.7</v>
      </c>
      <c r="N149" s="279">
        <v>14.7</v>
      </c>
      <c r="O149" s="279">
        <v>14.5</v>
      </c>
      <c r="P149" s="32"/>
      <c r="Q149" s="252">
        <f t="shared" si="41"/>
        <v>14.7</v>
      </c>
      <c r="R149" s="279">
        <v>14.7</v>
      </c>
      <c r="S149" s="279">
        <v>14.5</v>
      </c>
      <c r="T149" s="47"/>
      <c r="U149" s="80">
        <f t="shared" si="44"/>
        <v>14.7</v>
      </c>
      <c r="V149" s="279">
        <v>14.7</v>
      </c>
      <c r="W149" s="279">
        <v>14.5</v>
      </c>
      <c r="X149" s="32"/>
      <c r="Y149" s="278"/>
    </row>
    <row r="150" spans="1:25" s="2" customFormat="1" ht="13.5" customHeight="1" thickBot="1" x14ac:dyDescent="0.25">
      <c r="A150" s="685"/>
      <c r="B150" s="671"/>
      <c r="C150" s="680"/>
      <c r="D150" s="597"/>
      <c r="E150" s="669"/>
      <c r="F150" s="302" t="s">
        <v>52</v>
      </c>
      <c r="G150" s="678"/>
      <c r="H150" s="674"/>
      <c r="I150" s="502">
        <f t="shared" si="43"/>
        <v>10</v>
      </c>
      <c r="J150" s="457">
        <v>10</v>
      </c>
      <c r="K150" s="457">
        <v>9.8000000000000007</v>
      </c>
      <c r="L150" s="546"/>
      <c r="M150" s="547">
        <f>SUM(N150)</f>
        <v>15</v>
      </c>
      <c r="N150" s="457">
        <v>15</v>
      </c>
      <c r="O150" s="457">
        <v>14.8</v>
      </c>
      <c r="P150" s="70"/>
      <c r="Q150" s="254">
        <f t="shared" si="41"/>
        <v>15</v>
      </c>
      <c r="R150" s="457">
        <v>15</v>
      </c>
      <c r="S150" s="457">
        <v>14.8</v>
      </c>
      <c r="T150" s="68"/>
      <c r="U150" s="131">
        <f t="shared" si="44"/>
        <v>15</v>
      </c>
      <c r="V150" s="457">
        <v>15</v>
      </c>
      <c r="W150" s="457">
        <v>14.8</v>
      </c>
      <c r="X150" s="52"/>
      <c r="Y150" s="278"/>
    </row>
    <row r="151" spans="1:25" s="2" customFormat="1" ht="29.45" customHeight="1" thickBot="1" x14ac:dyDescent="0.25">
      <c r="A151" s="572"/>
      <c r="B151" s="585"/>
      <c r="C151" s="604"/>
      <c r="D151" s="656"/>
      <c r="E151" s="670"/>
      <c r="F151" s="608" t="s">
        <v>9</v>
      </c>
      <c r="G151" s="609"/>
      <c r="H151" s="610"/>
      <c r="I151" s="82">
        <f>SUM(J151+L151)</f>
        <v>357.7</v>
      </c>
      <c r="J151" s="229">
        <f>SUM(J145:J150)</f>
        <v>357.7</v>
      </c>
      <c r="K151" s="229">
        <f t="shared" ref="K151:X151" si="45">SUM(K145:K150)</f>
        <v>303.7</v>
      </c>
      <c r="L151" s="230">
        <f t="shared" si="45"/>
        <v>0</v>
      </c>
      <c r="M151" s="82">
        <f>SUM(N151+P151)</f>
        <v>418.2</v>
      </c>
      <c r="N151" s="229">
        <f t="shared" si="45"/>
        <v>418.2</v>
      </c>
      <c r="O151" s="229">
        <f t="shared" si="45"/>
        <v>373</v>
      </c>
      <c r="P151" s="231">
        <f t="shared" si="45"/>
        <v>0</v>
      </c>
      <c r="Q151" s="82">
        <f t="shared" si="41"/>
        <v>418.2</v>
      </c>
      <c r="R151" s="229">
        <f>SUM(R145:R150)</f>
        <v>418.2</v>
      </c>
      <c r="S151" s="229">
        <f t="shared" si="45"/>
        <v>373</v>
      </c>
      <c r="T151" s="231">
        <f t="shared" si="45"/>
        <v>0</v>
      </c>
      <c r="U151" s="82">
        <f t="shared" si="44"/>
        <v>418.2</v>
      </c>
      <c r="V151" s="229">
        <f t="shared" si="45"/>
        <v>418.2</v>
      </c>
      <c r="W151" s="229">
        <f t="shared" si="45"/>
        <v>373</v>
      </c>
      <c r="X151" s="231">
        <f t="shared" si="45"/>
        <v>0</v>
      </c>
      <c r="Y151" s="278"/>
    </row>
    <row r="152" spans="1:25" s="4" customFormat="1" ht="13.5" customHeight="1" x14ac:dyDescent="0.2">
      <c r="A152" s="628">
        <v>1</v>
      </c>
      <c r="B152" s="586">
        <v>2</v>
      </c>
      <c r="C152" s="606">
        <v>13</v>
      </c>
      <c r="D152" s="596" t="s">
        <v>44</v>
      </c>
      <c r="E152" s="655" t="s">
        <v>181</v>
      </c>
      <c r="F152" s="303" t="s">
        <v>52</v>
      </c>
      <c r="G152" s="617" t="s">
        <v>108</v>
      </c>
      <c r="H152" s="300" t="s">
        <v>401</v>
      </c>
      <c r="I152" s="502">
        <f>SUM(J152+L152)</f>
        <v>3.4</v>
      </c>
      <c r="J152" s="465">
        <v>3.4</v>
      </c>
      <c r="K152" s="465">
        <v>3.3</v>
      </c>
      <c r="L152" s="401"/>
      <c r="M152" s="501">
        <f t="shared" ref="M152:M191" si="46">SUM(N152+P152)</f>
        <v>3.9</v>
      </c>
      <c r="N152" s="55">
        <v>3.9</v>
      </c>
      <c r="O152" s="55">
        <v>3.8</v>
      </c>
      <c r="P152" s="50"/>
      <c r="Q152" s="147">
        <f t="shared" ref="Q152:Q191" si="47">SUM(R152+T152)</f>
        <v>3.9</v>
      </c>
      <c r="R152" s="55">
        <v>3.9</v>
      </c>
      <c r="S152" s="55">
        <v>3.8</v>
      </c>
      <c r="T152" s="50"/>
      <c r="U152" s="248">
        <f t="shared" ref="U152:U191" si="48">SUM(V152+X152)</f>
        <v>3.9</v>
      </c>
      <c r="V152" s="55">
        <v>3.9</v>
      </c>
      <c r="W152" s="55">
        <v>3.8</v>
      </c>
      <c r="X152" s="49"/>
      <c r="Y152" s="278"/>
    </row>
    <row r="153" spans="1:25" s="4" customFormat="1" ht="13.5" customHeight="1" x14ac:dyDescent="0.2">
      <c r="A153" s="685"/>
      <c r="B153" s="671"/>
      <c r="C153" s="680"/>
      <c r="D153" s="597"/>
      <c r="E153" s="655"/>
      <c r="F153" s="303" t="s">
        <v>62</v>
      </c>
      <c r="G153" s="617"/>
      <c r="H153" s="300" t="s">
        <v>28</v>
      </c>
      <c r="I153" s="502">
        <f t="shared" ref="I153:I216" si="49">SUM(J153+L153)</f>
        <v>11</v>
      </c>
      <c r="J153" s="279">
        <v>11</v>
      </c>
      <c r="K153" s="279">
        <v>9.6999999999999993</v>
      </c>
      <c r="L153" s="405"/>
      <c r="M153" s="501">
        <f t="shared" si="46"/>
        <v>10.9</v>
      </c>
      <c r="N153" s="44">
        <v>10.9</v>
      </c>
      <c r="O153" s="44">
        <v>9.3000000000000007</v>
      </c>
      <c r="P153" s="47"/>
      <c r="Q153" s="147">
        <f t="shared" si="47"/>
        <v>1.1000000000000001</v>
      </c>
      <c r="R153" s="44">
        <v>1.1000000000000001</v>
      </c>
      <c r="S153" s="44">
        <v>9.3000000000000007</v>
      </c>
      <c r="T153" s="47"/>
      <c r="U153" s="147">
        <f t="shared" si="48"/>
        <v>1.1000000000000001</v>
      </c>
      <c r="V153" s="44">
        <v>1.1000000000000001</v>
      </c>
      <c r="W153" s="44">
        <v>9.3000000000000007</v>
      </c>
      <c r="X153" s="32"/>
      <c r="Y153" s="278"/>
    </row>
    <row r="154" spans="1:25" s="4" customFormat="1" ht="13.5" hidden="1" customHeight="1" x14ac:dyDescent="0.2">
      <c r="A154" s="685"/>
      <c r="B154" s="671"/>
      <c r="C154" s="680"/>
      <c r="D154" s="597"/>
      <c r="E154" s="655"/>
      <c r="F154" s="617" t="s">
        <v>61</v>
      </c>
      <c r="G154" s="617"/>
      <c r="H154" s="651" t="s">
        <v>396</v>
      </c>
      <c r="I154" s="502">
        <f t="shared" si="49"/>
        <v>0</v>
      </c>
      <c r="J154" s="279"/>
      <c r="K154" s="279"/>
      <c r="L154" s="405"/>
      <c r="M154" s="501">
        <f t="shared" si="46"/>
        <v>0</v>
      </c>
      <c r="N154" s="44"/>
      <c r="O154" s="44"/>
      <c r="P154" s="47"/>
      <c r="Q154" s="147">
        <f t="shared" si="47"/>
        <v>0</v>
      </c>
      <c r="R154" s="44"/>
      <c r="S154" s="44"/>
      <c r="T154" s="47"/>
      <c r="U154" s="147">
        <f t="shared" si="48"/>
        <v>0</v>
      </c>
      <c r="V154" s="44"/>
      <c r="W154" s="44"/>
      <c r="X154" s="32"/>
      <c r="Y154" s="278"/>
    </row>
    <row r="155" spans="1:25" s="4" customFormat="1" ht="13.5" hidden="1" customHeight="1" x14ac:dyDescent="0.2">
      <c r="A155" s="685"/>
      <c r="B155" s="671"/>
      <c r="C155" s="680"/>
      <c r="D155" s="597"/>
      <c r="E155" s="655"/>
      <c r="F155" s="617"/>
      <c r="G155" s="617"/>
      <c r="H155" s="651"/>
      <c r="I155" s="502">
        <f t="shared" si="49"/>
        <v>0</v>
      </c>
      <c r="J155" s="279"/>
      <c r="K155" s="279"/>
      <c r="L155" s="405"/>
      <c r="M155" s="501">
        <f t="shared" si="46"/>
        <v>0</v>
      </c>
      <c r="N155" s="44"/>
      <c r="O155" s="44"/>
      <c r="P155" s="47"/>
      <c r="Q155" s="147">
        <f t="shared" si="47"/>
        <v>0</v>
      </c>
      <c r="R155" s="44"/>
      <c r="S155" s="44"/>
      <c r="T155" s="47"/>
      <c r="U155" s="147">
        <f t="shared" si="48"/>
        <v>0</v>
      </c>
      <c r="V155" s="44"/>
      <c r="W155" s="44"/>
      <c r="X155" s="32"/>
      <c r="Y155" s="278"/>
    </row>
    <row r="156" spans="1:25" s="4" customFormat="1" ht="13.5" hidden="1" customHeight="1" x14ac:dyDescent="0.2">
      <c r="A156" s="685"/>
      <c r="B156" s="671"/>
      <c r="C156" s="680"/>
      <c r="D156" s="597"/>
      <c r="E156" s="655"/>
      <c r="F156" s="303" t="s">
        <v>52</v>
      </c>
      <c r="G156" s="617"/>
      <c r="H156" s="651"/>
      <c r="I156" s="502">
        <f t="shared" si="49"/>
        <v>0</v>
      </c>
      <c r="J156" s="279"/>
      <c r="K156" s="279"/>
      <c r="L156" s="405"/>
      <c r="M156" s="501">
        <f t="shared" si="46"/>
        <v>0</v>
      </c>
      <c r="N156" s="44"/>
      <c r="O156" s="44"/>
      <c r="P156" s="47"/>
      <c r="Q156" s="147">
        <f t="shared" si="47"/>
        <v>0</v>
      </c>
      <c r="R156" s="44"/>
      <c r="S156" s="44"/>
      <c r="T156" s="47"/>
      <c r="U156" s="147">
        <f t="shared" si="48"/>
        <v>0</v>
      </c>
      <c r="V156" s="44"/>
      <c r="W156" s="44"/>
      <c r="X156" s="32"/>
      <c r="Y156" s="278"/>
    </row>
    <row r="157" spans="1:25" s="4" customFormat="1" ht="13.5" customHeight="1" x14ac:dyDescent="0.2">
      <c r="A157" s="685"/>
      <c r="B157" s="671"/>
      <c r="C157" s="680"/>
      <c r="D157" s="597"/>
      <c r="E157" s="655" t="s">
        <v>252</v>
      </c>
      <c r="F157" s="303" t="s">
        <v>52</v>
      </c>
      <c r="G157" s="617" t="s">
        <v>109</v>
      </c>
      <c r="H157" s="300" t="s">
        <v>401</v>
      </c>
      <c r="I157" s="502">
        <f t="shared" si="49"/>
        <v>4.0999999999999996</v>
      </c>
      <c r="J157" s="279">
        <v>4.0999999999999996</v>
      </c>
      <c r="K157" s="279">
        <v>4</v>
      </c>
      <c r="L157" s="405"/>
      <c r="M157" s="501">
        <f t="shared" si="46"/>
        <v>4.5999999999999996</v>
      </c>
      <c r="N157" s="44">
        <v>4.5999999999999996</v>
      </c>
      <c r="O157" s="44">
        <v>4.5</v>
      </c>
      <c r="P157" s="47"/>
      <c r="Q157" s="147">
        <f t="shared" si="47"/>
        <v>4.5999999999999996</v>
      </c>
      <c r="R157" s="44">
        <v>4.5999999999999996</v>
      </c>
      <c r="S157" s="44">
        <v>4.5</v>
      </c>
      <c r="T157" s="47"/>
      <c r="U157" s="147">
        <f t="shared" si="48"/>
        <v>4.5999999999999996</v>
      </c>
      <c r="V157" s="44">
        <v>4.5999999999999996</v>
      </c>
      <c r="W157" s="44">
        <v>4.5</v>
      </c>
      <c r="X157" s="32"/>
      <c r="Y157" s="278"/>
    </row>
    <row r="158" spans="1:25" s="4" customFormat="1" ht="13.5" customHeight="1" x14ac:dyDescent="0.2">
      <c r="A158" s="685"/>
      <c r="B158" s="671"/>
      <c r="C158" s="680"/>
      <c r="D158" s="597"/>
      <c r="E158" s="655"/>
      <c r="F158" s="303" t="s">
        <v>62</v>
      </c>
      <c r="G158" s="617"/>
      <c r="H158" s="300" t="s">
        <v>28</v>
      </c>
      <c r="I158" s="502">
        <f t="shared" si="49"/>
        <v>12.9</v>
      </c>
      <c r="J158" s="279">
        <v>12.9</v>
      </c>
      <c r="K158" s="279">
        <v>10.7</v>
      </c>
      <c r="L158" s="405"/>
      <c r="M158" s="501">
        <f t="shared" si="46"/>
        <v>13.5</v>
      </c>
      <c r="N158" s="44">
        <v>13.5</v>
      </c>
      <c r="O158" s="44">
        <v>11.1</v>
      </c>
      <c r="P158" s="47"/>
      <c r="Q158" s="147">
        <f t="shared" si="47"/>
        <v>13.5</v>
      </c>
      <c r="R158" s="44">
        <v>13.5</v>
      </c>
      <c r="S158" s="44">
        <v>11.1</v>
      </c>
      <c r="T158" s="47"/>
      <c r="U158" s="147">
        <f t="shared" si="48"/>
        <v>13.5</v>
      </c>
      <c r="V158" s="44">
        <v>13.5</v>
      </c>
      <c r="W158" s="44">
        <v>11.1</v>
      </c>
      <c r="X158" s="32"/>
      <c r="Y158" s="278"/>
    </row>
    <row r="159" spans="1:25" s="4" customFormat="1" ht="13.5" hidden="1" customHeight="1" x14ac:dyDescent="0.2">
      <c r="A159" s="685"/>
      <c r="B159" s="671"/>
      <c r="C159" s="680"/>
      <c r="D159" s="597"/>
      <c r="E159" s="655"/>
      <c r="F159" s="617" t="s">
        <v>61</v>
      </c>
      <c r="G159" s="617"/>
      <c r="H159" s="651" t="s">
        <v>396</v>
      </c>
      <c r="I159" s="502">
        <f t="shared" si="49"/>
        <v>0</v>
      </c>
      <c r="J159" s="279"/>
      <c r="K159" s="279"/>
      <c r="L159" s="405"/>
      <c r="M159" s="501">
        <f t="shared" si="46"/>
        <v>0</v>
      </c>
      <c r="N159" s="44"/>
      <c r="O159" s="44"/>
      <c r="P159" s="47"/>
      <c r="Q159" s="147">
        <f t="shared" si="47"/>
        <v>0</v>
      </c>
      <c r="R159" s="44"/>
      <c r="S159" s="44"/>
      <c r="T159" s="47"/>
      <c r="U159" s="147">
        <f t="shared" si="48"/>
        <v>0</v>
      </c>
      <c r="V159" s="44"/>
      <c r="W159" s="44"/>
      <c r="X159" s="32"/>
      <c r="Y159" s="278"/>
    </row>
    <row r="160" spans="1:25" s="4" customFormat="1" ht="13.5" hidden="1" customHeight="1" x14ac:dyDescent="0.2">
      <c r="A160" s="685"/>
      <c r="B160" s="671"/>
      <c r="C160" s="680"/>
      <c r="D160" s="597"/>
      <c r="E160" s="655"/>
      <c r="F160" s="617"/>
      <c r="G160" s="617"/>
      <c r="H160" s="651"/>
      <c r="I160" s="502">
        <f t="shared" si="49"/>
        <v>0</v>
      </c>
      <c r="J160" s="279"/>
      <c r="K160" s="279"/>
      <c r="L160" s="405"/>
      <c r="M160" s="501">
        <f t="shared" si="46"/>
        <v>0</v>
      </c>
      <c r="N160" s="44"/>
      <c r="O160" s="44"/>
      <c r="P160" s="47"/>
      <c r="Q160" s="147">
        <f t="shared" si="47"/>
        <v>0</v>
      </c>
      <c r="R160" s="44"/>
      <c r="S160" s="44"/>
      <c r="T160" s="47"/>
      <c r="U160" s="147">
        <f t="shared" si="48"/>
        <v>0</v>
      </c>
      <c r="V160" s="44"/>
      <c r="W160" s="44"/>
      <c r="X160" s="32"/>
      <c r="Y160" s="278"/>
    </row>
    <row r="161" spans="1:25" s="4" customFormat="1" ht="13.5" hidden="1" customHeight="1" x14ac:dyDescent="0.2">
      <c r="A161" s="685"/>
      <c r="B161" s="671"/>
      <c r="C161" s="680"/>
      <c r="D161" s="597"/>
      <c r="E161" s="655"/>
      <c r="F161" s="303" t="s">
        <v>52</v>
      </c>
      <c r="G161" s="617"/>
      <c r="H161" s="651"/>
      <c r="I161" s="502">
        <f t="shared" si="49"/>
        <v>0</v>
      </c>
      <c r="J161" s="279"/>
      <c r="K161" s="279"/>
      <c r="L161" s="405"/>
      <c r="M161" s="501">
        <f t="shared" si="46"/>
        <v>0</v>
      </c>
      <c r="N161" s="44"/>
      <c r="O161" s="44"/>
      <c r="P161" s="47"/>
      <c r="Q161" s="147">
        <f t="shared" si="47"/>
        <v>0</v>
      </c>
      <c r="R161" s="44"/>
      <c r="S161" s="44"/>
      <c r="T161" s="47"/>
      <c r="U161" s="147">
        <f t="shared" si="48"/>
        <v>0</v>
      </c>
      <c r="V161" s="44"/>
      <c r="W161" s="44"/>
      <c r="X161" s="32"/>
      <c r="Y161" s="278"/>
    </row>
    <row r="162" spans="1:25" s="4" customFormat="1" ht="13.5" customHeight="1" x14ac:dyDescent="0.2">
      <c r="A162" s="685"/>
      <c r="B162" s="671"/>
      <c r="C162" s="680"/>
      <c r="D162" s="597"/>
      <c r="E162" s="655" t="s">
        <v>182</v>
      </c>
      <c r="F162" s="303" t="s">
        <v>52</v>
      </c>
      <c r="G162" s="617" t="s">
        <v>110</v>
      </c>
      <c r="H162" s="300" t="s">
        <v>401</v>
      </c>
      <c r="I162" s="502">
        <f t="shared" si="49"/>
        <v>4.0999999999999996</v>
      </c>
      <c r="J162" s="279">
        <v>4.0999999999999996</v>
      </c>
      <c r="K162" s="279">
        <v>4</v>
      </c>
      <c r="L162" s="405"/>
      <c r="M162" s="501">
        <f t="shared" si="46"/>
        <v>4.5999999999999996</v>
      </c>
      <c r="N162" s="44">
        <v>4.5999999999999996</v>
      </c>
      <c r="O162" s="44">
        <v>4.5</v>
      </c>
      <c r="P162" s="47"/>
      <c r="Q162" s="147">
        <f t="shared" si="47"/>
        <v>4.5999999999999996</v>
      </c>
      <c r="R162" s="44">
        <v>4.5999999999999996</v>
      </c>
      <c r="S162" s="44">
        <v>4.5</v>
      </c>
      <c r="T162" s="47"/>
      <c r="U162" s="147">
        <f t="shared" si="48"/>
        <v>4.5999999999999996</v>
      </c>
      <c r="V162" s="44">
        <v>4.5999999999999996</v>
      </c>
      <c r="W162" s="44">
        <v>4.5</v>
      </c>
      <c r="X162" s="32"/>
      <c r="Y162" s="278"/>
    </row>
    <row r="163" spans="1:25" s="4" customFormat="1" ht="13.5" customHeight="1" x14ac:dyDescent="0.2">
      <c r="A163" s="685"/>
      <c r="B163" s="671"/>
      <c r="C163" s="680"/>
      <c r="D163" s="597"/>
      <c r="E163" s="655"/>
      <c r="F163" s="303" t="s">
        <v>62</v>
      </c>
      <c r="G163" s="617"/>
      <c r="H163" s="300" t="s">
        <v>28</v>
      </c>
      <c r="I163" s="502">
        <f t="shared" si="49"/>
        <v>12.6</v>
      </c>
      <c r="J163" s="279">
        <v>12.6</v>
      </c>
      <c r="K163" s="279">
        <v>10.6</v>
      </c>
      <c r="L163" s="405"/>
      <c r="M163" s="501">
        <f t="shared" si="46"/>
        <v>13</v>
      </c>
      <c r="N163" s="44">
        <v>13</v>
      </c>
      <c r="O163" s="44">
        <v>11</v>
      </c>
      <c r="P163" s="47"/>
      <c r="Q163" s="147">
        <f t="shared" si="47"/>
        <v>13</v>
      </c>
      <c r="R163" s="44">
        <v>13</v>
      </c>
      <c r="S163" s="44">
        <v>11</v>
      </c>
      <c r="T163" s="47"/>
      <c r="U163" s="147">
        <f t="shared" si="48"/>
        <v>13</v>
      </c>
      <c r="V163" s="44">
        <v>13</v>
      </c>
      <c r="W163" s="44">
        <v>11</v>
      </c>
      <c r="X163" s="32"/>
      <c r="Y163" s="278"/>
    </row>
    <row r="164" spans="1:25" s="4" customFormat="1" ht="13.5" hidden="1" customHeight="1" x14ac:dyDescent="0.2">
      <c r="A164" s="685"/>
      <c r="B164" s="671"/>
      <c r="C164" s="680"/>
      <c r="D164" s="597"/>
      <c r="E164" s="655"/>
      <c r="F164" s="617" t="s">
        <v>61</v>
      </c>
      <c r="G164" s="617"/>
      <c r="H164" s="651" t="s">
        <v>396</v>
      </c>
      <c r="I164" s="502">
        <f t="shared" si="49"/>
        <v>0</v>
      </c>
      <c r="J164" s="279"/>
      <c r="K164" s="279"/>
      <c r="L164" s="405"/>
      <c r="M164" s="501">
        <f t="shared" si="46"/>
        <v>0</v>
      </c>
      <c r="N164" s="44"/>
      <c r="O164" s="44"/>
      <c r="P164" s="47"/>
      <c r="Q164" s="147">
        <f t="shared" si="47"/>
        <v>0</v>
      </c>
      <c r="R164" s="44"/>
      <c r="S164" s="44"/>
      <c r="T164" s="47"/>
      <c r="U164" s="147">
        <f t="shared" si="48"/>
        <v>0</v>
      </c>
      <c r="V164" s="44"/>
      <c r="W164" s="44"/>
      <c r="X164" s="32"/>
      <c r="Y164" s="278"/>
    </row>
    <row r="165" spans="1:25" s="4" customFormat="1" ht="13.5" hidden="1" customHeight="1" x14ac:dyDescent="0.2">
      <c r="A165" s="685"/>
      <c r="B165" s="671"/>
      <c r="C165" s="680"/>
      <c r="D165" s="597"/>
      <c r="E165" s="655"/>
      <c r="F165" s="617"/>
      <c r="G165" s="617"/>
      <c r="H165" s="651"/>
      <c r="I165" s="502">
        <f t="shared" si="49"/>
        <v>0</v>
      </c>
      <c r="J165" s="279"/>
      <c r="K165" s="279"/>
      <c r="L165" s="405"/>
      <c r="M165" s="501">
        <f t="shared" si="46"/>
        <v>0</v>
      </c>
      <c r="N165" s="44"/>
      <c r="O165" s="44"/>
      <c r="P165" s="47"/>
      <c r="Q165" s="147">
        <f t="shared" si="47"/>
        <v>0</v>
      </c>
      <c r="R165" s="44"/>
      <c r="S165" s="44"/>
      <c r="T165" s="47"/>
      <c r="U165" s="147">
        <f t="shared" si="48"/>
        <v>0</v>
      </c>
      <c r="V165" s="44"/>
      <c r="W165" s="44"/>
      <c r="X165" s="32"/>
      <c r="Y165" s="278"/>
    </row>
    <row r="166" spans="1:25" s="4" customFormat="1" ht="13.5" hidden="1" customHeight="1" x14ac:dyDescent="0.2">
      <c r="A166" s="685"/>
      <c r="B166" s="671"/>
      <c r="C166" s="680"/>
      <c r="D166" s="597"/>
      <c r="E166" s="655"/>
      <c r="F166" s="303" t="s">
        <v>52</v>
      </c>
      <c r="G166" s="617"/>
      <c r="H166" s="651"/>
      <c r="I166" s="502">
        <f t="shared" si="49"/>
        <v>0</v>
      </c>
      <c r="J166" s="279"/>
      <c r="K166" s="279"/>
      <c r="L166" s="405"/>
      <c r="M166" s="501">
        <f t="shared" si="46"/>
        <v>0</v>
      </c>
      <c r="N166" s="44"/>
      <c r="O166" s="44"/>
      <c r="P166" s="47"/>
      <c r="Q166" s="147">
        <f t="shared" si="47"/>
        <v>0</v>
      </c>
      <c r="R166" s="44"/>
      <c r="S166" s="44"/>
      <c r="T166" s="47"/>
      <c r="U166" s="147">
        <f t="shared" si="48"/>
        <v>0</v>
      </c>
      <c r="V166" s="44"/>
      <c r="W166" s="44"/>
      <c r="X166" s="32"/>
      <c r="Y166" s="278"/>
    </row>
    <row r="167" spans="1:25" s="4" customFormat="1" ht="13.5" customHeight="1" x14ac:dyDescent="0.2">
      <c r="A167" s="685"/>
      <c r="B167" s="671"/>
      <c r="C167" s="680"/>
      <c r="D167" s="597"/>
      <c r="E167" s="655" t="s">
        <v>183</v>
      </c>
      <c r="F167" s="303" t="s">
        <v>52</v>
      </c>
      <c r="G167" s="617" t="s">
        <v>111</v>
      </c>
      <c r="H167" s="300" t="s">
        <v>401</v>
      </c>
      <c r="I167" s="502">
        <f t="shared" si="49"/>
        <v>4.0999999999999996</v>
      </c>
      <c r="J167" s="279">
        <v>4.0999999999999996</v>
      </c>
      <c r="K167" s="279">
        <v>4</v>
      </c>
      <c r="L167" s="405"/>
      <c r="M167" s="501">
        <f t="shared" si="46"/>
        <v>4.8</v>
      </c>
      <c r="N167" s="44">
        <v>4.8</v>
      </c>
      <c r="O167" s="44">
        <v>4.7</v>
      </c>
      <c r="P167" s="47"/>
      <c r="Q167" s="147">
        <f t="shared" si="47"/>
        <v>4.8</v>
      </c>
      <c r="R167" s="44">
        <v>4.8</v>
      </c>
      <c r="S167" s="44">
        <v>4.7</v>
      </c>
      <c r="T167" s="47"/>
      <c r="U167" s="147">
        <f t="shared" si="48"/>
        <v>4.8</v>
      </c>
      <c r="V167" s="44">
        <v>4.8</v>
      </c>
      <c r="W167" s="44">
        <v>4.7</v>
      </c>
      <c r="X167" s="32"/>
      <c r="Y167" s="278"/>
    </row>
    <row r="168" spans="1:25" s="4" customFormat="1" ht="13.5" customHeight="1" x14ac:dyDescent="0.2">
      <c r="A168" s="685"/>
      <c r="B168" s="671"/>
      <c r="C168" s="680"/>
      <c r="D168" s="597"/>
      <c r="E168" s="655"/>
      <c r="F168" s="303" t="s">
        <v>62</v>
      </c>
      <c r="G168" s="617"/>
      <c r="H168" s="300" t="s">
        <v>28</v>
      </c>
      <c r="I168" s="502">
        <f t="shared" si="49"/>
        <v>12.2</v>
      </c>
      <c r="J168" s="279">
        <v>12.2</v>
      </c>
      <c r="K168" s="279">
        <v>11.2</v>
      </c>
      <c r="L168" s="405"/>
      <c r="M168" s="501">
        <f t="shared" si="46"/>
        <v>12.5</v>
      </c>
      <c r="N168" s="44">
        <v>12.5</v>
      </c>
      <c r="O168" s="44">
        <v>11.1</v>
      </c>
      <c r="P168" s="47"/>
      <c r="Q168" s="147">
        <f t="shared" si="47"/>
        <v>13.1</v>
      </c>
      <c r="R168" s="44">
        <v>13.1</v>
      </c>
      <c r="S168" s="44">
        <v>11.1</v>
      </c>
      <c r="T168" s="47"/>
      <c r="U168" s="147">
        <f t="shared" si="48"/>
        <v>13.1</v>
      </c>
      <c r="V168" s="44">
        <v>13.1</v>
      </c>
      <c r="W168" s="44">
        <v>11.1</v>
      </c>
      <c r="X168" s="32"/>
      <c r="Y168" s="278"/>
    </row>
    <row r="169" spans="1:25" s="4" customFormat="1" ht="13.5" hidden="1" customHeight="1" x14ac:dyDescent="0.2">
      <c r="A169" s="685"/>
      <c r="B169" s="671"/>
      <c r="C169" s="680"/>
      <c r="D169" s="597"/>
      <c r="E169" s="655"/>
      <c r="F169" s="617" t="s">
        <v>61</v>
      </c>
      <c r="G169" s="617"/>
      <c r="H169" s="651" t="s">
        <v>396</v>
      </c>
      <c r="I169" s="502">
        <f t="shared" si="49"/>
        <v>0</v>
      </c>
      <c r="J169" s="279"/>
      <c r="K169" s="279"/>
      <c r="L169" s="405"/>
      <c r="M169" s="501">
        <f t="shared" si="46"/>
        <v>0</v>
      </c>
      <c r="N169" s="44"/>
      <c r="O169" s="44"/>
      <c r="P169" s="47"/>
      <c r="Q169" s="147">
        <f t="shared" si="47"/>
        <v>0</v>
      </c>
      <c r="R169" s="44"/>
      <c r="S169" s="44"/>
      <c r="T169" s="47"/>
      <c r="U169" s="147">
        <f t="shared" si="48"/>
        <v>0</v>
      </c>
      <c r="V169" s="44"/>
      <c r="W169" s="44"/>
      <c r="X169" s="32"/>
      <c r="Y169" s="278"/>
    </row>
    <row r="170" spans="1:25" s="4" customFormat="1" ht="13.5" hidden="1" customHeight="1" x14ac:dyDescent="0.2">
      <c r="A170" s="685"/>
      <c r="B170" s="671"/>
      <c r="C170" s="680"/>
      <c r="D170" s="597"/>
      <c r="E170" s="655"/>
      <c r="F170" s="617"/>
      <c r="G170" s="617"/>
      <c r="H170" s="651"/>
      <c r="I170" s="502">
        <f t="shared" si="49"/>
        <v>0</v>
      </c>
      <c r="J170" s="279"/>
      <c r="K170" s="279"/>
      <c r="L170" s="405"/>
      <c r="M170" s="501">
        <f t="shared" si="46"/>
        <v>0</v>
      </c>
      <c r="N170" s="44"/>
      <c r="O170" s="44"/>
      <c r="P170" s="47"/>
      <c r="Q170" s="147">
        <f t="shared" si="47"/>
        <v>0</v>
      </c>
      <c r="R170" s="44"/>
      <c r="S170" s="44"/>
      <c r="T170" s="47"/>
      <c r="U170" s="147">
        <f t="shared" si="48"/>
        <v>0</v>
      </c>
      <c r="V170" s="44"/>
      <c r="W170" s="44"/>
      <c r="X170" s="32"/>
      <c r="Y170" s="278"/>
    </row>
    <row r="171" spans="1:25" s="4" customFormat="1" ht="13.5" hidden="1" customHeight="1" x14ac:dyDescent="0.2">
      <c r="A171" s="685"/>
      <c r="B171" s="671"/>
      <c r="C171" s="680"/>
      <c r="D171" s="597"/>
      <c r="E171" s="655"/>
      <c r="F171" s="303" t="s">
        <v>52</v>
      </c>
      <c r="G171" s="617"/>
      <c r="H171" s="651"/>
      <c r="I171" s="502">
        <f t="shared" si="49"/>
        <v>0</v>
      </c>
      <c r="J171" s="279"/>
      <c r="K171" s="279"/>
      <c r="L171" s="405"/>
      <c r="M171" s="501">
        <f t="shared" si="46"/>
        <v>0</v>
      </c>
      <c r="N171" s="44"/>
      <c r="O171" s="44"/>
      <c r="P171" s="47"/>
      <c r="Q171" s="147">
        <f t="shared" si="47"/>
        <v>0</v>
      </c>
      <c r="R171" s="44"/>
      <c r="S171" s="44"/>
      <c r="T171" s="47"/>
      <c r="U171" s="147">
        <f t="shared" si="48"/>
        <v>0</v>
      </c>
      <c r="V171" s="44"/>
      <c r="W171" s="44"/>
      <c r="X171" s="32"/>
      <c r="Y171" s="278"/>
    </row>
    <row r="172" spans="1:25" s="4" customFormat="1" ht="13.5" customHeight="1" x14ac:dyDescent="0.2">
      <c r="A172" s="685"/>
      <c r="B172" s="671"/>
      <c r="C172" s="680"/>
      <c r="D172" s="597"/>
      <c r="E172" s="655" t="s">
        <v>184</v>
      </c>
      <c r="F172" s="303" t="s">
        <v>52</v>
      </c>
      <c r="G172" s="617" t="s">
        <v>112</v>
      </c>
      <c r="H172" s="300" t="s">
        <v>401</v>
      </c>
      <c r="I172" s="502">
        <f t="shared" si="49"/>
        <v>9.4</v>
      </c>
      <c r="J172" s="279">
        <v>9.4</v>
      </c>
      <c r="K172" s="279">
        <v>9.1999999999999993</v>
      </c>
      <c r="L172" s="405"/>
      <c r="M172" s="501">
        <f t="shared" si="46"/>
        <v>9.4</v>
      </c>
      <c r="N172" s="44">
        <v>9.4</v>
      </c>
      <c r="O172" s="44">
        <v>9.3000000000000007</v>
      </c>
      <c r="P172" s="47"/>
      <c r="Q172" s="147">
        <f t="shared" si="47"/>
        <v>9.4</v>
      </c>
      <c r="R172" s="44">
        <v>9.4</v>
      </c>
      <c r="S172" s="44">
        <v>9.3000000000000007</v>
      </c>
      <c r="T172" s="47"/>
      <c r="U172" s="147">
        <f t="shared" si="48"/>
        <v>9.4</v>
      </c>
      <c r="V172" s="44">
        <v>9.4</v>
      </c>
      <c r="W172" s="44">
        <v>9.3000000000000007</v>
      </c>
      <c r="X172" s="32"/>
      <c r="Y172" s="278"/>
    </row>
    <row r="173" spans="1:25" s="4" customFormat="1" ht="13.5" customHeight="1" x14ac:dyDescent="0.2">
      <c r="A173" s="685"/>
      <c r="B173" s="671"/>
      <c r="C173" s="680"/>
      <c r="D173" s="597"/>
      <c r="E173" s="655"/>
      <c r="F173" s="303" t="s">
        <v>62</v>
      </c>
      <c r="G173" s="617"/>
      <c r="H173" s="300" t="s">
        <v>28</v>
      </c>
      <c r="I173" s="502">
        <f t="shared" si="49"/>
        <v>25.2</v>
      </c>
      <c r="J173" s="279">
        <v>25.2</v>
      </c>
      <c r="K173" s="279">
        <v>24.3</v>
      </c>
      <c r="L173" s="405"/>
      <c r="M173" s="501">
        <f t="shared" si="46"/>
        <v>24.7</v>
      </c>
      <c r="N173" s="44">
        <v>24.7</v>
      </c>
      <c r="O173" s="44">
        <v>23.4</v>
      </c>
      <c r="P173" s="47"/>
      <c r="Q173" s="147">
        <f t="shared" si="47"/>
        <v>25.5</v>
      </c>
      <c r="R173" s="44">
        <v>25.5</v>
      </c>
      <c r="S173" s="44">
        <v>23.4</v>
      </c>
      <c r="T173" s="47"/>
      <c r="U173" s="147">
        <f t="shared" si="48"/>
        <v>25.5</v>
      </c>
      <c r="V173" s="44">
        <v>25.5</v>
      </c>
      <c r="W173" s="44">
        <v>23.4</v>
      </c>
      <c r="X173" s="32"/>
      <c r="Y173" s="278"/>
    </row>
    <row r="174" spans="1:25" s="4" customFormat="1" ht="15" hidden="1" customHeight="1" x14ac:dyDescent="0.2">
      <c r="A174" s="685"/>
      <c r="B174" s="671"/>
      <c r="C174" s="680"/>
      <c r="D174" s="597"/>
      <c r="E174" s="655"/>
      <c r="F174" s="617" t="s">
        <v>61</v>
      </c>
      <c r="G174" s="617"/>
      <c r="H174" s="651" t="s">
        <v>396</v>
      </c>
      <c r="I174" s="502">
        <f t="shared" si="49"/>
        <v>0</v>
      </c>
      <c r="J174" s="279"/>
      <c r="K174" s="279"/>
      <c r="L174" s="405"/>
      <c r="M174" s="501">
        <f t="shared" si="46"/>
        <v>0</v>
      </c>
      <c r="N174" s="44"/>
      <c r="O174" s="44"/>
      <c r="P174" s="47"/>
      <c r="Q174" s="147">
        <f t="shared" si="47"/>
        <v>0</v>
      </c>
      <c r="R174" s="44"/>
      <c r="S174" s="44"/>
      <c r="T174" s="47"/>
      <c r="U174" s="147">
        <f t="shared" si="48"/>
        <v>0</v>
      </c>
      <c r="V174" s="44"/>
      <c r="W174" s="44"/>
      <c r="X174" s="32"/>
      <c r="Y174" s="278"/>
    </row>
    <row r="175" spans="1:25" s="4" customFormat="1" ht="13.5" hidden="1" customHeight="1" x14ac:dyDescent="0.2">
      <c r="A175" s="685"/>
      <c r="B175" s="671"/>
      <c r="C175" s="680"/>
      <c r="D175" s="597"/>
      <c r="E175" s="655"/>
      <c r="F175" s="617"/>
      <c r="G175" s="617"/>
      <c r="H175" s="651"/>
      <c r="I175" s="502">
        <f t="shared" si="49"/>
        <v>0</v>
      </c>
      <c r="J175" s="279"/>
      <c r="K175" s="279"/>
      <c r="L175" s="405"/>
      <c r="M175" s="501">
        <f t="shared" si="46"/>
        <v>0</v>
      </c>
      <c r="N175" s="44"/>
      <c r="O175" s="44"/>
      <c r="P175" s="47"/>
      <c r="Q175" s="147">
        <f t="shared" si="47"/>
        <v>0</v>
      </c>
      <c r="R175" s="44"/>
      <c r="S175" s="44"/>
      <c r="T175" s="47"/>
      <c r="U175" s="147">
        <f t="shared" si="48"/>
        <v>0</v>
      </c>
      <c r="V175" s="44"/>
      <c r="W175" s="44"/>
      <c r="X175" s="32"/>
      <c r="Y175" s="278"/>
    </row>
    <row r="176" spans="1:25" s="4" customFormat="1" ht="13.5" hidden="1" customHeight="1" x14ac:dyDescent="0.2">
      <c r="A176" s="685"/>
      <c r="B176" s="671"/>
      <c r="C176" s="680"/>
      <c r="D176" s="597"/>
      <c r="E176" s="655"/>
      <c r="F176" s="303" t="s">
        <v>52</v>
      </c>
      <c r="G176" s="617"/>
      <c r="H176" s="651"/>
      <c r="I176" s="502">
        <f t="shared" si="49"/>
        <v>0</v>
      </c>
      <c r="J176" s="279"/>
      <c r="K176" s="279"/>
      <c r="L176" s="405"/>
      <c r="M176" s="501">
        <f t="shared" si="46"/>
        <v>0</v>
      </c>
      <c r="N176" s="44"/>
      <c r="O176" s="44"/>
      <c r="P176" s="47"/>
      <c r="Q176" s="147">
        <f t="shared" si="47"/>
        <v>0</v>
      </c>
      <c r="R176" s="44"/>
      <c r="S176" s="44"/>
      <c r="T176" s="47"/>
      <c r="U176" s="147">
        <f t="shared" si="48"/>
        <v>0</v>
      </c>
      <c r="V176" s="44"/>
      <c r="W176" s="44"/>
      <c r="X176" s="32"/>
      <c r="Y176" s="278"/>
    </row>
    <row r="177" spans="1:25" s="4" customFormat="1" ht="13.5" customHeight="1" x14ac:dyDescent="0.2">
      <c r="A177" s="685"/>
      <c r="B177" s="671"/>
      <c r="C177" s="680"/>
      <c r="D177" s="597"/>
      <c r="E177" s="618" t="s">
        <v>185</v>
      </c>
      <c r="F177" s="303" t="s">
        <v>52</v>
      </c>
      <c r="G177" s="618" t="s">
        <v>113</v>
      </c>
      <c r="H177" s="300" t="s">
        <v>401</v>
      </c>
      <c r="I177" s="502">
        <f t="shared" si="49"/>
        <v>2.1</v>
      </c>
      <c r="J177" s="279">
        <v>2.1</v>
      </c>
      <c r="K177" s="279">
        <v>2</v>
      </c>
      <c r="L177" s="405"/>
      <c r="M177" s="501">
        <f t="shared" si="46"/>
        <v>2.4</v>
      </c>
      <c r="N177" s="44">
        <v>2.4</v>
      </c>
      <c r="O177" s="44">
        <v>2.2999999999999998</v>
      </c>
      <c r="P177" s="47"/>
      <c r="Q177" s="147">
        <f t="shared" si="47"/>
        <v>2.4</v>
      </c>
      <c r="R177" s="44">
        <v>2.4</v>
      </c>
      <c r="S177" s="44">
        <v>2.2999999999999998</v>
      </c>
      <c r="T177" s="47"/>
      <c r="U177" s="147">
        <f t="shared" si="48"/>
        <v>2.4</v>
      </c>
      <c r="V177" s="44">
        <v>2.4</v>
      </c>
      <c r="W177" s="44">
        <v>2.2999999999999998</v>
      </c>
      <c r="X177" s="32"/>
      <c r="Y177" s="278"/>
    </row>
    <row r="178" spans="1:25" s="4" customFormat="1" ht="13.5" customHeight="1" x14ac:dyDescent="0.2">
      <c r="A178" s="685"/>
      <c r="B178" s="671"/>
      <c r="C178" s="680"/>
      <c r="D178" s="597"/>
      <c r="E178" s="658"/>
      <c r="F178" s="303" t="s">
        <v>62</v>
      </c>
      <c r="G178" s="658"/>
      <c r="H178" s="300" t="s">
        <v>28</v>
      </c>
      <c r="I178" s="502">
        <f t="shared" si="49"/>
        <v>6</v>
      </c>
      <c r="J178" s="279">
        <v>6</v>
      </c>
      <c r="K178" s="279">
        <v>5.3</v>
      </c>
      <c r="L178" s="405"/>
      <c r="M178" s="501">
        <f t="shared" si="46"/>
        <v>7.2</v>
      </c>
      <c r="N178" s="44">
        <v>7.2</v>
      </c>
      <c r="O178" s="44">
        <v>6</v>
      </c>
      <c r="P178" s="47"/>
      <c r="Q178" s="147">
        <f t="shared" si="47"/>
        <v>7.6</v>
      </c>
      <c r="R178" s="44">
        <v>7.6</v>
      </c>
      <c r="S178" s="44">
        <v>6</v>
      </c>
      <c r="T178" s="47"/>
      <c r="U178" s="147">
        <f t="shared" si="48"/>
        <v>7.6</v>
      </c>
      <c r="V178" s="44">
        <v>7.6</v>
      </c>
      <c r="W178" s="44">
        <v>6</v>
      </c>
      <c r="X178" s="32"/>
      <c r="Y178" s="278"/>
    </row>
    <row r="179" spans="1:25" s="4" customFormat="1" ht="13.5" hidden="1" customHeight="1" x14ac:dyDescent="0.2">
      <c r="A179" s="685"/>
      <c r="B179" s="671"/>
      <c r="C179" s="680"/>
      <c r="D179" s="597"/>
      <c r="E179" s="658"/>
      <c r="F179" s="617" t="s">
        <v>61</v>
      </c>
      <c r="G179" s="658"/>
      <c r="H179" s="651" t="s">
        <v>396</v>
      </c>
      <c r="I179" s="502">
        <f t="shared" si="49"/>
        <v>0</v>
      </c>
      <c r="J179" s="279"/>
      <c r="K179" s="279"/>
      <c r="L179" s="405"/>
      <c r="M179" s="501">
        <f t="shared" si="46"/>
        <v>0</v>
      </c>
      <c r="N179" s="44"/>
      <c r="O179" s="44"/>
      <c r="P179" s="47"/>
      <c r="Q179" s="147">
        <f t="shared" si="47"/>
        <v>0</v>
      </c>
      <c r="R179" s="44"/>
      <c r="S179" s="44"/>
      <c r="T179" s="47"/>
      <c r="U179" s="147">
        <f t="shared" si="48"/>
        <v>0</v>
      </c>
      <c r="V179" s="44"/>
      <c r="W179" s="44"/>
      <c r="X179" s="32"/>
      <c r="Y179" s="278"/>
    </row>
    <row r="180" spans="1:25" s="4" customFormat="1" ht="13.5" hidden="1" customHeight="1" x14ac:dyDescent="0.2">
      <c r="A180" s="685"/>
      <c r="B180" s="671"/>
      <c r="C180" s="680"/>
      <c r="D180" s="597"/>
      <c r="E180" s="658"/>
      <c r="F180" s="617"/>
      <c r="G180" s="658"/>
      <c r="H180" s="651"/>
      <c r="I180" s="502">
        <f t="shared" si="49"/>
        <v>0</v>
      </c>
      <c r="J180" s="279"/>
      <c r="K180" s="279"/>
      <c r="L180" s="405"/>
      <c r="M180" s="501">
        <f t="shared" si="46"/>
        <v>0</v>
      </c>
      <c r="N180" s="44"/>
      <c r="O180" s="44"/>
      <c r="P180" s="47"/>
      <c r="Q180" s="147">
        <f t="shared" si="47"/>
        <v>0</v>
      </c>
      <c r="R180" s="44"/>
      <c r="S180" s="44"/>
      <c r="T180" s="47"/>
      <c r="U180" s="147">
        <f t="shared" si="48"/>
        <v>0</v>
      </c>
      <c r="V180" s="44"/>
      <c r="W180" s="44"/>
      <c r="X180" s="32"/>
      <c r="Y180" s="278"/>
    </row>
    <row r="181" spans="1:25" s="4" customFormat="1" ht="13.5" hidden="1" customHeight="1" x14ac:dyDescent="0.2">
      <c r="A181" s="685"/>
      <c r="B181" s="671"/>
      <c r="C181" s="680"/>
      <c r="D181" s="597"/>
      <c r="E181" s="657"/>
      <c r="F181" s="303" t="s">
        <v>52</v>
      </c>
      <c r="G181" s="657"/>
      <c r="H181" s="651"/>
      <c r="I181" s="502">
        <f t="shared" si="49"/>
        <v>0</v>
      </c>
      <c r="J181" s="279"/>
      <c r="K181" s="279"/>
      <c r="L181" s="405"/>
      <c r="M181" s="501">
        <f t="shared" si="46"/>
        <v>0</v>
      </c>
      <c r="N181" s="44"/>
      <c r="O181" s="44"/>
      <c r="P181" s="47"/>
      <c r="Q181" s="147">
        <f t="shared" si="47"/>
        <v>0</v>
      </c>
      <c r="R181" s="44"/>
      <c r="S181" s="44"/>
      <c r="T181" s="47"/>
      <c r="U181" s="147">
        <f t="shared" si="48"/>
        <v>0</v>
      </c>
      <c r="V181" s="44"/>
      <c r="W181" s="44"/>
      <c r="X181" s="32"/>
      <c r="Y181" s="278"/>
    </row>
    <row r="182" spans="1:25" s="4" customFormat="1" ht="13.5" customHeight="1" x14ac:dyDescent="0.2">
      <c r="A182" s="685"/>
      <c r="B182" s="671"/>
      <c r="C182" s="680"/>
      <c r="D182" s="597"/>
      <c r="E182" s="655" t="s">
        <v>186</v>
      </c>
      <c r="F182" s="303" t="s">
        <v>52</v>
      </c>
      <c r="G182" s="617" t="s">
        <v>114</v>
      </c>
      <c r="H182" s="300" t="s">
        <v>401</v>
      </c>
      <c r="I182" s="502">
        <f t="shared" si="49"/>
        <v>3.6</v>
      </c>
      <c r="J182" s="279">
        <v>3.6</v>
      </c>
      <c r="K182" s="279">
        <v>3.5</v>
      </c>
      <c r="L182" s="405"/>
      <c r="M182" s="501">
        <f t="shared" si="46"/>
        <v>4.3</v>
      </c>
      <c r="N182" s="44">
        <v>4.3</v>
      </c>
      <c r="O182" s="44">
        <v>4.2</v>
      </c>
      <c r="P182" s="47"/>
      <c r="Q182" s="147">
        <f t="shared" si="47"/>
        <v>4.3</v>
      </c>
      <c r="R182" s="44">
        <v>4.3</v>
      </c>
      <c r="S182" s="44">
        <v>4.2</v>
      </c>
      <c r="T182" s="47"/>
      <c r="U182" s="147">
        <f t="shared" si="48"/>
        <v>4.3</v>
      </c>
      <c r="V182" s="44">
        <v>4.3</v>
      </c>
      <c r="W182" s="44">
        <v>4.2</v>
      </c>
      <c r="X182" s="32"/>
      <c r="Y182" s="278"/>
    </row>
    <row r="183" spans="1:25" s="4" customFormat="1" ht="13.5" customHeight="1" x14ac:dyDescent="0.2">
      <c r="A183" s="685"/>
      <c r="B183" s="671"/>
      <c r="C183" s="680"/>
      <c r="D183" s="597"/>
      <c r="E183" s="655"/>
      <c r="F183" s="303" t="s">
        <v>62</v>
      </c>
      <c r="G183" s="617"/>
      <c r="H183" s="300" t="s">
        <v>28</v>
      </c>
      <c r="I183" s="502">
        <f t="shared" si="49"/>
        <v>12.5</v>
      </c>
      <c r="J183" s="279">
        <v>12.5</v>
      </c>
      <c r="K183" s="279">
        <v>10.8</v>
      </c>
      <c r="L183" s="405"/>
      <c r="M183" s="501">
        <f t="shared" si="46"/>
        <v>12</v>
      </c>
      <c r="N183" s="44">
        <v>12</v>
      </c>
      <c r="O183" s="44">
        <v>10</v>
      </c>
      <c r="P183" s="47"/>
      <c r="Q183" s="147">
        <f t="shared" si="47"/>
        <v>12</v>
      </c>
      <c r="R183" s="44">
        <v>12</v>
      </c>
      <c r="S183" s="44">
        <v>10</v>
      </c>
      <c r="T183" s="47"/>
      <c r="U183" s="147">
        <f t="shared" si="48"/>
        <v>12</v>
      </c>
      <c r="V183" s="44">
        <v>12</v>
      </c>
      <c r="W183" s="44">
        <v>10</v>
      </c>
      <c r="X183" s="32"/>
      <c r="Y183" s="278"/>
    </row>
    <row r="184" spans="1:25" s="4" customFormat="1" ht="13.5" hidden="1" customHeight="1" x14ac:dyDescent="0.2">
      <c r="A184" s="685"/>
      <c r="B184" s="671"/>
      <c r="C184" s="680"/>
      <c r="D184" s="597"/>
      <c r="E184" s="655"/>
      <c r="F184" s="617" t="s">
        <v>61</v>
      </c>
      <c r="G184" s="617"/>
      <c r="H184" s="651" t="s">
        <v>396</v>
      </c>
      <c r="I184" s="502">
        <f t="shared" si="49"/>
        <v>0</v>
      </c>
      <c r="J184" s="279"/>
      <c r="K184" s="279"/>
      <c r="L184" s="405"/>
      <c r="M184" s="501">
        <f t="shared" si="46"/>
        <v>0</v>
      </c>
      <c r="N184" s="44"/>
      <c r="O184" s="44"/>
      <c r="P184" s="47"/>
      <c r="Q184" s="147">
        <f t="shared" si="47"/>
        <v>0</v>
      </c>
      <c r="R184" s="44"/>
      <c r="S184" s="44"/>
      <c r="T184" s="47"/>
      <c r="U184" s="147">
        <f t="shared" si="48"/>
        <v>0</v>
      </c>
      <c r="V184" s="44"/>
      <c r="W184" s="44"/>
      <c r="X184" s="32"/>
      <c r="Y184" s="278"/>
    </row>
    <row r="185" spans="1:25" s="4" customFormat="1" ht="13.5" hidden="1" customHeight="1" x14ac:dyDescent="0.2">
      <c r="A185" s="685"/>
      <c r="B185" s="671"/>
      <c r="C185" s="680"/>
      <c r="D185" s="597"/>
      <c r="E185" s="655"/>
      <c r="F185" s="617"/>
      <c r="G185" s="617"/>
      <c r="H185" s="651"/>
      <c r="I185" s="502">
        <f t="shared" si="49"/>
        <v>0</v>
      </c>
      <c r="J185" s="279"/>
      <c r="K185" s="279"/>
      <c r="L185" s="405"/>
      <c r="M185" s="501">
        <f t="shared" si="46"/>
        <v>0</v>
      </c>
      <c r="N185" s="44"/>
      <c r="O185" s="44"/>
      <c r="P185" s="47"/>
      <c r="Q185" s="147">
        <f t="shared" si="47"/>
        <v>0</v>
      </c>
      <c r="R185" s="44"/>
      <c r="S185" s="44"/>
      <c r="T185" s="47"/>
      <c r="U185" s="147">
        <f t="shared" si="48"/>
        <v>0</v>
      </c>
      <c r="V185" s="44"/>
      <c r="W185" s="44"/>
      <c r="X185" s="32"/>
      <c r="Y185" s="278"/>
    </row>
    <row r="186" spans="1:25" s="4" customFormat="1" ht="13.5" hidden="1" customHeight="1" x14ac:dyDescent="0.2">
      <c r="A186" s="685"/>
      <c r="B186" s="671"/>
      <c r="C186" s="680"/>
      <c r="D186" s="597"/>
      <c r="E186" s="655"/>
      <c r="F186" s="303" t="s">
        <v>52</v>
      </c>
      <c r="G186" s="617"/>
      <c r="H186" s="651"/>
      <c r="I186" s="502">
        <f t="shared" si="49"/>
        <v>0</v>
      </c>
      <c r="J186" s="279"/>
      <c r="K186" s="279"/>
      <c r="L186" s="405"/>
      <c r="M186" s="501">
        <f t="shared" si="46"/>
        <v>0</v>
      </c>
      <c r="N186" s="44"/>
      <c r="O186" s="44"/>
      <c r="P186" s="47"/>
      <c r="Q186" s="147">
        <f t="shared" si="47"/>
        <v>0</v>
      </c>
      <c r="R186" s="44"/>
      <c r="S186" s="44"/>
      <c r="T186" s="47"/>
      <c r="U186" s="147">
        <f t="shared" si="48"/>
        <v>0</v>
      </c>
      <c r="V186" s="44"/>
      <c r="W186" s="44"/>
      <c r="X186" s="32"/>
      <c r="Y186" s="278"/>
    </row>
    <row r="187" spans="1:25" s="4" customFormat="1" ht="13.5" customHeight="1" x14ac:dyDescent="0.2">
      <c r="A187" s="685"/>
      <c r="B187" s="671"/>
      <c r="C187" s="680"/>
      <c r="D187" s="597"/>
      <c r="E187" s="655" t="s">
        <v>187</v>
      </c>
      <c r="F187" s="303" t="s">
        <v>52</v>
      </c>
      <c r="G187" s="617" t="s">
        <v>115</v>
      </c>
      <c r="H187" s="300" t="s">
        <v>401</v>
      </c>
      <c r="I187" s="502">
        <f t="shared" si="49"/>
        <v>8.1</v>
      </c>
      <c r="J187" s="279">
        <v>8.1</v>
      </c>
      <c r="K187" s="279">
        <v>7.9</v>
      </c>
      <c r="L187" s="405"/>
      <c r="M187" s="501">
        <f t="shared" si="46"/>
        <v>9.4</v>
      </c>
      <c r="N187" s="44">
        <v>9.4</v>
      </c>
      <c r="O187" s="44">
        <v>9.3000000000000007</v>
      </c>
      <c r="P187" s="47"/>
      <c r="Q187" s="147">
        <f t="shared" si="47"/>
        <v>9.4</v>
      </c>
      <c r="R187" s="44">
        <v>9.4</v>
      </c>
      <c r="S187" s="44">
        <v>9.3000000000000007</v>
      </c>
      <c r="T187" s="47"/>
      <c r="U187" s="147">
        <f t="shared" si="48"/>
        <v>9.4</v>
      </c>
      <c r="V187" s="44">
        <v>9.4</v>
      </c>
      <c r="W187" s="44">
        <v>9.3000000000000007</v>
      </c>
      <c r="X187" s="32"/>
      <c r="Y187" s="278"/>
    </row>
    <row r="188" spans="1:25" s="4" customFormat="1" ht="13.5" customHeight="1" x14ac:dyDescent="0.2">
      <c r="A188" s="685"/>
      <c r="B188" s="671"/>
      <c r="C188" s="680"/>
      <c r="D188" s="597"/>
      <c r="E188" s="655"/>
      <c r="F188" s="303" t="s">
        <v>62</v>
      </c>
      <c r="G188" s="617"/>
      <c r="H188" s="300" t="s">
        <v>28</v>
      </c>
      <c r="I188" s="502">
        <f t="shared" si="49"/>
        <v>25</v>
      </c>
      <c r="J188" s="279">
        <v>25</v>
      </c>
      <c r="K188" s="279">
        <v>20.6</v>
      </c>
      <c r="L188" s="405"/>
      <c r="M188" s="501">
        <f t="shared" si="46"/>
        <v>28.7</v>
      </c>
      <c r="N188" s="44">
        <v>28.7</v>
      </c>
      <c r="O188" s="44">
        <v>22.4</v>
      </c>
      <c r="P188" s="47"/>
      <c r="Q188" s="147">
        <f t="shared" si="47"/>
        <v>28.9</v>
      </c>
      <c r="R188" s="44">
        <v>28.9</v>
      </c>
      <c r="S188" s="44">
        <v>22.4</v>
      </c>
      <c r="T188" s="47"/>
      <c r="U188" s="147">
        <f t="shared" si="48"/>
        <v>28.9</v>
      </c>
      <c r="V188" s="44">
        <v>28.9</v>
      </c>
      <c r="W188" s="44">
        <v>22.4</v>
      </c>
      <c r="X188" s="32"/>
      <c r="Y188" s="278"/>
    </row>
    <row r="189" spans="1:25" s="4" customFormat="1" ht="13.5" hidden="1" customHeight="1" x14ac:dyDescent="0.2">
      <c r="A189" s="685"/>
      <c r="B189" s="671"/>
      <c r="C189" s="680"/>
      <c r="D189" s="597"/>
      <c r="E189" s="655"/>
      <c r="F189" s="617" t="s">
        <v>61</v>
      </c>
      <c r="G189" s="617"/>
      <c r="H189" s="651" t="s">
        <v>396</v>
      </c>
      <c r="I189" s="502">
        <f t="shared" si="49"/>
        <v>0</v>
      </c>
      <c r="J189" s="279"/>
      <c r="K189" s="279"/>
      <c r="L189" s="405"/>
      <c r="M189" s="501">
        <f t="shared" si="46"/>
        <v>0</v>
      </c>
      <c r="N189" s="44"/>
      <c r="O189" s="44"/>
      <c r="P189" s="47"/>
      <c r="Q189" s="147">
        <f t="shared" si="47"/>
        <v>0</v>
      </c>
      <c r="R189" s="44"/>
      <c r="S189" s="44"/>
      <c r="T189" s="47"/>
      <c r="U189" s="147">
        <f t="shared" si="48"/>
        <v>0</v>
      </c>
      <c r="V189" s="44"/>
      <c r="W189" s="44"/>
      <c r="X189" s="32"/>
      <c r="Y189" s="278"/>
    </row>
    <row r="190" spans="1:25" s="4" customFormat="1" ht="13.5" hidden="1" customHeight="1" x14ac:dyDescent="0.2">
      <c r="A190" s="685"/>
      <c r="B190" s="671"/>
      <c r="C190" s="680"/>
      <c r="D190" s="597"/>
      <c r="E190" s="655"/>
      <c r="F190" s="617"/>
      <c r="G190" s="617"/>
      <c r="H190" s="651"/>
      <c r="I190" s="502">
        <f t="shared" si="49"/>
        <v>0</v>
      </c>
      <c r="J190" s="279"/>
      <c r="K190" s="279"/>
      <c r="L190" s="405"/>
      <c r="M190" s="501">
        <f t="shared" si="46"/>
        <v>0</v>
      </c>
      <c r="N190" s="44"/>
      <c r="O190" s="44"/>
      <c r="P190" s="47"/>
      <c r="Q190" s="147">
        <f t="shared" si="47"/>
        <v>0</v>
      </c>
      <c r="R190" s="44"/>
      <c r="S190" s="44"/>
      <c r="T190" s="47"/>
      <c r="U190" s="147">
        <f t="shared" si="48"/>
        <v>0</v>
      </c>
      <c r="V190" s="44"/>
      <c r="W190" s="44"/>
      <c r="X190" s="32"/>
      <c r="Y190" s="278"/>
    </row>
    <row r="191" spans="1:25" s="4" customFormat="1" ht="13.5" hidden="1" customHeight="1" x14ac:dyDescent="0.2">
      <c r="A191" s="685"/>
      <c r="B191" s="671"/>
      <c r="C191" s="680"/>
      <c r="D191" s="597"/>
      <c r="E191" s="655"/>
      <c r="F191" s="303" t="s">
        <v>52</v>
      </c>
      <c r="G191" s="617"/>
      <c r="H191" s="651"/>
      <c r="I191" s="502">
        <f t="shared" si="49"/>
        <v>0</v>
      </c>
      <c r="J191" s="279"/>
      <c r="K191" s="279"/>
      <c r="L191" s="405"/>
      <c r="M191" s="501">
        <f t="shared" si="46"/>
        <v>0</v>
      </c>
      <c r="N191" s="44"/>
      <c r="O191" s="44"/>
      <c r="P191" s="47"/>
      <c r="Q191" s="147">
        <f t="shared" si="47"/>
        <v>0</v>
      </c>
      <c r="R191" s="44"/>
      <c r="S191" s="44"/>
      <c r="T191" s="47"/>
      <c r="U191" s="147">
        <f t="shared" si="48"/>
        <v>0</v>
      </c>
      <c r="V191" s="44"/>
      <c r="W191" s="44"/>
      <c r="X191" s="32"/>
      <c r="Y191" s="278"/>
    </row>
    <row r="192" spans="1:25" s="4" customFormat="1" ht="13.5" customHeight="1" x14ac:dyDescent="0.2">
      <c r="A192" s="685"/>
      <c r="B192" s="671"/>
      <c r="C192" s="680"/>
      <c r="D192" s="597"/>
      <c r="E192" s="655" t="s">
        <v>188</v>
      </c>
      <c r="F192" s="303" t="s">
        <v>52</v>
      </c>
      <c r="G192" s="617" t="s">
        <v>116</v>
      </c>
      <c r="H192" s="300" t="s">
        <v>401</v>
      </c>
      <c r="I192" s="502">
        <f t="shared" si="49"/>
        <v>4.0999999999999996</v>
      </c>
      <c r="J192" s="279">
        <v>4.0999999999999996</v>
      </c>
      <c r="K192" s="279">
        <v>4</v>
      </c>
      <c r="L192" s="405"/>
      <c r="M192" s="501">
        <f t="shared" ref="M192:M206" si="50">SUM(N192+P192)</f>
        <v>5.6</v>
      </c>
      <c r="N192" s="44">
        <v>5.6</v>
      </c>
      <c r="O192" s="44">
        <v>5.5</v>
      </c>
      <c r="P192" s="47"/>
      <c r="Q192" s="147">
        <f t="shared" ref="Q192:Q206" si="51">SUM(R192+T192)</f>
        <v>5.6</v>
      </c>
      <c r="R192" s="44">
        <v>5.6</v>
      </c>
      <c r="S192" s="44">
        <v>5.5</v>
      </c>
      <c r="T192" s="47"/>
      <c r="U192" s="147">
        <f t="shared" ref="U192:U206" si="52">SUM(V192+X192)</f>
        <v>5.6</v>
      </c>
      <c r="V192" s="44">
        <v>5.6</v>
      </c>
      <c r="W192" s="44">
        <v>5.5</v>
      </c>
      <c r="X192" s="32"/>
      <c r="Y192" s="278"/>
    </row>
    <row r="193" spans="1:25" s="4" customFormat="1" ht="13.5" customHeight="1" x14ac:dyDescent="0.2">
      <c r="A193" s="685"/>
      <c r="B193" s="671"/>
      <c r="C193" s="680"/>
      <c r="D193" s="597"/>
      <c r="E193" s="655"/>
      <c r="F193" s="303" t="s">
        <v>62</v>
      </c>
      <c r="G193" s="617"/>
      <c r="H193" s="300" t="s">
        <v>28</v>
      </c>
      <c r="I193" s="502">
        <f t="shared" si="49"/>
        <v>13.9</v>
      </c>
      <c r="J193" s="279">
        <v>13.9</v>
      </c>
      <c r="K193" s="279">
        <v>12.4</v>
      </c>
      <c r="L193" s="405"/>
      <c r="M193" s="501">
        <f t="shared" si="50"/>
        <v>15</v>
      </c>
      <c r="N193" s="44">
        <v>15</v>
      </c>
      <c r="O193" s="44">
        <v>13.2</v>
      </c>
      <c r="P193" s="47"/>
      <c r="Q193" s="147">
        <f t="shared" si="51"/>
        <v>15.2</v>
      </c>
      <c r="R193" s="44">
        <v>15.2</v>
      </c>
      <c r="S193" s="44">
        <v>13.2</v>
      </c>
      <c r="T193" s="47"/>
      <c r="U193" s="147">
        <f t="shared" si="52"/>
        <v>15.2</v>
      </c>
      <c r="V193" s="44">
        <v>15.2</v>
      </c>
      <c r="W193" s="44">
        <v>13.2</v>
      </c>
      <c r="X193" s="32"/>
      <c r="Y193" s="278"/>
    </row>
    <row r="194" spans="1:25" s="4" customFormat="1" ht="13.5" hidden="1" customHeight="1" x14ac:dyDescent="0.2">
      <c r="A194" s="685"/>
      <c r="B194" s="671"/>
      <c r="C194" s="680"/>
      <c r="D194" s="597"/>
      <c r="E194" s="655"/>
      <c r="F194" s="617" t="s">
        <v>61</v>
      </c>
      <c r="G194" s="617"/>
      <c r="H194" s="651" t="s">
        <v>396</v>
      </c>
      <c r="I194" s="502">
        <f t="shared" si="49"/>
        <v>0</v>
      </c>
      <c r="J194" s="279"/>
      <c r="K194" s="279"/>
      <c r="L194" s="405"/>
      <c r="M194" s="501">
        <f t="shared" si="50"/>
        <v>0</v>
      </c>
      <c r="N194" s="44"/>
      <c r="O194" s="44"/>
      <c r="P194" s="47"/>
      <c r="Q194" s="147">
        <f t="shared" si="51"/>
        <v>0</v>
      </c>
      <c r="R194" s="44"/>
      <c r="S194" s="44"/>
      <c r="T194" s="47"/>
      <c r="U194" s="147">
        <f t="shared" si="52"/>
        <v>0</v>
      </c>
      <c r="V194" s="44"/>
      <c r="W194" s="44"/>
      <c r="X194" s="32"/>
      <c r="Y194" s="278"/>
    </row>
    <row r="195" spans="1:25" s="4" customFormat="1" ht="13.5" hidden="1" customHeight="1" x14ac:dyDescent="0.2">
      <c r="A195" s="685"/>
      <c r="B195" s="671"/>
      <c r="C195" s="680"/>
      <c r="D195" s="597"/>
      <c r="E195" s="655"/>
      <c r="F195" s="617"/>
      <c r="G195" s="617"/>
      <c r="H195" s="651"/>
      <c r="I195" s="502">
        <f t="shared" si="49"/>
        <v>0</v>
      </c>
      <c r="J195" s="279"/>
      <c r="K195" s="279"/>
      <c r="L195" s="405"/>
      <c r="M195" s="501">
        <f t="shared" si="50"/>
        <v>0</v>
      </c>
      <c r="N195" s="44"/>
      <c r="O195" s="44"/>
      <c r="P195" s="47"/>
      <c r="Q195" s="147">
        <f t="shared" si="51"/>
        <v>0</v>
      </c>
      <c r="R195" s="44"/>
      <c r="S195" s="44"/>
      <c r="T195" s="47"/>
      <c r="U195" s="147">
        <f t="shared" si="52"/>
        <v>0</v>
      </c>
      <c r="V195" s="44"/>
      <c r="W195" s="44"/>
      <c r="X195" s="32"/>
      <c r="Y195" s="278"/>
    </row>
    <row r="196" spans="1:25" s="4" customFormat="1" ht="13.5" hidden="1" customHeight="1" x14ac:dyDescent="0.2">
      <c r="A196" s="685"/>
      <c r="B196" s="671"/>
      <c r="C196" s="680"/>
      <c r="D196" s="597"/>
      <c r="E196" s="655"/>
      <c r="F196" s="303" t="s">
        <v>52</v>
      </c>
      <c r="G196" s="617"/>
      <c r="H196" s="651"/>
      <c r="I196" s="502">
        <f t="shared" si="49"/>
        <v>0</v>
      </c>
      <c r="J196" s="279"/>
      <c r="K196" s="279"/>
      <c r="L196" s="405"/>
      <c r="M196" s="501">
        <f t="shared" si="50"/>
        <v>0</v>
      </c>
      <c r="N196" s="44"/>
      <c r="O196" s="44"/>
      <c r="P196" s="47"/>
      <c r="Q196" s="147">
        <f t="shared" si="51"/>
        <v>0</v>
      </c>
      <c r="R196" s="44"/>
      <c r="S196" s="44"/>
      <c r="T196" s="47"/>
      <c r="U196" s="147">
        <f t="shared" si="52"/>
        <v>0</v>
      </c>
      <c r="V196" s="44"/>
      <c r="W196" s="44"/>
      <c r="X196" s="32"/>
      <c r="Y196" s="278"/>
    </row>
    <row r="197" spans="1:25" s="4" customFormat="1" ht="13.5" customHeight="1" x14ac:dyDescent="0.2">
      <c r="A197" s="685"/>
      <c r="B197" s="671"/>
      <c r="C197" s="680"/>
      <c r="D197" s="597"/>
      <c r="E197" s="655" t="s">
        <v>189</v>
      </c>
      <c r="F197" s="303" t="s">
        <v>52</v>
      </c>
      <c r="G197" s="617" t="s">
        <v>117</v>
      </c>
      <c r="H197" s="300" t="s">
        <v>401</v>
      </c>
      <c r="I197" s="502">
        <f t="shared" si="49"/>
        <v>3.6</v>
      </c>
      <c r="J197" s="279">
        <v>3.6</v>
      </c>
      <c r="K197" s="279">
        <v>3.5</v>
      </c>
      <c r="L197" s="405"/>
      <c r="M197" s="501">
        <f t="shared" si="50"/>
        <v>4.7</v>
      </c>
      <c r="N197" s="44">
        <v>4.7</v>
      </c>
      <c r="O197" s="44">
        <v>4.5999999999999996</v>
      </c>
      <c r="P197" s="47"/>
      <c r="Q197" s="147">
        <f t="shared" si="51"/>
        <v>4.7</v>
      </c>
      <c r="R197" s="44">
        <v>4.7</v>
      </c>
      <c r="S197" s="44">
        <v>4.5999999999999996</v>
      </c>
      <c r="T197" s="47"/>
      <c r="U197" s="147">
        <f t="shared" si="52"/>
        <v>4.7</v>
      </c>
      <c r="V197" s="44">
        <v>4.7</v>
      </c>
      <c r="W197" s="44">
        <v>4.5999999999999996</v>
      </c>
      <c r="X197" s="32"/>
      <c r="Y197" s="278"/>
    </row>
    <row r="198" spans="1:25" s="4" customFormat="1" ht="13.5" customHeight="1" x14ac:dyDescent="0.2">
      <c r="A198" s="685"/>
      <c r="B198" s="671"/>
      <c r="C198" s="680"/>
      <c r="D198" s="597"/>
      <c r="E198" s="655"/>
      <c r="F198" s="303" t="s">
        <v>62</v>
      </c>
      <c r="G198" s="617"/>
      <c r="H198" s="300" t="s">
        <v>28</v>
      </c>
      <c r="I198" s="502">
        <f t="shared" si="49"/>
        <v>12.1</v>
      </c>
      <c r="J198" s="279">
        <v>12.1</v>
      </c>
      <c r="K198" s="279">
        <v>10.6</v>
      </c>
      <c r="L198" s="405"/>
      <c r="M198" s="501">
        <f t="shared" si="50"/>
        <v>12.6</v>
      </c>
      <c r="N198" s="44">
        <v>12.6</v>
      </c>
      <c r="O198" s="44">
        <v>10.8</v>
      </c>
      <c r="P198" s="47"/>
      <c r="Q198" s="147">
        <f t="shared" si="51"/>
        <v>12.8</v>
      </c>
      <c r="R198" s="44">
        <v>12.8</v>
      </c>
      <c r="S198" s="44">
        <v>10.8</v>
      </c>
      <c r="T198" s="47"/>
      <c r="U198" s="147">
        <f t="shared" si="52"/>
        <v>12.8</v>
      </c>
      <c r="V198" s="44">
        <v>12.8</v>
      </c>
      <c r="W198" s="44">
        <v>10.8</v>
      </c>
      <c r="X198" s="32"/>
      <c r="Y198" s="278"/>
    </row>
    <row r="199" spans="1:25" s="4" customFormat="1" ht="13.5" hidden="1" customHeight="1" x14ac:dyDescent="0.2">
      <c r="A199" s="685"/>
      <c r="B199" s="671"/>
      <c r="C199" s="680"/>
      <c r="D199" s="597"/>
      <c r="E199" s="655"/>
      <c r="F199" s="617" t="s">
        <v>61</v>
      </c>
      <c r="G199" s="617"/>
      <c r="H199" s="651" t="s">
        <v>396</v>
      </c>
      <c r="I199" s="502">
        <f t="shared" si="49"/>
        <v>0</v>
      </c>
      <c r="J199" s="279"/>
      <c r="K199" s="279"/>
      <c r="L199" s="405"/>
      <c r="M199" s="501">
        <f t="shared" si="50"/>
        <v>0</v>
      </c>
      <c r="N199" s="44"/>
      <c r="O199" s="44"/>
      <c r="P199" s="47"/>
      <c r="Q199" s="147">
        <f t="shared" si="51"/>
        <v>0</v>
      </c>
      <c r="R199" s="44"/>
      <c r="S199" s="44"/>
      <c r="T199" s="47"/>
      <c r="U199" s="147">
        <f t="shared" si="52"/>
        <v>0</v>
      </c>
      <c r="V199" s="44"/>
      <c r="W199" s="44"/>
      <c r="X199" s="32"/>
      <c r="Y199" s="278"/>
    </row>
    <row r="200" spans="1:25" s="4" customFormat="1" ht="13.5" hidden="1" customHeight="1" x14ac:dyDescent="0.2">
      <c r="A200" s="685"/>
      <c r="B200" s="671"/>
      <c r="C200" s="680"/>
      <c r="D200" s="597"/>
      <c r="E200" s="655"/>
      <c r="F200" s="617"/>
      <c r="G200" s="617"/>
      <c r="H200" s="651"/>
      <c r="I200" s="502">
        <f t="shared" si="49"/>
        <v>0</v>
      </c>
      <c r="J200" s="279"/>
      <c r="K200" s="279"/>
      <c r="L200" s="405"/>
      <c r="M200" s="501">
        <f t="shared" si="50"/>
        <v>0</v>
      </c>
      <c r="N200" s="44"/>
      <c r="O200" s="44"/>
      <c r="P200" s="47"/>
      <c r="Q200" s="147">
        <f t="shared" si="51"/>
        <v>0</v>
      </c>
      <c r="R200" s="44"/>
      <c r="S200" s="44"/>
      <c r="T200" s="47"/>
      <c r="U200" s="147">
        <f t="shared" si="52"/>
        <v>0</v>
      </c>
      <c r="V200" s="44"/>
      <c r="W200" s="44"/>
      <c r="X200" s="32"/>
      <c r="Y200" s="278"/>
    </row>
    <row r="201" spans="1:25" s="4" customFormat="1" ht="13.5" hidden="1" customHeight="1" x14ac:dyDescent="0.2">
      <c r="A201" s="685"/>
      <c r="B201" s="671"/>
      <c r="C201" s="680"/>
      <c r="D201" s="597"/>
      <c r="E201" s="655"/>
      <c r="F201" s="303" t="s">
        <v>52</v>
      </c>
      <c r="G201" s="617"/>
      <c r="H201" s="651"/>
      <c r="I201" s="502">
        <f t="shared" si="49"/>
        <v>0</v>
      </c>
      <c r="J201" s="279"/>
      <c r="K201" s="279"/>
      <c r="L201" s="405"/>
      <c r="M201" s="501">
        <f t="shared" si="50"/>
        <v>0</v>
      </c>
      <c r="N201" s="44"/>
      <c r="O201" s="44"/>
      <c r="P201" s="47"/>
      <c r="Q201" s="147">
        <f t="shared" si="51"/>
        <v>0</v>
      </c>
      <c r="R201" s="44"/>
      <c r="S201" s="44"/>
      <c r="T201" s="47"/>
      <c r="U201" s="147">
        <f t="shared" si="52"/>
        <v>0</v>
      </c>
      <c r="V201" s="44"/>
      <c r="W201" s="44"/>
      <c r="X201" s="32"/>
      <c r="Y201" s="278"/>
    </row>
    <row r="202" spans="1:25" s="4" customFormat="1" ht="13.5" customHeight="1" x14ac:dyDescent="0.2">
      <c r="A202" s="685"/>
      <c r="B202" s="671"/>
      <c r="C202" s="680"/>
      <c r="D202" s="597"/>
      <c r="E202" s="655" t="s">
        <v>190</v>
      </c>
      <c r="F202" s="303" t="s">
        <v>52</v>
      </c>
      <c r="G202" s="617" t="s">
        <v>118</v>
      </c>
      <c r="H202" s="300" t="s">
        <v>401</v>
      </c>
      <c r="I202" s="502">
        <f t="shared" si="49"/>
        <v>3.6</v>
      </c>
      <c r="J202" s="279">
        <v>3.6</v>
      </c>
      <c r="K202" s="279">
        <v>3.5</v>
      </c>
      <c r="L202" s="405"/>
      <c r="M202" s="501">
        <f t="shared" si="50"/>
        <v>4.5</v>
      </c>
      <c r="N202" s="44">
        <v>4.5</v>
      </c>
      <c r="O202" s="44">
        <v>4.4000000000000004</v>
      </c>
      <c r="P202" s="47"/>
      <c r="Q202" s="147">
        <f t="shared" si="51"/>
        <v>4.5</v>
      </c>
      <c r="R202" s="44">
        <v>4.5</v>
      </c>
      <c r="S202" s="44">
        <v>4.4000000000000004</v>
      </c>
      <c r="T202" s="47"/>
      <c r="U202" s="147">
        <f t="shared" si="52"/>
        <v>4.5</v>
      </c>
      <c r="V202" s="44">
        <v>4.5</v>
      </c>
      <c r="W202" s="44">
        <v>4.4000000000000004</v>
      </c>
      <c r="X202" s="32"/>
      <c r="Y202" s="278"/>
    </row>
    <row r="203" spans="1:25" s="4" customFormat="1" ht="12" customHeight="1" thickBot="1" x14ac:dyDescent="0.25">
      <c r="A203" s="685"/>
      <c r="B203" s="671"/>
      <c r="C203" s="680"/>
      <c r="D203" s="597"/>
      <c r="E203" s="655"/>
      <c r="F203" s="303" t="s">
        <v>62</v>
      </c>
      <c r="G203" s="617"/>
      <c r="H203" s="300" t="s">
        <v>28</v>
      </c>
      <c r="I203" s="502">
        <f t="shared" si="49"/>
        <v>11.1</v>
      </c>
      <c r="J203" s="279">
        <v>11.1</v>
      </c>
      <c r="K203" s="279">
        <v>10</v>
      </c>
      <c r="L203" s="405"/>
      <c r="M203" s="501">
        <f t="shared" si="50"/>
        <v>12</v>
      </c>
      <c r="N203" s="44">
        <v>12</v>
      </c>
      <c r="O203" s="44">
        <v>10.4</v>
      </c>
      <c r="P203" s="47"/>
      <c r="Q203" s="147">
        <f t="shared" si="51"/>
        <v>12.4</v>
      </c>
      <c r="R203" s="44">
        <v>12.4</v>
      </c>
      <c r="S203" s="44">
        <v>10.4</v>
      </c>
      <c r="T203" s="47"/>
      <c r="U203" s="249">
        <f t="shared" si="52"/>
        <v>12.4</v>
      </c>
      <c r="V203" s="44">
        <v>12.4</v>
      </c>
      <c r="W203" s="44">
        <v>10.4</v>
      </c>
      <c r="X203" s="32"/>
      <c r="Y203" s="278"/>
    </row>
    <row r="204" spans="1:25" s="4" customFormat="1" ht="12.75" hidden="1" customHeight="1" x14ac:dyDescent="0.2">
      <c r="A204" s="685"/>
      <c r="B204" s="671"/>
      <c r="C204" s="680"/>
      <c r="D204" s="597"/>
      <c r="E204" s="655"/>
      <c r="F204" s="617" t="s">
        <v>61</v>
      </c>
      <c r="G204" s="617"/>
      <c r="H204" s="651" t="s">
        <v>396</v>
      </c>
      <c r="I204" s="502">
        <f t="shared" si="49"/>
        <v>0</v>
      </c>
      <c r="J204" s="279"/>
      <c r="K204" s="279"/>
      <c r="L204" s="405"/>
      <c r="M204" s="501">
        <f t="shared" si="50"/>
        <v>0</v>
      </c>
      <c r="N204" s="44"/>
      <c r="O204" s="44"/>
      <c r="P204" s="47"/>
      <c r="Q204" s="147">
        <f t="shared" si="51"/>
        <v>0</v>
      </c>
      <c r="R204" s="44"/>
      <c r="S204" s="44"/>
      <c r="T204" s="47"/>
      <c r="U204" s="147">
        <f t="shared" si="52"/>
        <v>0</v>
      </c>
      <c r="V204" s="55"/>
      <c r="W204" s="55"/>
      <c r="X204" s="50"/>
      <c r="Y204" s="278"/>
    </row>
    <row r="205" spans="1:25" s="4" customFormat="1" ht="13.5" hidden="1" customHeight="1" x14ac:dyDescent="0.2">
      <c r="A205" s="685"/>
      <c r="B205" s="671"/>
      <c r="C205" s="680"/>
      <c r="D205" s="597"/>
      <c r="E205" s="655"/>
      <c r="F205" s="617"/>
      <c r="G205" s="617"/>
      <c r="H205" s="651"/>
      <c r="I205" s="502">
        <f t="shared" si="49"/>
        <v>0</v>
      </c>
      <c r="J205" s="279">
        <f>J204/3.4528</f>
        <v>0</v>
      </c>
      <c r="K205" s="279">
        <f>K204/3.4528</f>
        <v>0</v>
      </c>
      <c r="L205" s="405"/>
      <c r="M205" s="501">
        <f t="shared" si="50"/>
        <v>0</v>
      </c>
      <c r="N205" s="44">
        <f>N204/3.4528</f>
        <v>0</v>
      </c>
      <c r="O205" s="44">
        <f>O204/3.4528</f>
        <v>0</v>
      </c>
      <c r="P205" s="47"/>
      <c r="Q205" s="147">
        <f t="shared" si="51"/>
        <v>0</v>
      </c>
      <c r="R205" s="44">
        <f>R204/3.4528</f>
        <v>0</v>
      </c>
      <c r="S205" s="44">
        <f>S204/3.4528</f>
        <v>0</v>
      </c>
      <c r="T205" s="47"/>
      <c r="U205" s="147">
        <f t="shared" si="52"/>
        <v>0</v>
      </c>
      <c r="V205" s="44">
        <f>V204/3.4528</f>
        <v>0</v>
      </c>
      <c r="W205" s="44">
        <f>W204/3.4528</f>
        <v>0</v>
      </c>
      <c r="X205" s="47"/>
      <c r="Y205" s="278"/>
    </row>
    <row r="206" spans="1:25" s="4" customFormat="1" ht="12.75" hidden="1" customHeight="1" thickBot="1" x14ac:dyDescent="0.25">
      <c r="A206" s="685"/>
      <c r="B206" s="671"/>
      <c r="C206" s="680"/>
      <c r="D206" s="597"/>
      <c r="E206" s="655"/>
      <c r="F206" s="303" t="s">
        <v>52</v>
      </c>
      <c r="G206" s="619"/>
      <c r="H206" s="651"/>
      <c r="I206" s="502">
        <f t="shared" si="49"/>
        <v>0</v>
      </c>
      <c r="J206" s="279"/>
      <c r="K206" s="279"/>
      <c r="L206" s="405"/>
      <c r="M206" s="501">
        <f t="shared" si="50"/>
        <v>0</v>
      </c>
      <c r="N206" s="44"/>
      <c r="O206" s="44"/>
      <c r="P206" s="47"/>
      <c r="Q206" s="249">
        <f t="shared" si="51"/>
        <v>0</v>
      </c>
      <c r="R206" s="44"/>
      <c r="S206" s="44"/>
      <c r="T206" s="47"/>
      <c r="U206" s="249">
        <f t="shared" si="52"/>
        <v>0</v>
      </c>
      <c r="V206" s="44"/>
      <c r="W206" s="44"/>
      <c r="X206" s="47"/>
      <c r="Y206" s="278"/>
    </row>
    <row r="207" spans="1:25" s="4" customFormat="1" ht="15" hidden="1" customHeight="1" x14ac:dyDescent="0.2">
      <c r="A207" s="685"/>
      <c r="B207" s="671"/>
      <c r="C207" s="680"/>
      <c r="D207" s="597"/>
      <c r="E207" s="322"/>
      <c r="F207" s="786" t="s">
        <v>176</v>
      </c>
      <c r="G207" s="787"/>
      <c r="H207" s="788"/>
      <c r="I207" s="502">
        <f t="shared" si="49"/>
        <v>0</v>
      </c>
      <c r="J207" s="451">
        <f t="shared" ref="J207:L209" si="53">SUM(J154+J159+J164+J169+J174+J179+J184+J189+J194+J199+J204)</f>
        <v>0</v>
      </c>
      <c r="K207" s="451">
        <f t="shared" si="53"/>
        <v>0</v>
      </c>
      <c r="L207" s="451">
        <f t="shared" si="53"/>
        <v>0</v>
      </c>
      <c r="M207" s="504">
        <f t="shared" ref="M207:M212" si="54">SUM(N207+P207)</f>
        <v>0</v>
      </c>
      <c r="N207" s="60">
        <f t="shared" ref="N207:P209" si="55">SUM(N154+N159+N164+N169+N174+N179+N184+N189+N194+N199+N204)</f>
        <v>0</v>
      </c>
      <c r="O207" s="60">
        <f t="shared" si="55"/>
        <v>0</v>
      </c>
      <c r="P207" s="61">
        <f t="shared" si="55"/>
        <v>0</v>
      </c>
      <c r="Q207" s="252">
        <f t="shared" ref="Q207:Q212" si="56">SUM(R207+T207)</f>
        <v>0</v>
      </c>
      <c r="R207" s="60">
        <f t="shared" ref="R207:T209" si="57">SUM(R154+R159+R164+R169+R174+R179+R184+R189+R194+R199+R204)</f>
        <v>0</v>
      </c>
      <c r="S207" s="60">
        <f t="shared" si="57"/>
        <v>0</v>
      </c>
      <c r="T207" s="60">
        <f t="shared" si="57"/>
        <v>0</v>
      </c>
      <c r="U207" s="252">
        <f t="shared" ref="U207:U212" si="58">SUM(V207+X207)</f>
        <v>0</v>
      </c>
      <c r="V207" s="60">
        <f t="shared" ref="V207:X209" si="59">SUM(V154+V159+V164+V169+V174+V179+V184+V189+V194+V199+V204)</f>
        <v>0</v>
      </c>
      <c r="W207" s="60">
        <f t="shared" si="59"/>
        <v>0</v>
      </c>
      <c r="X207" s="62">
        <f t="shared" si="59"/>
        <v>0</v>
      </c>
      <c r="Y207" s="278"/>
    </row>
    <row r="208" spans="1:25" s="4" customFormat="1" ht="15" hidden="1" customHeight="1" thickBot="1" x14ac:dyDescent="0.25">
      <c r="A208" s="685"/>
      <c r="B208" s="671"/>
      <c r="C208" s="680"/>
      <c r="D208" s="597"/>
      <c r="E208" s="323"/>
      <c r="F208" s="786"/>
      <c r="G208" s="787"/>
      <c r="H208" s="788"/>
      <c r="I208" s="547">
        <f t="shared" si="49"/>
        <v>0</v>
      </c>
      <c r="J208" s="457">
        <f t="shared" si="53"/>
        <v>0</v>
      </c>
      <c r="K208" s="457">
        <f t="shared" si="53"/>
        <v>0</v>
      </c>
      <c r="L208" s="457">
        <f t="shared" si="53"/>
        <v>0</v>
      </c>
      <c r="M208" s="500">
        <f t="shared" si="54"/>
        <v>0</v>
      </c>
      <c r="N208" s="63">
        <f t="shared" si="55"/>
        <v>0</v>
      </c>
      <c r="O208" s="63">
        <f t="shared" si="55"/>
        <v>0</v>
      </c>
      <c r="P208" s="63">
        <f t="shared" si="55"/>
        <v>0</v>
      </c>
      <c r="Q208" s="253">
        <f t="shared" si="56"/>
        <v>0</v>
      </c>
      <c r="R208" s="63">
        <f t="shared" si="57"/>
        <v>0</v>
      </c>
      <c r="S208" s="63">
        <f t="shared" si="57"/>
        <v>0</v>
      </c>
      <c r="T208" s="63">
        <f t="shared" si="57"/>
        <v>0</v>
      </c>
      <c r="U208" s="253">
        <f t="shared" si="58"/>
        <v>0</v>
      </c>
      <c r="V208" s="63">
        <f t="shared" si="59"/>
        <v>0</v>
      </c>
      <c r="W208" s="63">
        <f t="shared" si="59"/>
        <v>0</v>
      </c>
      <c r="X208" s="64">
        <f t="shared" si="59"/>
        <v>0</v>
      </c>
      <c r="Y208" s="278"/>
    </row>
    <row r="209" spans="1:25" s="4" customFormat="1" ht="20.25" hidden="1" customHeight="1" x14ac:dyDescent="0.2">
      <c r="A209" s="685"/>
      <c r="B209" s="671"/>
      <c r="C209" s="680"/>
      <c r="D209" s="597"/>
      <c r="E209" s="781"/>
      <c r="F209" s="782" t="s">
        <v>402</v>
      </c>
      <c r="G209" s="783"/>
      <c r="H209" s="784"/>
      <c r="I209" s="519">
        <f t="shared" si="49"/>
        <v>0</v>
      </c>
      <c r="J209" s="522">
        <f t="shared" si="53"/>
        <v>0</v>
      </c>
      <c r="K209" s="522">
        <f t="shared" si="53"/>
        <v>0</v>
      </c>
      <c r="L209" s="283">
        <f t="shared" si="53"/>
        <v>0</v>
      </c>
      <c r="M209" s="519">
        <f t="shared" si="54"/>
        <v>0</v>
      </c>
      <c r="N209" s="428">
        <f t="shared" si="55"/>
        <v>0</v>
      </c>
      <c r="O209" s="428">
        <f t="shared" si="55"/>
        <v>0</v>
      </c>
      <c r="P209" s="282">
        <f t="shared" si="55"/>
        <v>0</v>
      </c>
      <c r="Q209" s="429">
        <f t="shared" si="56"/>
        <v>0</v>
      </c>
      <c r="R209" s="428">
        <f t="shared" si="57"/>
        <v>0</v>
      </c>
      <c r="S209" s="428">
        <f t="shared" si="57"/>
        <v>0</v>
      </c>
      <c r="T209" s="282">
        <f t="shared" si="57"/>
        <v>0</v>
      </c>
      <c r="U209" s="429">
        <f t="shared" si="58"/>
        <v>0</v>
      </c>
      <c r="V209" s="428">
        <f t="shared" si="59"/>
        <v>0</v>
      </c>
      <c r="W209" s="428">
        <f t="shared" si="59"/>
        <v>0</v>
      </c>
      <c r="X209" s="282">
        <f t="shared" si="59"/>
        <v>0</v>
      </c>
      <c r="Y209" s="278"/>
    </row>
    <row r="210" spans="1:25" s="4" customFormat="1" ht="18" customHeight="1" x14ac:dyDescent="0.2">
      <c r="A210" s="685"/>
      <c r="B210" s="671"/>
      <c r="C210" s="680"/>
      <c r="D210" s="597"/>
      <c r="E210" s="781"/>
      <c r="F210" s="753" t="s">
        <v>403</v>
      </c>
      <c r="G210" s="754"/>
      <c r="H210" s="755"/>
      <c r="I210" s="504">
        <f t="shared" si="49"/>
        <v>50.20000000000001</v>
      </c>
      <c r="J210" s="451">
        <f t="shared" ref="J210:L211" si="60">SUM(J152+J157+J162+J167+J172+J177+J182+J187+J192+J197+J202)</f>
        <v>50.20000000000001</v>
      </c>
      <c r="K210" s="451">
        <f t="shared" si="60"/>
        <v>48.9</v>
      </c>
      <c r="L210" s="40">
        <f t="shared" si="60"/>
        <v>0</v>
      </c>
      <c r="M210" s="504">
        <f t="shared" si="54"/>
        <v>58.199999999999996</v>
      </c>
      <c r="N210" s="48">
        <f t="shared" ref="N210:P211" si="61">SUM(N152+N157+N162+N167+N172+N177+N182+N187+N192+N197+N202)</f>
        <v>58.199999999999996</v>
      </c>
      <c r="O210" s="48">
        <f t="shared" si="61"/>
        <v>57.100000000000009</v>
      </c>
      <c r="P210" s="49">
        <f t="shared" si="61"/>
        <v>0</v>
      </c>
      <c r="Q210" s="255">
        <f t="shared" si="56"/>
        <v>58.199999999999996</v>
      </c>
      <c r="R210" s="48">
        <f t="shared" ref="R210:T211" si="62">SUM(R152+R157+R162+R167+R172+R177+R182+R187+R192+R197+R202)</f>
        <v>58.199999999999996</v>
      </c>
      <c r="S210" s="48">
        <f t="shared" si="62"/>
        <v>57.100000000000009</v>
      </c>
      <c r="T210" s="49">
        <f t="shared" si="62"/>
        <v>0</v>
      </c>
      <c r="U210" s="255">
        <f t="shared" si="58"/>
        <v>58.199999999999996</v>
      </c>
      <c r="V210" s="48">
        <f t="shared" ref="V210:X211" si="63">SUM(V152+V157+V162+V167+V172+V177+V182+V187+V192+V197+V202)</f>
        <v>58.199999999999996</v>
      </c>
      <c r="W210" s="48">
        <f t="shared" si="63"/>
        <v>57.100000000000009</v>
      </c>
      <c r="X210" s="49">
        <f t="shared" si="63"/>
        <v>0</v>
      </c>
      <c r="Y210" s="278"/>
    </row>
    <row r="211" spans="1:25" s="4" customFormat="1" ht="18" customHeight="1" thickBot="1" x14ac:dyDescent="0.25">
      <c r="A211" s="685"/>
      <c r="B211" s="671"/>
      <c r="C211" s="680"/>
      <c r="D211" s="597"/>
      <c r="E211" s="781"/>
      <c r="F211" s="661" t="s">
        <v>253</v>
      </c>
      <c r="G211" s="662"/>
      <c r="H211" s="663"/>
      <c r="I211" s="512">
        <f t="shared" si="49"/>
        <v>154.5</v>
      </c>
      <c r="J211" s="453">
        <f t="shared" si="60"/>
        <v>154.5</v>
      </c>
      <c r="K211" s="453">
        <f t="shared" si="60"/>
        <v>136.19999999999999</v>
      </c>
      <c r="L211" s="454">
        <f t="shared" si="60"/>
        <v>0</v>
      </c>
      <c r="M211" s="512">
        <f t="shared" si="54"/>
        <v>162.1</v>
      </c>
      <c r="N211" s="16">
        <f t="shared" si="61"/>
        <v>162.1</v>
      </c>
      <c r="O211" s="16">
        <f t="shared" si="61"/>
        <v>138.70000000000002</v>
      </c>
      <c r="P211" s="52">
        <f t="shared" si="61"/>
        <v>0</v>
      </c>
      <c r="Q211" s="256">
        <f t="shared" si="56"/>
        <v>155.1</v>
      </c>
      <c r="R211" s="16">
        <f t="shared" si="62"/>
        <v>155.1</v>
      </c>
      <c r="S211" s="16">
        <f t="shared" si="62"/>
        <v>138.70000000000002</v>
      </c>
      <c r="T211" s="52">
        <f t="shared" si="62"/>
        <v>0</v>
      </c>
      <c r="U211" s="256">
        <f t="shared" si="58"/>
        <v>155.1</v>
      </c>
      <c r="V211" s="16">
        <f t="shared" si="63"/>
        <v>155.1</v>
      </c>
      <c r="W211" s="16">
        <f t="shared" si="63"/>
        <v>138.70000000000002</v>
      </c>
      <c r="X211" s="52">
        <f t="shared" si="63"/>
        <v>0</v>
      </c>
      <c r="Y211" s="278"/>
    </row>
    <row r="212" spans="1:25" s="4" customFormat="1" ht="18" customHeight="1" thickBot="1" x14ac:dyDescent="0.25">
      <c r="A212" s="572"/>
      <c r="B212" s="585"/>
      <c r="C212" s="604"/>
      <c r="D212" s="656"/>
      <c r="E212" s="781"/>
      <c r="F212" s="608" t="s">
        <v>9</v>
      </c>
      <c r="G212" s="609"/>
      <c r="H212" s="610"/>
      <c r="I212" s="82">
        <f t="shared" si="49"/>
        <v>204.70000000000002</v>
      </c>
      <c r="J212" s="229">
        <f>SUM(J208,J209,J210,J211)</f>
        <v>204.70000000000002</v>
      </c>
      <c r="K212" s="229">
        <f>SUM(K208,K209,K210,K211)</f>
        <v>185.1</v>
      </c>
      <c r="L212" s="231">
        <f>SUM(L208,L209,L210,L211)</f>
        <v>0</v>
      </c>
      <c r="M212" s="82">
        <f t="shared" si="54"/>
        <v>220.29999999999998</v>
      </c>
      <c r="N212" s="229">
        <f>SUM(N208,N209,N210,N211)</f>
        <v>220.29999999999998</v>
      </c>
      <c r="O212" s="229">
        <f>SUM(O208,O209,O210,O211)</f>
        <v>195.8</v>
      </c>
      <c r="P212" s="229">
        <f>SUM(P208,P209,P210,P211)</f>
        <v>0</v>
      </c>
      <c r="Q212" s="82">
        <f t="shared" si="56"/>
        <v>213.29999999999998</v>
      </c>
      <c r="R212" s="229">
        <f>SUM(R208,R209,R210,R211)</f>
        <v>213.29999999999998</v>
      </c>
      <c r="S212" s="229">
        <f>SUM(S208,S209,S210,S211)</f>
        <v>195.8</v>
      </c>
      <c r="T212" s="229">
        <f>SUM(T208,T209,T210,T211)</f>
        <v>0</v>
      </c>
      <c r="U212" s="82">
        <f t="shared" si="58"/>
        <v>213.29999999999998</v>
      </c>
      <c r="V212" s="229">
        <f>SUM(V208,V209,V210,V211)</f>
        <v>213.29999999999998</v>
      </c>
      <c r="W212" s="22">
        <f>SUM(W208,W209,W210,W211)</f>
        <v>195.8</v>
      </c>
      <c r="X212" s="24">
        <f>SUM(X208,X209,X210,X211)</f>
        <v>0</v>
      </c>
      <c r="Y212" s="278"/>
    </row>
    <row r="213" spans="1:25" s="4" customFormat="1" ht="13.5" hidden="1" customHeight="1" x14ac:dyDescent="0.2">
      <c r="A213" s="628">
        <v>1</v>
      </c>
      <c r="B213" s="586">
        <v>2</v>
      </c>
      <c r="C213" s="606">
        <v>15</v>
      </c>
      <c r="D213" s="596" t="s">
        <v>254</v>
      </c>
      <c r="E213" s="617" t="s">
        <v>181</v>
      </c>
      <c r="F213" s="321" t="s">
        <v>51</v>
      </c>
      <c r="G213" s="657" t="s">
        <v>119</v>
      </c>
      <c r="H213" s="299" t="s">
        <v>28</v>
      </c>
      <c r="I213" s="147">
        <f t="shared" si="49"/>
        <v>0</v>
      </c>
      <c r="J213" s="26"/>
      <c r="K213" s="26"/>
      <c r="L213" s="27"/>
      <c r="M213" s="25">
        <f>SUM(N213)</f>
        <v>0</v>
      </c>
      <c r="N213" s="26"/>
      <c r="O213" s="26"/>
      <c r="P213" s="27"/>
      <c r="Q213" s="147">
        <f t="shared" ref="Q213:Q234" si="64">SUM(R213+T213)</f>
        <v>0</v>
      </c>
      <c r="R213" s="26"/>
      <c r="S213" s="26"/>
      <c r="T213" s="27"/>
      <c r="U213" s="248">
        <f t="shared" ref="U213:U234" si="65">SUM(V213+X213)</f>
        <v>0</v>
      </c>
      <c r="V213" s="26"/>
      <c r="W213" s="26"/>
      <c r="X213" s="29"/>
      <c r="Y213" s="278"/>
    </row>
    <row r="214" spans="1:25" s="4" customFormat="1" ht="15" hidden="1" customHeight="1" x14ac:dyDescent="0.2">
      <c r="A214" s="685"/>
      <c r="B214" s="671"/>
      <c r="C214" s="680"/>
      <c r="D214" s="597"/>
      <c r="E214" s="617"/>
      <c r="F214" s="303" t="s">
        <v>60</v>
      </c>
      <c r="G214" s="617"/>
      <c r="H214" s="299" t="s">
        <v>396</v>
      </c>
      <c r="I214" s="80">
        <f t="shared" si="49"/>
        <v>0</v>
      </c>
      <c r="J214" s="26"/>
      <c r="K214" s="26"/>
      <c r="L214" s="27"/>
      <c r="M214" s="25">
        <f>SUM(N214+P214)</f>
        <v>0</v>
      </c>
      <c r="N214" s="26"/>
      <c r="O214" s="26"/>
      <c r="P214" s="27"/>
      <c r="Q214" s="147">
        <f t="shared" si="64"/>
        <v>0</v>
      </c>
      <c r="R214" s="26"/>
      <c r="S214" s="26"/>
      <c r="T214" s="27"/>
      <c r="U214" s="147">
        <f t="shared" si="65"/>
        <v>0</v>
      </c>
      <c r="V214" s="26"/>
      <c r="W214" s="26"/>
      <c r="X214" s="29"/>
      <c r="Y214" s="278"/>
    </row>
    <row r="215" spans="1:25" s="4" customFormat="1" ht="13.5" hidden="1" customHeight="1" x14ac:dyDescent="0.2">
      <c r="A215" s="685"/>
      <c r="B215" s="671"/>
      <c r="C215" s="680"/>
      <c r="D215" s="597"/>
      <c r="E215" s="617" t="s">
        <v>252</v>
      </c>
      <c r="F215" s="303" t="s">
        <v>51</v>
      </c>
      <c r="G215" s="617" t="s">
        <v>120</v>
      </c>
      <c r="H215" s="299" t="s">
        <v>28</v>
      </c>
      <c r="I215" s="80">
        <f t="shared" si="49"/>
        <v>0</v>
      </c>
      <c r="J215" s="26"/>
      <c r="K215" s="26"/>
      <c r="L215" s="27"/>
      <c r="M215" s="25">
        <f t="shared" ref="M215:M233" si="66">SUM(N215+P215)</f>
        <v>0</v>
      </c>
      <c r="N215" s="26"/>
      <c r="O215" s="26"/>
      <c r="P215" s="27"/>
      <c r="Q215" s="147">
        <f t="shared" si="64"/>
        <v>0</v>
      </c>
      <c r="R215" s="26"/>
      <c r="S215" s="26"/>
      <c r="T215" s="27"/>
      <c r="U215" s="147">
        <f t="shared" si="65"/>
        <v>0</v>
      </c>
      <c r="V215" s="26"/>
      <c r="W215" s="26"/>
      <c r="X215" s="29"/>
      <c r="Y215" s="278"/>
    </row>
    <row r="216" spans="1:25" s="4" customFormat="1" ht="13.5" hidden="1" customHeight="1" x14ac:dyDescent="0.2">
      <c r="A216" s="685"/>
      <c r="B216" s="671"/>
      <c r="C216" s="680"/>
      <c r="D216" s="597"/>
      <c r="E216" s="617"/>
      <c r="F216" s="303" t="s">
        <v>60</v>
      </c>
      <c r="G216" s="617"/>
      <c r="H216" s="299" t="s">
        <v>396</v>
      </c>
      <c r="I216" s="80">
        <f t="shared" si="49"/>
        <v>0</v>
      </c>
      <c r="J216" s="26"/>
      <c r="K216" s="26"/>
      <c r="L216" s="27"/>
      <c r="M216" s="25">
        <f t="shared" si="66"/>
        <v>0</v>
      </c>
      <c r="N216" s="26"/>
      <c r="O216" s="26"/>
      <c r="P216" s="27"/>
      <c r="Q216" s="147">
        <f t="shared" si="64"/>
        <v>0</v>
      </c>
      <c r="R216" s="26"/>
      <c r="S216" s="26"/>
      <c r="T216" s="27"/>
      <c r="U216" s="147">
        <f t="shared" si="65"/>
        <v>0</v>
      </c>
      <c r="V216" s="26"/>
      <c r="W216" s="26"/>
      <c r="X216" s="29"/>
      <c r="Y216" s="278"/>
    </row>
    <row r="217" spans="1:25" s="4" customFormat="1" ht="16.5" hidden="1" customHeight="1" x14ac:dyDescent="0.2">
      <c r="A217" s="685"/>
      <c r="B217" s="671"/>
      <c r="C217" s="680"/>
      <c r="D217" s="597"/>
      <c r="E217" s="617" t="s">
        <v>182</v>
      </c>
      <c r="F217" s="303" t="s">
        <v>51</v>
      </c>
      <c r="G217" s="617" t="s">
        <v>121</v>
      </c>
      <c r="H217" s="299" t="s">
        <v>28</v>
      </c>
      <c r="I217" s="80">
        <f t="shared" ref="I217:I255" si="67">SUM(J217+L217)</f>
        <v>0</v>
      </c>
      <c r="J217" s="26"/>
      <c r="K217" s="26"/>
      <c r="L217" s="27"/>
      <c r="M217" s="25">
        <f t="shared" si="66"/>
        <v>0</v>
      </c>
      <c r="N217" s="26"/>
      <c r="O217" s="26"/>
      <c r="P217" s="27"/>
      <c r="Q217" s="147">
        <f t="shared" si="64"/>
        <v>0</v>
      </c>
      <c r="R217" s="26"/>
      <c r="S217" s="26"/>
      <c r="T217" s="27"/>
      <c r="U217" s="147">
        <f t="shared" si="65"/>
        <v>0</v>
      </c>
      <c r="V217" s="26"/>
      <c r="W217" s="26"/>
      <c r="X217" s="29"/>
      <c r="Y217" s="278"/>
    </row>
    <row r="218" spans="1:25" s="4" customFormat="1" ht="17.25" hidden="1" customHeight="1" x14ac:dyDescent="0.2">
      <c r="A218" s="685"/>
      <c r="B218" s="671"/>
      <c r="C218" s="680"/>
      <c r="D218" s="597"/>
      <c r="E218" s="617"/>
      <c r="F218" s="303" t="s">
        <v>60</v>
      </c>
      <c r="G218" s="617"/>
      <c r="H218" s="299" t="s">
        <v>396</v>
      </c>
      <c r="I218" s="80">
        <f t="shared" si="67"/>
        <v>0</v>
      </c>
      <c r="J218" s="26"/>
      <c r="K218" s="26"/>
      <c r="L218" s="27"/>
      <c r="M218" s="25">
        <f t="shared" si="66"/>
        <v>0</v>
      </c>
      <c r="N218" s="26"/>
      <c r="O218" s="26"/>
      <c r="P218" s="27"/>
      <c r="Q218" s="147">
        <f t="shared" si="64"/>
        <v>0</v>
      </c>
      <c r="R218" s="26"/>
      <c r="S218" s="26"/>
      <c r="T218" s="27"/>
      <c r="U218" s="147">
        <f t="shared" si="65"/>
        <v>0</v>
      </c>
      <c r="V218" s="26"/>
      <c r="W218" s="26"/>
      <c r="X218" s="29"/>
      <c r="Y218" s="278"/>
    </row>
    <row r="219" spans="1:25" s="4" customFormat="1" ht="13.5" hidden="1" customHeight="1" x14ac:dyDescent="0.2">
      <c r="A219" s="685"/>
      <c r="B219" s="671"/>
      <c r="C219" s="680"/>
      <c r="D219" s="597"/>
      <c r="E219" s="617" t="s">
        <v>183</v>
      </c>
      <c r="F219" s="303" t="s">
        <v>51</v>
      </c>
      <c r="G219" s="617" t="s">
        <v>122</v>
      </c>
      <c r="H219" s="299" t="s">
        <v>28</v>
      </c>
      <c r="I219" s="80">
        <f t="shared" si="67"/>
        <v>0</v>
      </c>
      <c r="J219" s="26"/>
      <c r="K219" s="26"/>
      <c r="L219" s="27"/>
      <c r="M219" s="25">
        <f t="shared" si="66"/>
        <v>0</v>
      </c>
      <c r="N219" s="26"/>
      <c r="O219" s="26"/>
      <c r="P219" s="27"/>
      <c r="Q219" s="147">
        <f t="shared" si="64"/>
        <v>0</v>
      </c>
      <c r="R219" s="26"/>
      <c r="S219" s="26"/>
      <c r="T219" s="27"/>
      <c r="U219" s="147">
        <f t="shared" si="65"/>
        <v>0</v>
      </c>
      <c r="V219" s="26"/>
      <c r="W219" s="26"/>
      <c r="X219" s="29"/>
      <c r="Y219" s="278"/>
    </row>
    <row r="220" spans="1:25" s="4" customFormat="1" ht="13.5" hidden="1" customHeight="1" x14ac:dyDescent="0.2">
      <c r="A220" s="685"/>
      <c r="B220" s="671"/>
      <c r="C220" s="680"/>
      <c r="D220" s="597"/>
      <c r="E220" s="617"/>
      <c r="F220" s="303" t="s">
        <v>60</v>
      </c>
      <c r="G220" s="617"/>
      <c r="H220" s="299" t="s">
        <v>396</v>
      </c>
      <c r="I220" s="80">
        <f t="shared" si="67"/>
        <v>0</v>
      </c>
      <c r="J220" s="26"/>
      <c r="K220" s="26"/>
      <c r="L220" s="27"/>
      <c r="M220" s="25">
        <f t="shared" si="66"/>
        <v>0</v>
      </c>
      <c r="N220" s="26"/>
      <c r="O220" s="26"/>
      <c r="P220" s="27"/>
      <c r="Q220" s="147">
        <f t="shared" si="64"/>
        <v>0</v>
      </c>
      <c r="R220" s="26"/>
      <c r="S220" s="26"/>
      <c r="T220" s="27"/>
      <c r="U220" s="147">
        <f t="shared" si="65"/>
        <v>0</v>
      </c>
      <c r="V220" s="26"/>
      <c r="W220" s="26"/>
      <c r="X220" s="29"/>
      <c r="Y220" s="278"/>
    </row>
    <row r="221" spans="1:25" s="4" customFormat="1" ht="13.5" hidden="1" customHeight="1" x14ac:dyDescent="0.2">
      <c r="A221" s="685"/>
      <c r="B221" s="671"/>
      <c r="C221" s="680"/>
      <c r="D221" s="597"/>
      <c r="E221" s="617" t="s">
        <v>184</v>
      </c>
      <c r="F221" s="303" t="s">
        <v>51</v>
      </c>
      <c r="G221" s="617" t="s">
        <v>123</v>
      </c>
      <c r="H221" s="299" t="s">
        <v>28</v>
      </c>
      <c r="I221" s="80">
        <f t="shared" si="67"/>
        <v>0</v>
      </c>
      <c r="J221" s="26"/>
      <c r="K221" s="26"/>
      <c r="L221" s="27"/>
      <c r="M221" s="25">
        <f t="shared" si="66"/>
        <v>0</v>
      </c>
      <c r="N221" s="26"/>
      <c r="O221" s="26"/>
      <c r="P221" s="27"/>
      <c r="Q221" s="147">
        <f t="shared" si="64"/>
        <v>0</v>
      </c>
      <c r="R221" s="26"/>
      <c r="S221" s="26"/>
      <c r="T221" s="27"/>
      <c r="U221" s="147">
        <f t="shared" si="65"/>
        <v>0</v>
      </c>
      <c r="V221" s="26"/>
      <c r="W221" s="26"/>
      <c r="X221" s="29"/>
      <c r="Y221" s="278"/>
    </row>
    <row r="222" spans="1:25" s="4" customFormat="1" ht="13.5" hidden="1" customHeight="1" x14ac:dyDescent="0.2">
      <c r="A222" s="685"/>
      <c r="B222" s="671"/>
      <c r="C222" s="680"/>
      <c r="D222" s="597"/>
      <c r="E222" s="617"/>
      <c r="F222" s="303" t="s">
        <v>60</v>
      </c>
      <c r="G222" s="617"/>
      <c r="H222" s="299" t="s">
        <v>396</v>
      </c>
      <c r="I222" s="80">
        <f t="shared" si="67"/>
        <v>0</v>
      </c>
      <c r="J222" s="26"/>
      <c r="K222" s="26"/>
      <c r="L222" s="27"/>
      <c r="M222" s="25">
        <f t="shared" si="66"/>
        <v>0</v>
      </c>
      <c r="N222" s="26"/>
      <c r="O222" s="26"/>
      <c r="P222" s="27"/>
      <c r="Q222" s="147">
        <f t="shared" si="64"/>
        <v>0</v>
      </c>
      <c r="R222" s="26"/>
      <c r="S222" s="26"/>
      <c r="T222" s="27"/>
      <c r="U222" s="147">
        <f t="shared" si="65"/>
        <v>0</v>
      </c>
      <c r="V222" s="26"/>
      <c r="W222" s="26"/>
      <c r="X222" s="29"/>
      <c r="Y222" s="278"/>
    </row>
    <row r="223" spans="1:25" s="4" customFormat="1" ht="13.5" hidden="1" customHeight="1" x14ac:dyDescent="0.2">
      <c r="A223" s="685"/>
      <c r="B223" s="671"/>
      <c r="C223" s="680"/>
      <c r="D223" s="597"/>
      <c r="E223" s="617" t="s">
        <v>185</v>
      </c>
      <c r="F223" s="303" t="s">
        <v>51</v>
      </c>
      <c r="G223" s="617" t="s">
        <v>124</v>
      </c>
      <c r="H223" s="299" t="s">
        <v>28</v>
      </c>
      <c r="I223" s="80">
        <f t="shared" si="67"/>
        <v>0</v>
      </c>
      <c r="J223" s="26"/>
      <c r="K223" s="26"/>
      <c r="L223" s="27"/>
      <c r="M223" s="25">
        <f t="shared" si="66"/>
        <v>0</v>
      </c>
      <c r="N223" s="26"/>
      <c r="O223" s="26"/>
      <c r="P223" s="27"/>
      <c r="Q223" s="147">
        <f t="shared" si="64"/>
        <v>0</v>
      </c>
      <c r="R223" s="26"/>
      <c r="S223" s="26"/>
      <c r="T223" s="27"/>
      <c r="U223" s="147">
        <f t="shared" si="65"/>
        <v>0</v>
      </c>
      <c r="V223" s="26"/>
      <c r="W223" s="26"/>
      <c r="X223" s="29"/>
      <c r="Y223" s="278"/>
    </row>
    <row r="224" spans="1:25" s="4" customFormat="1" ht="13.5" hidden="1" customHeight="1" x14ac:dyDescent="0.2">
      <c r="A224" s="685"/>
      <c r="B224" s="671"/>
      <c r="C224" s="680"/>
      <c r="D224" s="597"/>
      <c r="E224" s="617"/>
      <c r="F224" s="303" t="s">
        <v>60</v>
      </c>
      <c r="G224" s="617"/>
      <c r="H224" s="299" t="s">
        <v>396</v>
      </c>
      <c r="I224" s="80">
        <f t="shared" si="67"/>
        <v>0</v>
      </c>
      <c r="J224" s="26"/>
      <c r="K224" s="26"/>
      <c r="L224" s="27"/>
      <c r="M224" s="25">
        <f t="shared" si="66"/>
        <v>0</v>
      </c>
      <c r="N224" s="26"/>
      <c r="O224" s="26"/>
      <c r="P224" s="27"/>
      <c r="Q224" s="147">
        <f t="shared" si="64"/>
        <v>0</v>
      </c>
      <c r="R224" s="26"/>
      <c r="S224" s="26"/>
      <c r="T224" s="27"/>
      <c r="U224" s="147">
        <f t="shared" si="65"/>
        <v>0</v>
      </c>
      <c r="V224" s="26"/>
      <c r="W224" s="26"/>
      <c r="X224" s="29"/>
      <c r="Y224" s="278"/>
    </row>
    <row r="225" spans="1:25" s="4" customFormat="1" ht="13.5" hidden="1" customHeight="1" x14ac:dyDescent="0.2">
      <c r="A225" s="685"/>
      <c r="B225" s="671"/>
      <c r="C225" s="680"/>
      <c r="D225" s="597"/>
      <c r="E225" s="617" t="s">
        <v>186</v>
      </c>
      <c r="F225" s="303" t="s">
        <v>51</v>
      </c>
      <c r="G225" s="617" t="s">
        <v>125</v>
      </c>
      <c r="H225" s="299" t="s">
        <v>28</v>
      </c>
      <c r="I225" s="80">
        <f t="shared" si="67"/>
        <v>0</v>
      </c>
      <c r="J225" s="26"/>
      <c r="K225" s="26"/>
      <c r="L225" s="27"/>
      <c r="M225" s="25">
        <f t="shared" si="66"/>
        <v>0</v>
      </c>
      <c r="N225" s="26"/>
      <c r="O225" s="26"/>
      <c r="P225" s="27"/>
      <c r="Q225" s="147">
        <f t="shared" si="64"/>
        <v>0</v>
      </c>
      <c r="R225" s="26"/>
      <c r="S225" s="26"/>
      <c r="T225" s="27"/>
      <c r="U225" s="147">
        <f t="shared" si="65"/>
        <v>0</v>
      </c>
      <c r="V225" s="26"/>
      <c r="W225" s="26"/>
      <c r="X225" s="29"/>
      <c r="Y225" s="278"/>
    </row>
    <row r="226" spans="1:25" s="4" customFormat="1" ht="13.5" hidden="1" customHeight="1" x14ac:dyDescent="0.2">
      <c r="A226" s="685"/>
      <c r="B226" s="671"/>
      <c r="C226" s="680"/>
      <c r="D226" s="597"/>
      <c r="E226" s="617"/>
      <c r="F226" s="303" t="s">
        <v>60</v>
      </c>
      <c r="G226" s="617"/>
      <c r="H226" s="299" t="s">
        <v>396</v>
      </c>
      <c r="I226" s="80">
        <f t="shared" si="67"/>
        <v>0</v>
      </c>
      <c r="J226" s="26"/>
      <c r="K226" s="26"/>
      <c r="L226" s="27"/>
      <c r="M226" s="25">
        <f t="shared" si="66"/>
        <v>0</v>
      </c>
      <c r="N226" s="26"/>
      <c r="O226" s="26"/>
      <c r="P226" s="27"/>
      <c r="Q226" s="147">
        <f t="shared" si="64"/>
        <v>0</v>
      </c>
      <c r="R226" s="26"/>
      <c r="S226" s="26"/>
      <c r="T226" s="27"/>
      <c r="U226" s="147">
        <f t="shared" si="65"/>
        <v>0</v>
      </c>
      <c r="V226" s="26"/>
      <c r="W226" s="26"/>
      <c r="X226" s="29"/>
      <c r="Y226" s="278"/>
    </row>
    <row r="227" spans="1:25" s="4" customFormat="1" ht="13.5" hidden="1" customHeight="1" x14ac:dyDescent="0.2">
      <c r="A227" s="685"/>
      <c r="B227" s="671"/>
      <c r="C227" s="680"/>
      <c r="D227" s="597"/>
      <c r="E227" s="617" t="s">
        <v>187</v>
      </c>
      <c r="F227" s="303" t="s">
        <v>51</v>
      </c>
      <c r="G227" s="617" t="s">
        <v>126</v>
      </c>
      <c r="H227" s="299" t="s">
        <v>28</v>
      </c>
      <c r="I227" s="80">
        <f t="shared" si="67"/>
        <v>0</v>
      </c>
      <c r="J227" s="26"/>
      <c r="K227" s="26"/>
      <c r="L227" s="27"/>
      <c r="M227" s="25">
        <f t="shared" si="66"/>
        <v>0</v>
      </c>
      <c r="N227" s="26"/>
      <c r="O227" s="26"/>
      <c r="P227" s="27"/>
      <c r="Q227" s="147">
        <f t="shared" si="64"/>
        <v>0</v>
      </c>
      <c r="R227" s="26"/>
      <c r="S227" s="26"/>
      <c r="T227" s="27"/>
      <c r="U227" s="147">
        <f t="shared" si="65"/>
        <v>0</v>
      </c>
      <c r="V227" s="26"/>
      <c r="W227" s="26"/>
      <c r="X227" s="29"/>
      <c r="Y227" s="278"/>
    </row>
    <row r="228" spans="1:25" s="4" customFormat="1" ht="13.5" hidden="1" customHeight="1" x14ac:dyDescent="0.2">
      <c r="A228" s="685"/>
      <c r="B228" s="671"/>
      <c r="C228" s="680"/>
      <c r="D228" s="656"/>
      <c r="E228" s="617"/>
      <c r="F228" s="303" t="s">
        <v>60</v>
      </c>
      <c r="G228" s="617"/>
      <c r="H228" s="299" t="s">
        <v>396</v>
      </c>
      <c r="I228" s="80">
        <f t="shared" si="67"/>
        <v>0</v>
      </c>
      <c r="J228" s="26"/>
      <c r="K228" s="26"/>
      <c r="L228" s="27"/>
      <c r="M228" s="25">
        <f t="shared" si="66"/>
        <v>0</v>
      </c>
      <c r="N228" s="26"/>
      <c r="O228" s="26"/>
      <c r="P228" s="27"/>
      <c r="Q228" s="147">
        <f t="shared" si="64"/>
        <v>0</v>
      </c>
      <c r="R228" s="26"/>
      <c r="S228" s="26"/>
      <c r="T228" s="27"/>
      <c r="U228" s="147">
        <f t="shared" si="65"/>
        <v>0</v>
      </c>
      <c r="V228" s="26"/>
      <c r="W228" s="26"/>
      <c r="X228" s="29"/>
      <c r="Y228" s="278"/>
    </row>
    <row r="229" spans="1:25" s="4" customFormat="1" ht="13.5" hidden="1" customHeight="1" x14ac:dyDescent="0.2">
      <c r="A229" s="685"/>
      <c r="B229" s="671"/>
      <c r="C229" s="680"/>
      <c r="D229" s="596" t="s">
        <v>254</v>
      </c>
      <c r="E229" s="617" t="s">
        <v>188</v>
      </c>
      <c r="F229" s="303" t="s">
        <v>51</v>
      </c>
      <c r="G229" s="617" t="s">
        <v>127</v>
      </c>
      <c r="H229" s="299" t="s">
        <v>28</v>
      </c>
      <c r="I229" s="80">
        <f t="shared" si="67"/>
        <v>0</v>
      </c>
      <c r="J229" s="26"/>
      <c r="K229" s="26"/>
      <c r="L229" s="27"/>
      <c r="M229" s="25">
        <f t="shared" si="66"/>
        <v>0</v>
      </c>
      <c r="N229" s="26"/>
      <c r="O229" s="26"/>
      <c r="P229" s="27"/>
      <c r="Q229" s="147">
        <f t="shared" si="64"/>
        <v>0</v>
      </c>
      <c r="R229" s="26"/>
      <c r="S229" s="26"/>
      <c r="T229" s="27"/>
      <c r="U229" s="147">
        <f t="shared" si="65"/>
        <v>0</v>
      </c>
      <c r="V229" s="26"/>
      <c r="W229" s="26"/>
      <c r="X229" s="29"/>
      <c r="Y229" s="278"/>
    </row>
    <row r="230" spans="1:25" s="4" customFormat="1" ht="13.5" hidden="1" customHeight="1" x14ac:dyDescent="0.2">
      <c r="A230" s="685"/>
      <c r="B230" s="671"/>
      <c r="C230" s="680"/>
      <c r="D230" s="597"/>
      <c r="E230" s="617"/>
      <c r="F230" s="303" t="s">
        <v>60</v>
      </c>
      <c r="G230" s="617"/>
      <c r="H230" s="299" t="s">
        <v>396</v>
      </c>
      <c r="I230" s="80">
        <f t="shared" si="67"/>
        <v>0</v>
      </c>
      <c r="J230" s="26"/>
      <c r="K230" s="26"/>
      <c r="L230" s="27"/>
      <c r="M230" s="25">
        <f t="shared" si="66"/>
        <v>0</v>
      </c>
      <c r="N230" s="26"/>
      <c r="O230" s="26"/>
      <c r="P230" s="27"/>
      <c r="Q230" s="147">
        <f t="shared" si="64"/>
        <v>0</v>
      </c>
      <c r="R230" s="26"/>
      <c r="S230" s="26"/>
      <c r="T230" s="27"/>
      <c r="U230" s="147">
        <f t="shared" si="65"/>
        <v>0</v>
      </c>
      <c r="V230" s="26"/>
      <c r="W230" s="26"/>
      <c r="X230" s="29"/>
      <c r="Y230" s="278"/>
    </row>
    <row r="231" spans="1:25" s="4" customFormat="1" ht="13.5" hidden="1" customHeight="1" x14ac:dyDescent="0.2">
      <c r="A231" s="685"/>
      <c r="B231" s="671"/>
      <c r="C231" s="680"/>
      <c r="D231" s="597"/>
      <c r="E231" s="657" t="s">
        <v>189</v>
      </c>
      <c r="F231" s="321" t="s">
        <v>51</v>
      </c>
      <c r="G231" s="658" t="s">
        <v>128</v>
      </c>
      <c r="H231" s="299" t="s">
        <v>28</v>
      </c>
      <c r="I231" s="80">
        <f t="shared" si="67"/>
        <v>0</v>
      </c>
      <c r="J231" s="26"/>
      <c r="K231" s="26"/>
      <c r="L231" s="27"/>
      <c r="M231" s="25">
        <f t="shared" si="66"/>
        <v>0</v>
      </c>
      <c r="N231" s="26"/>
      <c r="O231" s="26"/>
      <c r="P231" s="27"/>
      <c r="Q231" s="147">
        <f t="shared" si="64"/>
        <v>0</v>
      </c>
      <c r="R231" s="26"/>
      <c r="S231" s="26"/>
      <c r="T231" s="27"/>
      <c r="U231" s="147">
        <f t="shared" si="65"/>
        <v>0</v>
      </c>
      <c r="V231" s="26"/>
      <c r="W231" s="26"/>
      <c r="X231" s="29"/>
      <c r="Y231" s="278"/>
    </row>
    <row r="232" spans="1:25" s="4" customFormat="1" ht="13.5" hidden="1" customHeight="1" x14ac:dyDescent="0.2">
      <c r="A232" s="685"/>
      <c r="B232" s="671"/>
      <c r="C232" s="680"/>
      <c r="D232" s="597"/>
      <c r="E232" s="617"/>
      <c r="F232" s="321" t="s">
        <v>60</v>
      </c>
      <c r="G232" s="657"/>
      <c r="H232" s="299" t="s">
        <v>396</v>
      </c>
      <c r="I232" s="80">
        <f t="shared" si="67"/>
        <v>0</v>
      </c>
      <c r="J232" s="26"/>
      <c r="K232" s="26"/>
      <c r="L232" s="27"/>
      <c r="M232" s="25">
        <f t="shared" si="66"/>
        <v>0</v>
      </c>
      <c r="N232" s="26"/>
      <c r="O232" s="26"/>
      <c r="P232" s="27"/>
      <c r="Q232" s="147">
        <f t="shared" si="64"/>
        <v>0</v>
      </c>
      <c r="R232" s="26"/>
      <c r="S232" s="26"/>
      <c r="T232" s="27"/>
      <c r="U232" s="147">
        <f t="shared" si="65"/>
        <v>0</v>
      </c>
      <c r="V232" s="26"/>
      <c r="W232" s="26"/>
      <c r="X232" s="29"/>
      <c r="Y232" s="278"/>
    </row>
    <row r="233" spans="1:25" s="4" customFormat="1" ht="13.5" hidden="1" customHeight="1" x14ac:dyDescent="0.2">
      <c r="A233" s="685"/>
      <c r="B233" s="671"/>
      <c r="C233" s="680"/>
      <c r="D233" s="597"/>
      <c r="E233" s="617" t="s">
        <v>190</v>
      </c>
      <c r="F233" s="321" t="s">
        <v>51</v>
      </c>
      <c r="G233" s="658" t="s">
        <v>129</v>
      </c>
      <c r="H233" s="299" t="s">
        <v>28</v>
      </c>
      <c r="I233" s="80">
        <f t="shared" si="67"/>
        <v>0</v>
      </c>
      <c r="J233" s="26"/>
      <c r="K233" s="26"/>
      <c r="L233" s="27"/>
      <c r="M233" s="25">
        <f t="shared" si="66"/>
        <v>0</v>
      </c>
      <c r="N233" s="26"/>
      <c r="O233" s="26"/>
      <c r="P233" s="27"/>
      <c r="Q233" s="147">
        <f t="shared" si="64"/>
        <v>0</v>
      </c>
      <c r="R233" s="26"/>
      <c r="S233" s="26"/>
      <c r="T233" s="27"/>
      <c r="U233" s="147">
        <f t="shared" si="65"/>
        <v>0</v>
      </c>
      <c r="V233" s="26"/>
      <c r="W233" s="26"/>
      <c r="X233" s="29"/>
      <c r="Y233" s="278"/>
    </row>
    <row r="234" spans="1:25" s="4" customFormat="1" ht="15" hidden="1" customHeight="1" thickBot="1" x14ac:dyDescent="0.25">
      <c r="A234" s="685"/>
      <c r="B234" s="671"/>
      <c r="C234" s="680"/>
      <c r="D234" s="597"/>
      <c r="E234" s="617"/>
      <c r="F234" s="324" t="s">
        <v>60</v>
      </c>
      <c r="G234" s="658"/>
      <c r="H234" s="325" t="s">
        <v>396</v>
      </c>
      <c r="I234" s="79">
        <f t="shared" si="67"/>
        <v>0</v>
      </c>
      <c r="J234" s="58"/>
      <c r="K234" s="58"/>
      <c r="L234" s="59"/>
      <c r="M234" s="25">
        <f>SUM(N234)</f>
        <v>0</v>
      </c>
      <c r="N234" s="58"/>
      <c r="O234" s="58"/>
      <c r="P234" s="59"/>
      <c r="Q234" s="130">
        <f t="shared" si="64"/>
        <v>0</v>
      </c>
      <c r="R234" s="58"/>
      <c r="S234" s="58"/>
      <c r="T234" s="59"/>
      <c r="U234" s="249">
        <f t="shared" si="65"/>
        <v>0</v>
      </c>
      <c r="V234" s="58"/>
      <c r="W234" s="58"/>
      <c r="X234" s="128"/>
      <c r="Y234" s="278"/>
    </row>
    <row r="235" spans="1:25" s="4" customFormat="1" ht="13.5" hidden="1" customHeight="1" thickBot="1" x14ac:dyDescent="0.25">
      <c r="A235" s="685"/>
      <c r="B235" s="671"/>
      <c r="C235" s="680"/>
      <c r="D235" s="597"/>
      <c r="E235" s="654"/>
      <c r="F235" s="664" t="s">
        <v>55</v>
      </c>
      <c r="G235" s="665"/>
      <c r="H235" s="666"/>
      <c r="I235" s="247">
        <f t="shared" si="67"/>
        <v>0</v>
      </c>
      <c r="J235" s="19">
        <f t="shared" ref="J235:L236" si="68">SUM(J213+J215+J217+J219+J221+J223+J225+J227+J229+J231+J233)</f>
        <v>0</v>
      </c>
      <c r="K235" s="19">
        <f t="shared" si="68"/>
        <v>0</v>
      </c>
      <c r="L235" s="18">
        <f t="shared" si="68"/>
        <v>0</v>
      </c>
      <c r="M235" s="21">
        <f>SUM(N235+P235)</f>
        <v>0</v>
      </c>
      <c r="N235" s="19">
        <f t="shared" ref="N235:P236" si="69">SUM(N213+N215+N217+N219+N221+N223+N225+N227+N229+N231+N233)</f>
        <v>0</v>
      </c>
      <c r="O235" s="19">
        <f t="shared" si="69"/>
        <v>0</v>
      </c>
      <c r="P235" s="18">
        <f t="shared" si="69"/>
        <v>0</v>
      </c>
      <c r="Q235" s="247">
        <f>SUM(R235+T235)</f>
        <v>0</v>
      </c>
      <c r="R235" s="19">
        <f t="shared" ref="R235:T236" si="70">SUM(R213+R215+R217+R219+R221+R223+R225+R227+R229+R231+R233)</f>
        <v>0</v>
      </c>
      <c r="S235" s="19">
        <f t="shared" si="70"/>
        <v>0</v>
      </c>
      <c r="T235" s="18">
        <f t="shared" si="70"/>
        <v>0</v>
      </c>
      <c r="U235" s="247">
        <f>SUM(V235+X235)</f>
        <v>0</v>
      </c>
      <c r="V235" s="19">
        <f t="shared" ref="V235:X236" si="71">SUM(V213+V215+V217+V219+V221+V223+V225+V227+V229+V231+V233)</f>
        <v>0</v>
      </c>
      <c r="W235" s="19">
        <f t="shared" si="71"/>
        <v>0</v>
      </c>
      <c r="X235" s="18">
        <f t="shared" si="71"/>
        <v>0</v>
      </c>
      <c r="Y235" s="278"/>
    </row>
    <row r="236" spans="1:25" s="4" customFormat="1" ht="13.5" hidden="1" customHeight="1" thickBot="1" x14ac:dyDescent="0.25">
      <c r="A236" s="685"/>
      <c r="B236" s="671"/>
      <c r="C236" s="680"/>
      <c r="D236" s="597"/>
      <c r="E236" s="654"/>
      <c r="F236" s="750" t="s">
        <v>404</v>
      </c>
      <c r="G236" s="751"/>
      <c r="H236" s="752"/>
      <c r="I236" s="130">
        <f t="shared" si="67"/>
        <v>0</v>
      </c>
      <c r="J236" s="85">
        <f t="shared" si="68"/>
        <v>0</v>
      </c>
      <c r="K236" s="85">
        <f t="shared" si="68"/>
        <v>0</v>
      </c>
      <c r="L236" s="85">
        <f t="shared" si="68"/>
        <v>0</v>
      </c>
      <c r="M236" s="21">
        <f>SUM(N236+P236)</f>
        <v>0</v>
      </c>
      <c r="N236" s="19">
        <f>SUM(N214+N216+N218+N220+N222+N224+N226+N228+N230+N232+N234)</f>
        <v>0</v>
      </c>
      <c r="O236" s="19">
        <f>SUM(O214+O216+O218+O220+O222+O224+O226+O228+O230+O232+O234)</f>
        <v>0</v>
      </c>
      <c r="P236" s="18">
        <f t="shared" si="69"/>
        <v>0</v>
      </c>
      <c r="Q236" s="147">
        <f>SUM(R236+T236)</f>
        <v>0</v>
      </c>
      <c r="R236" s="44">
        <f t="shared" si="70"/>
        <v>0</v>
      </c>
      <c r="S236" s="44">
        <f t="shared" si="70"/>
        <v>0</v>
      </c>
      <c r="T236" s="32">
        <f t="shared" si="70"/>
        <v>0</v>
      </c>
      <c r="U236" s="247">
        <f>SUM(V236+X236)</f>
        <v>0</v>
      </c>
      <c r="V236" s="19">
        <f t="shared" si="71"/>
        <v>0</v>
      </c>
      <c r="W236" s="19">
        <f t="shared" si="71"/>
        <v>0</v>
      </c>
      <c r="X236" s="18">
        <f t="shared" si="71"/>
        <v>0</v>
      </c>
      <c r="Y236" s="278"/>
    </row>
    <row r="237" spans="1:25" s="4" customFormat="1" ht="19.5" hidden="1" customHeight="1" thickBot="1" x14ac:dyDescent="0.25">
      <c r="A237" s="572"/>
      <c r="B237" s="585"/>
      <c r="C237" s="604"/>
      <c r="D237" s="656"/>
      <c r="E237" s="654"/>
      <c r="F237" s="608" t="s">
        <v>9</v>
      </c>
      <c r="G237" s="609"/>
      <c r="H237" s="610"/>
      <c r="I237" s="82">
        <f t="shared" si="67"/>
        <v>0</v>
      </c>
      <c r="J237" s="229">
        <f>SUM(J235+J236)</f>
        <v>0</v>
      </c>
      <c r="K237" s="229">
        <f>SUM(K235+K236)</f>
        <v>0</v>
      </c>
      <c r="L237" s="231">
        <f>SUM(L235+L236)</f>
        <v>0</v>
      </c>
      <c r="M237" s="82">
        <f>SUM(N237+P237)</f>
        <v>0</v>
      </c>
      <c r="N237" s="229">
        <f>SUM(N235+N236)</f>
        <v>0</v>
      </c>
      <c r="O237" s="229">
        <f>SUM(O235+O236)</f>
        <v>0</v>
      </c>
      <c r="P237" s="231">
        <f>SUM(P235+P236)</f>
        <v>0</v>
      </c>
      <c r="Q237" s="82">
        <f>SUM(R237+T237)</f>
        <v>0</v>
      </c>
      <c r="R237" s="229">
        <f>SUM(R235+R236)</f>
        <v>0</v>
      </c>
      <c r="S237" s="229">
        <f>SUM(S235+S236)</f>
        <v>0</v>
      </c>
      <c r="T237" s="231">
        <f>SUM(T235+T236)</f>
        <v>0</v>
      </c>
      <c r="U237" s="82">
        <f>SUM(V237+X237)</f>
        <v>0</v>
      </c>
      <c r="V237" s="229">
        <f>SUM(V235+V236)</f>
        <v>0</v>
      </c>
      <c r="W237" s="229">
        <f>SUM(W235+W236)</f>
        <v>0</v>
      </c>
      <c r="X237" s="231">
        <f>SUM(X235+X236)</f>
        <v>0</v>
      </c>
      <c r="Y237" s="278"/>
    </row>
    <row r="238" spans="1:25" s="2" customFormat="1" ht="16.5" customHeight="1" thickBot="1" x14ac:dyDescent="0.25">
      <c r="A238" s="569">
        <v>1</v>
      </c>
      <c r="B238" s="575">
        <v>2</v>
      </c>
      <c r="C238" s="605">
        <v>14</v>
      </c>
      <c r="D238" s="581" t="s">
        <v>42</v>
      </c>
      <c r="E238" s="655">
        <v>6</v>
      </c>
      <c r="F238" s="302" t="s">
        <v>245</v>
      </c>
      <c r="G238" s="302" t="s">
        <v>130</v>
      </c>
      <c r="H238" s="326" t="s">
        <v>396</v>
      </c>
      <c r="I238" s="500">
        <f t="shared" si="67"/>
        <v>0.6</v>
      </c>
      <c r="J238" s="467">
        <v>0.6</v>
      </c>
      <c r="K238" s="467">
        <v>0.6</v>
      </c>
      <c r="L238" s="503"/>
      <c r="M238" s="501">
        <f>SUM(N238+P238)</f>
        <v>0.4</v>
      </c>
      <c r="N238" s="279">
        <v>0.4</v>
      </c>
      <c r="O238" s="279">
        <v>0.4</v>
      </c>
      <c r="P238" s="32"/>
      <c r="Q238" s="147">
        <f>SUM(R238+T238)</f>
        <v>0.4</v>
      </c>
      <c r="R238" s="279">
        <v>0.4</v>
      </c>
      <c r="S238" s="279">
        <v>0.4</v>
      </c>
      <c r="T238" s="47"/>
      <c r="U238" s="147">
        <f>SUM(V238+X238)</f>
        <v>0.4</v>
      </c>
      <c r="V238" s="279">
        <v>0.4</v>
      </c>
      <c r="W238" s="279">
        <v>0.4</v>
      </c>
      <c r="X238" s="29"/>
      <c r="Y238" s="278"/>
    </row>
    <row r="239" spans="1:25" s="2" customFormat="1" ht="27" customHeight="1" thickBot="1" x14ac:dyDescent="0.25">
      <c r="A239" s="569"/>
      <c r="B239" s="575"/>
      <c r="C239" s="605"/>
      <c r="D239" s="596"/>
      <c r="E239" s="655"/>
      <c r="F239" s="608" t="s">
        <v>9</v>
      </c>
      <c r="G239" s="609"/>
      <c r="H239" s="610"/>
      <c r="I239" s="82">
        <f t="shared" si="67"/>
        <v>0.6</v>
      </c>
      <c r="J239" s="229">
        <f>SUM(J238)</f>
        <v>0.6</v>
      </c>
      <c r="K239" s="229">
        <f>SUM(K238)</f>
        <v>0.6</v>
      </c>
      <c r="L239" s="231">
        <f>SUM(L238)</f>
        <v>0</v>
      </c>
      <c r="M239" s="82">
        <f>SUM(N239+P239)</f>
        <v>0.4</v>
      </c>
      <c r="N239" s="229">
        <f>SUM(N238)</f>
        <v>0.4</v>
      </c>
      <c r="O239" s="229">
        <f>SUM(O238)</f>
        <v>0.4</v>
      </c>
      <c r="P239" s="231">
        <f>SUM(P238)</f>
        <v>0</v>
      </c>
      <c r="Q239" s="82">
        <f>SUM(R239+T239)</f>
        <v>0.4</v>
      </c>
      <c r="R239" s="229">
        <f>SUM(R238)</f>
        <v>0.4</v>
      </c>
      <c r="S239" s="229">
        <f>SUM(S238)</f>
        <v>0.4</v>
      </c>
      <c r="T239" s="231">
        <f>SUM(T238)</f>
        <v>0</v>
      </c>
      <c r="U239" s="82">
        <f>SUM(V239+X239)</f>
        <v>0.4</v>
      </c>
      <c r="V239" s="229">
        <f>SUM(V238)</f>
        <v>0.4</v>
      </c>
      <c r="W239" s="229">
        <f>SUM(W238)</f>
        <v>0.4</v>
      </c>
      <c r="X239" s="24">
        <f>SUM(X238)</f>
        <v>0</v>
      </c>
      <c r="Y239" s="278"/>
    </row>
    <row r="240" spans="1:25" s="2" customFormat="1" ht="13.5" customHeight="1" x14ac:dyDescent="0.2">
      <c r="A240" s="765">
        <v>1</v>
      </c>
      <c r="B240" s="586">
        <v>2</v>
      </c>
      <c r="C240" s="606">
        <v>15</v>
      </c>
      <c r="D240" s="596" t="s">
        <v>43</v>
      </c>
      <c r="E240" s="417">
        <v>6</v>
      </c>
      <c r="F240" s="762" t="s">
        <v>338</v>
      </c>
      <c r="G240" s="327" t="s">
        <v>131</v>
      </c>
      <c r="H240" s="518" t="s">
        <v>396</v>
      </c>
      <c r="I240" s="501">
        <f t="shared" si="67"/>
        <v>4.0999999999999996</v>
      </c>
      <c r="J240" s="279">
        <v>4.0999999999999996</v>
      </c>
      <c r="K240" s="279"/>
      <c r="L240" s="401"/>
      <c r="M240" s="502">
        <f>SUM(N240)</f>
        <v>2.4</v>
      </c>
      <c r="N240" s="279">
        <v>2.4</v>
      </c>
      <c r="O240" s="279"/>
      <c r="P240" s="401"/>
      <c r="Q240" s="502">
        <f>SUM(R240)</f>
        <v>2.4</v>
      </c>
      <c r="R240" s="279">
        <v>2.4</v>
      </c>
      <c r="S240" s="279"/>
      <c r="T240" s="401"/>
      <c r="U240" s="248">
        <f>SUM(V240)</f>
        <v>2.4</v>
      </c>
      <c r="V240" s="451">
        <v>2.4</v>
      </c>
      <c r="W240" s="451"/>
      <c r="X240" s="40"/>
      <c r="Y240" s="278"/>
    </row>
    <row r="241" spans="1:25" s="2" customFormat="1" ht="13.5" customHeight="1" x14ac:dyDescent="0.2">
      <c r="A241" s="908"/>
      <c r="B241" s="671"/>
      <c r="C241" s="680"/>
      <c r="D241" s="597"/>
      <c r="E241" s="485" t="s">
        <v>181</v>
      </c>
      <c r="F241" s="763"/>
      <c r="G241" s="329" t="s">
        <v>132</v>
      </c>
      <c r="H241" s="328" t="s">
        <v>396</v>
      </c>
      <c r="I241" s="502">
        <f t="shared" si="67"/>
        <v>0.4</v>
      </c>
      <c r="J241" s="279">
        <v>0.4</v>
      </c>
      <c r="K241" s="279">
        <v>0.4</v>
      </c>
      <c r="L241" s="405"/>
      <c r="M241" s="502">
        <f t="shared" ref="M241:M253" si="72">SUM(N241)</f>
        <v>0.3</v>
      </c>
      <c r="N241" s="279">
        <v>0.3</v>
      </c>
      <c r="O241" s="279">
        <v>0.3</v>
      </c>
      <c r="P241" s="405"/>
      <c r="Q241" s="502">
        <f t="shared" ref="Q241:Q253" si="73">SUM(R241)</f>
        <v>0.3</v>
      </c>
      <c r="R241" s="279">
        <v>0.3</v>
      </c>
      <c r="S241" s="279">
        <v>0.3</v>
      </c>
      <c r="T241" s="405"/>
      <c r="U241" s="80">
        <f t="shared" ref="U241:U253" si="74">SUM(V241)</f>
        <v>0.3</v>
      </c>
      <c r="V241" s="279">
        <v>0.3</v>
      </c>
      <c r="W241" s="279">
        <v>0.3</v>
      </c>
      <c r="X241" s="452"/>
      <c r="Y241" s="278"/>
    </row>
    <row r="242" spans="1:25" s="2" customFormat="1" ht="13.5" customHeight="1" x14ac:dyDescent="0.2">
      <c r="A242" s="908"/>
      <c r="B242" s="671"/>
      <c r="C242" s="680"/>
      <c r="D242" s="597"/>
      <c r="E242" s="485" t="s">
        <v>252</v>
      </c>
      <c r="F242" s="763"/>
      <c r="G242" s="329" t="s">
        <v>133</v>
      </c>
      <c r="H242" s="328" t="s">
        <v>396</v>
      </c>
      <c r="I242" s="502">
        <f t="shared" si="67"/>
        <v>0.8</v>
      </c>
      <c r="J242" s="279">
        <v>0.8</v>
      </c>
      <c r="K242" s="279">
        <v>0.8</v>
      </c>
      <c r="L242" s="405"/>
      <c r="M242" s="502">
        <f t="shared" si="72"/>
        <v>1.4</v>
      </c>
      <c r="N242" s="279">
        <v>1.4</v>
      </c>
      <c r="O242" s="279">
        <v>1.4</v>
      </c>
      <c r="P242" s="405"/>
      <c r="Q242" s="502">
        <f t="shared" si="73"/>
        <v>1.4</v>
      </c>
      <c r="R242" s="279">
        <v>1.4</v>
      </c>
      <c r="S242" s="279">
        <v>1.4</v>
      </c>
      <c r="T242" s="405"/>
      <c r="U242" s="80">
        <f t="shared" si="74"/>
        <v>1.4</v>
      </c>
      <c r="V242" s="279">
        <v>1.4</v>
      </c>
      <c r="W242" s="279">
        <v>1.4</v>
      </c>
      <c r="X242" s="452"/>
      <c r="Y242" s="278"/>
    </row>
    <row r="243" spans="1:25" s="2" customFormat="1" ht="13.5" hidden="1" customHeight="1" x14ac:dyDescent="0.2">
      <c r="A243" s="908"/>
      <c r="B243" s="671"/>
      <c r="C243" s="680"/>
      <c r="D243" s="597"/>
      <c r="E243" s="485" t="s">
        <v>182</v>
      </c>
      <c r="F243" s="763"/>
      <c r="G243" s="329" t="s">
        <v>134</v>
      </c>
      <c r="H243" s="328" t="s">
        <v>28</v>
      </c>
      <c r="I243" s="502">
        <f t="shared" si="67"/>
        <v>0</v>
      </c>
      <c r="J243" s="279"/>
      <c r="K243" s="279"/>
      <c r="L243" s="405"/>
      <c r="M243" s="502">
        <f t="shared" si="72"/>
        <v>0</v>
      </c>
      <c r="N243" s="279"/>
      <c r="O243" s="279"/>
      <c r="P243" s="405"/>
      <c r="Q243" s="502">
        <f t="shared" si="73"/>
        <v>0</v>
      </c>
      <c r="R243" s="279"/>
      <c r="S243" s="279"/>
      <c r="T243" s="405"/>
      <c r="U243" s="80">
        <f t="shared" si="74"/>
        <v>0</v>
      </c>
      <c r="V243" s="279"/>
      <c r="W243" s="279"/>
      <c r="X243" s="452"/>
      <c r="Y243" s="278"/>
    </row>
    <row r="244" spans="1:25" s="2" customFormat="1" ht="13.5" customHeight="1" x14ac:dyDescent="0.2">
      <c r="A244" s="908"/>
      <c r="B244" s="671"/>
      <c r="C244" s="680"/>
      <c r="D244" s="597"/>
      <c r="E244" s="486" t="s">
        <v>183</v>
      </c>
      <c r="F244" s="763"/>
      <c r="G244" s="329" t="s">
        <v>135</v>
      </c>
      <c r="H244" s="328" t="s">
        <v>396</v>
      </c>
      <c r="I244" s="502">
        <f t="shared" si="67"/>
        <v>0.5</v>
      </c>
      <c r="J244" s="279">
        <v>0.5</v>
      </c>
      <c r="K244" s="279">
        <v>0.5</v>
      </c>
      <c r="L244" s="405"/>
      <c r="M244" s="502">
        <f t="shared" si="72"/>
        <v>0.3</v>
      </c>
      <c r="N244" s="279">
        <v>0.3</v>
      </c>
      <c r="O244" s="279">
        <v>0.3</v>
      </c>
      <c r="P244" s="405"/>
      <c r="Q244" s="502">
        <f t="shared" si="73"/>
        <v>0.3</v>
      </c>
      <c r="R244" s="279">
        <v>0.3</v>
      </c>
      <c r="S244" s="279">
        <v>0.3</v>
      </c>
      <c r="T244" s="405"/>
      <c r="U244" s="80">
        <f t="shared" si="74"/>
        <v>0.3</v>
      </c>
      <c r="V244" s="279">
        <v>0.3</v>
      </c>
      <c r="W244" s="279">
        <v>0.3</v>
      </c>
      <c r="X244" s="452"/>
      <c r="Y244" s="278"/>
    </row>
    <row r="245" spans="1:25" s="2" customFormat="1" ht="13.5" customHeight="1" x14ac:dyDescent="0.2">
      <c r="A245" s="908"/>
      <c r="B245" s="671"/>
      <c r="C245" s="680"/>
      <c r="D245" s="597"/>
      <c r="E245" s="486" t="s">
        <v>184</v>
      </c>
      <c r="F245" s="763"/>
      <c r="G245" s="329" t="s">
        <v>136</v>
      </c>
      <c r="H245" s="328" t="s">
        <v>28</v>
      </c>
      <c r="I245" s="502">
        <f t="shared" si="67"/>
        <v>11.1</v>
      </c>
      <c r="J245" s="279">
        <v>11.1</v>
      </c>
      <c r="K245" s="279">
        <v>10.9</v>
      </c>
      <c r="L245" s="405"/>
      <c r="M245" s="502">
        <f t="shared" si="72"/>
        <v>14.8</v>
      </c>
      <c r="N245" s="279">
        <v>14.8</v>
      </c>
      <c r="O245" s="279">
        <v>14.3</v>
      </c>
      <c r="P245" s="405"/>
      <c r="Q245" s="502">
        <f t="shared" si="73"/>
        <v>14.8</v>
      </c>
      <c r="R245" s="279">
        <v>14.8</v>
      </c>
      <c r="S245" s="279">
        <v>14.3</v>
      </c>
      <c r="T245" s="405"/>
      <c r="U245" s="80">
        <f t="shared" si="74"/>
        <v>14.8</v>
      </c>
      <c r="V245" s="279">
        <v>14.8</v>
      </c>
      <c r="W245" s="279">
        <v>14.3</v>
      </c>
      <c r="X245" s="452"/>
      <c r="Y245" s="278"/>
    </row>
    <row r="246" spans="1:25" s="2" customFormat="1" ht="13.5" customHeight="1" x14ac:dyDescent="0.2">
      <c r="A246" s="908"/>
      <c r="B246" s="671"/>
      <c r="C246" s="680"/>
      <c r="D246" s="597"/>
      <c r="E246" s="486" t="s">
        <v>184</v>
      </c>
      <c r="F246" s="763"/>
      <c r="G246" s="495" t="s">
        <v>136</v>
      </c>
      <c r="H246" s="328" t="s">
        <v>396</v>
      </c>
      <c r="I246" s="502">
        <f t="shared" si="67"/>
        <v>1.2</v>
      </c>
      <c r="J246" s="279">
        <v>1.2</v>
      </c>
      <c r="K246" s="279">
        <v>1.2</v>
      </c>
      <c r="L246" s="405"/>
      <c r="M246" s="502"/>
      <c r="N246" s="279"/>
      <c r="O246" s="279"/>
      <c r="P246" s="405"/>
      <c r="Q246" s="502"/>
      <c r="R246" s="279"/>
      <c r="S246" s="279"/>
      <c r="T246" s="405"/>
      <c r="U246" s="80"/>
      <c r="V246" s="279"/>
      <c r="W246" s="279"/>
      <c r="X246" s="452"/>
      <c r="Y246" s="278"/>
    </row>
    <row r="247" spans="1:25" s="2" customFormat="1" ht="13.5" customHeight="1" x14ac:dyDescent="0.2">
      <c r="A247" s="908"/>
      <c r="B247" s="671"/>
      <c r="C247" s="680"/>
      <c r="D247" s="597"/>
      <c r="E247" s="485" t="s">
        <v>185</v>
      </c>
      <c r="F247" s="763"/>
      <c r="G247" s="329" t="s">
        <v>137</v>
      </c>
      <c r="H247" s="328" t="s">
        <v>396</v>
      </c>
      <c r="I247" s="502">
        <f t="shared" si="67"/>
        <v>0.3</v>
      </c>
      <c r="J247" s="279">
        <v>0.3</v>
      </c>
      <c r="K247" s="279">
        <v>0.3</v>
      </c>
      <c r="L247" s="405"/>
      <c r="M247" s="502">
        <f t="shared" si="72"/>
        <v>0.2</v>
      </c>
      <c r="N247" s="279">
        <v>0.2</v>
      </c>
      <c r="O247" s="279">
        <v>0.2</v>
      </c>
      <c r="P247" s="405"/>
      <c r="Q247" s="502">
        <f t="shared" si="73"/>
        <v>0.2</v>
      </c>
      <c r="R247" s="279">
        <v>0.2</v>
      </c>
      <c r="S247" s="279">
        <v>0.2</v>
      </c>
      <c r="T247" s="405"/>
      <c r="U247" s="80">
        <f t="shared" si="74"/>
        <v>0.2</v>
      </c>
      <c r="V247" s="279">
        <v>0.2</v>
      </c>
      <c r="W247" s="279">
        <v>0.2</v>
      </c>
      <c r="X247" s="452"/>
      <c r="Y247" s="278"/>
    </row>
    <row r="248" spans="1:25" s="2" customFormat="1" ht="13.5" customHeight="1" x14ac:dyDescent="0.2">
      <c r="A248" s="908"/>
      <c r="B248" s="671"/>
      <c r="C248" s="680"/>
      <c r="D248" s="597"/>
      <c r="E248" s="486" t="s">
        <v>186</v>
      </c>
      <c r="F248" s="763"/>
      <c r="G248" s="329" t="s">
        <v>138</v>
      </c>
      <c r="H248" s="328" t="s">
        <v>396</v>
      </c>
      <c r="I248" s="502">
        <f t="shared" si="67"/>
        <v>1.2</v>
      </c>
      <c r="J248" s="279">
        <v>1.2</v>
      </c>
      <c r="K248" s="279">
        <v>1.2</v>
      </c>
      <c r="L248" s="405"/>
      <c r="M248" s="502">
        <f t="shared" si="72"/>
        <v>1.4</v>
      </c>
      <c r="N248" s="279">
        <v>1.4</v>
      </c>
      <c r="O248" s="279">
        <v>1.4</v>
      </c>
      <c r="P248" s="405"/>
      <c r="Q248" s="502">
        <f t="shared" si="73"/>
        <v>1.4</v>
      </c>
      <c r="R248" s="279">
        <v>1.4</v>
      </c>
      <c r="S248" s="279">
        <v>1.4</v>
      </c>
      <c r="T248" s="405"/>
      <c r="U248" s="80">
        <f t="shared" si="74"/>
        <v>1.4</v>
      </c>
      <c r="V248" s="279">
        <v>1.4</v>
      </c>
      <c r="W248" s="279">
        <v>1.4</v>
      </c>
      <c r="X248" s="452"/>
      <c r="Y248" s="278"/>
    </row>
    <row r="249" spans="1:25" s="2" customFormat="1" ht="13.5" customHeight="1" x14ac:dyDescent="0.2">
      <c r="A249" s="908"/>
      <c r="B249" s="671"/>
      <c r="C249" s="680"/>
      <c r="D249" s="597"/>
      <c r="E249" s="486" t="s">
        <v>187</v>
      </c>
      <c r="F249" s="763"/>
      <c r="G249" s="329" t="s">
        <v>139</v>
      </c>
      <c r="H249" s="328" t="s">
        <v>28</v>
      </c>
      <c r="I249" s="502">
        <f t="shared" si="67"/>
        <v>5.7</v>
      </c>
      <c r="J249" s="279">
        <v>5.7</v>
      </c>
      <c r="K249" s="279">
        <v>5.6</v>
      </c>
      <c r="L249" s="405"/>
      <c r="M249" s="502">
        <f t="shared" si="72"/>
        <v>6.5</v>
      </c>
      <c r="N249" s="279">
        <v>6.5</v>
      </c>
      <c r="O249" s="279">
        <v>6.2</v>
      </c>
      <c r="P249" s="405"/>
      <c r="Q249" s="502">
        <f t="shared" si="73"/>
        <v>6.5</v>
      </c>
      <c r="R249" s="279">
        <v>6.5</v>
      </c>
      <c r="S249" s="279">
        <v>6.2</v>
      </c>
      <c r="T249" s="405"/>
      <c r="U249" s="80">
        <f t="shared" si="74"/>
        <v>6.5</v>
      </c>
      <c r="V249" s="279">
        <v>6.5</v>
      </c>
      <c r="W249" s="279">
        <v>6.2</v>
      </c>
      <c r="X249" s="452"/>
      <c r="Y249" s="278"/>
    </row>
    <row r="250" spans="1:25" s="2" customFormat="1" ht="13.5" customHeight="1" x14ac:dyDescent="0.2">
      <c r="A250" s="908"/>
      <c r="B250" s="671"/>
      <c r="C250" s="680"/>
      <c r="D250" s="597"/>
      <c r="E250" s="486" t="s">
        <v>187</v>
      </c>
      <c r="F250" s="763"/>
      <c r="G250" s="495" t="s">
        <v>139</v>
      </c>
      <c r="H250" s="328" t="s">
        <v>396</v>
      </c>
      <c r="I250" s="502">
        <f t="shared" si="67"/>
        <v>0.7</v>
      </c>
      <c r="J250" s="279">
        <v>0.7</v>
      </c>
      <c r="K250" s="279">
        <v>0.7</v>
      </c>
      <c r="L250" s="405"/>
      <c r="M250" s="502"/>
      <c r="N250" s="279"/>
      <c r="O250" s="279"/>
      <c r="P250" s="405"/>
      <c r="Q250" s="502"/>
      <c r="R250" s="279"/>
      <c r="S250" s="279"/>
      <c r="T250" s="405"/>
      <c r="U250" s="80"/>
      <c r="V250" s="279"/>
      <c r="W250" s="279"/>
      <c r="X250" s="452"/>
      <c r="Y250" s="278"/>
    </row>
    <row r="251" spans="1:25" s="2" customFormat="1" ht="13.5" customHeight="1" x14ac:dyDescent="0.2">
      <c r="A251" s="908"/>
      <c r="B251" s="671"/>
      <c r="C251" s="680"/>
      <c r="D251" s="597"/>
      <c r="E251" s="486" t="s">
        <v>188</v>
      </c>
      <c r="F251" s="763"/>
      <c r="G251" s="329" t="s">
        <v>140</v>
      </c>
      <c r="H251" s="328" t="s">
        <v>396</v>
      </c>
      <c r="I251" s="502">
        <f t="shared" si="67"/>
        <v>2.1</v>
      </c>
      <c r="J251" s="279">
        <v>2.1</v>
      </c>
      <c r="K251" s="279">
        <v>2</v>
      </c>
      <c r="L251" s="405"/>
      <c r="M251" s="502">
        <f t="shared" si="72"/>
        <v>4.3</v>
      </c>
      <c r="N251" s="279">
        <v>4.3</v>
      </c>
      <c r="O251" s="279">
        <v>4.2</v>
      </c>
      <c r="P251" s="405"/>
      <c r="Q251" s="502">
        <f t="shared" si="73"/>
        <v>4.3</v>
      </c>
      <c r="R251" s="279">
        <v>4.3</v>
      </c>
      <c r="S251" s="279">
        <v>4.2</v>
      </c>
      <c r="T251" s="405"/>
      <c r="U251" s="80">
        <f t="shared" si="74"/>
        <v>4.3</v>
      </c>
      <c r="V251" s="279">
        <v>4.3</v>
      </c>
      <c r="W251" s="279">
        <v>4.2</v>
      </c>
      <c r="X251" s="452"/>
      <c r="Y251" s="278"/>
    </row>
    <row r="252" spans="1:25" s="2" customFormat="1" ht="13.5" customHeight="1" x14ac:dyDescent="0.2">
      <c r="A252" s="908"/>
      <c r="B252" s="671"/>
      <c r="C252" s="680"/>
      <c r="D252" s="597"/>
      <c r="E252" s="486" t="s">
        <v>189</v>
      </c>
      <c r="F252" s="763"/>
      <c r="G252" s="329" t="s">
        <v>141</v>
      </c>
      <c r="H252" s="328" t="s">
        <v>396</v>
      </c>
      <c r="I252" s="502">
        <f t="shared" si="67"/>
        <v>0.6</v>
      </c>
      <c r="J252" s="279">
        <v>0.6</v>
      </c>
      <c r="K252" s="279">
        <v>0.6</v>
      </c>
      <c r="L252" s="405"/>
      <c r="M252" s="502">
        <f t="shared" si="72"/>
        <v>0.5</v>
      </c>
      <c r="N252" s="279">
        <v>0.5</v>
      </c>
      <c r="O252" s="279">
        <v>0.5</v>
      </c>
      <c r="P252" s="405"/>
      <c r="Q252" s="502">
        <f t="shared" si="73"/>
        <v>0.5</v>
      </c>
      <c r="R252" s="279">
        <v>0.5</v>
      </c>
      <c r="S252" s="279">
        <v>0.5</v>
      </c>
      <c r="T252" s="405"/>
      <c r="U252" s="80">
        <f t="shared" si="74"/>
        <v>0.5</v>
      </c>
      <c r="V252" s="279">
        <v>0.5</v>
      </c>
      <c r="W252" s="279">
        <v>0.5</v>
      </c>
      <c r="X252" s="452"/>
      <c r="Y252" s="278"/>
    </row>
    <row r="253" spans="1:25" s="2" customFormat="1" ht="13.5" customHeight="1" thickBot="1" x14ac:dyDescent="0.25">
      <c r="A253" s="908"/>
      <c r="B253" s="671"/>
      <c r="C253" s="680"/>
      <c r="D253" s="597"/>
      <c r="E253" s="312" t="s">
        <v>190</v>
      </c>
      <c r="F253" s="764"/>
      <c r="G253" s="330" t="s">
        <v>142</v>
      </c>
      <c r="H253" s="331" t="s">
        <v>396</v>
      </c>
      <c r="I253" s="547">
        <f t="shared" si="67"/>
        <v>1.1000000000000001</v>
      </c>
      <c r="J253" s="457">
        <v>1.1000000000000001</v>
      </c>
      <c r="K253" s="457">
        <v>1.1000000000000001</v>
      </c>
      <c r="L253" s="548"/>
      <c r="M253" s="547">
        <f t="shared" si="72"/>
        <v>1.6</v>
      </c>
      <c r="N253" s="457">
        <v>1.6</v>
      </c>
      <c r="O253" s="457">
        <v>1.6</v>
      </c>
      <c r="P253" s="548"/>
      <c r="Q253" s="547">
        <f t="shared" si="73"/>
        <v>1.6</v>
      </c>
      <c r="R253" s="457">
        <v>1.6</v>
      </c>
      <c r="S253" s="457">
        <v>1.6</v>
      </c>
      <c r="T253" s="548"/>
      <c r="U253" s="131">
        <f t="shared" si="74"/>
        <v>1.6</v>
      </c>
      <c r="V253" s="453">
        <v>1.6</v>
      </c>
      <c r="W253" s="453">
        <v>1.6</v>
      </c>
      <c r="X253" s="454"/>
      <c r="Y253" s="278"/>
    </row>
    <row r="254" spans="1:25" s="2" customFormat="1" ht="13.5" customHeight="1" x14ac:dyDescent="0.2">
      <c r="A254" s="908"/>
      <c r="B254" s="671"/>
      <c r="C254" s="680"/>
      <c r="D254" s="597"/>
      <c r="E254" s="749"/>
      <c r="F254" s="753" t="s">
        <v>55</v>
      </c>
      <c r="G254" s="754"/>
      <c r="H254" s="755"/>
      <c r="I254" s="549">
        <f t="shared" si="67"/>
        <v>16.8</v>
      </c>
      <c r="J254" s="451">
        <f>SUM(J243+J245+J249)</f>
        <v>16.8</v>
      </c>
      <c r="K254" s="451">
        <f>SUM(K243+K245+K249)</f>
        <v>16.5</v>
      </c>
      <c r="L254" s="40">
        <f>SUM(L243+L245+L249)</f>
        <v>0</v>
      </c>
      <c r="M254" s="504">
        <f>SUM(N254+P254)</f>
        <v>21.3</v>
      </c>
      <c r="N254" s="451">
        <f>SUM(N243+N245+N249)</f>
        <v>21.3</v>
      </c>
      <c r="O254" s="451">
        <f>SUM(O243+O245+O249)</f>
        <v>20.5</v>
      </c>
      <c r="P254" s="40">
        <f>SUM(P243+P245+P249)</f>
        <v>0</v>
      </c>
      <c r="Q254" s="549">
        <f>SUM(R254+T254)</f>
        <v>21.3</v>
      </c>
      <c r="R254" s="48">
        <f>SUM(R243+R245+R249)</f>
        <v>21.3</v>
      </c>
      <c r="S254" s="48">
        <f>SUM(S243+S245+S249)</f>
        <v>20.5</v>
      </c>
      <c r="T254" s="49">
        <f>SUM(T243+T245+T249)</f>
        <v>0</v>
      </c>
      <c r="U254" s="248">
        <f>SUM(V254+X254)</f>
        <v>21.3</v>
      </c>
      <c r="V254" s="48">
        <f>SUM(V243+V245+V249)</f>
        <v>21.3</v>
      </c>
      <c r="W254" s="48">
        <f>SUM(W243+W245+W249)</f>
        <v>20.5</v>
      </c>
      <c r="X254" s="49">
        <f>SUM(X243+X245+X249)</f>
        <v>0</v>
      </c>
      <c r="Y254" s="278"/>
    </row>
    <row r="255" spans="1:25" s="2" customFormat="1" ht="13.5" customHeight="1" thickBot="1" x14ac:dyDescent="0.25">
      <c r="A255" s="908"/>
      <c r="B255" s="671"/>
      <c r="C255" s="680"/>
      <c r="D255" s="597"/>
      <c r="E255" s="749"/>
      <c r="F255" s="750" t="s">
        <v>404</v>
      </c>
      <c r="G255" s="751"/>
      <c r="H255" s="752"/>
      <c r="I255" s="550">
        <f t="shared" si="67"/>
        <v>12.999999999999998</v>
      </c>
      <c r="J255" s="453">
        <f>SUM(J240+J241+J242+J244+J247+J248+J251+J252+J253+J250+J246)</f>
        <v>12.999999999999998</v>
      </c>
      <c r="K255" s="453">
        <f>SUM(K240+K241+K242+K244+K247+K248+K251+K252+K253+K250+K246)</f>
        <v>8.8000000000000007</v>
      </c>
      <c r="L255" s="454">
        <f>SUM(L240+L241+L242+L244+L247+L248+L251+L252+L253)</f>
        <v>0</v>
      </c>
      <c r="M255" s="520">
        <f>SUM(N255+P255)</f>
        <v>12.4</v>
      </c>
      <c r="N255" s="453">
        <f>SUM(N240+N241+N242+N244+N247+N248+N251+N252+N253)</f>
        <v>12.4</v>
      </c>
      <c r="O255" s="453">
        <f>SUM(O240+O241+O242+O244+O247+O248+O251+O252+O253)</f>
        <v>9.9</v>
      </c>
      <c r="P255" s="454">
        <f>SUM(P240+P241+P242+P244+P247+P248+P251+P252+P253)</f>
        <v>0</v>
      </c>
      <c r="Q255" s="551">
        <f>SUM(R255+T255)</f>
        <v>12.4</v>
      </c>
      <c r="R255" s="16">
        <f>SUM(R240+R241+R242+R244+R247+R248+R251+R252+R253)</f>
        <v>12.4</v>
      </c>
      <c r="S255" s="16">
        <f>SUM(S240+S241+S242+S244+S247+S248+S251+S252+S253)</f>
        <v>9.9</v>
      </c>
      <c r="T255" s="52">
        <f>SUM(T240+T241+T242+T244+T247+T248+T251+T252+T253)</f>
        <v>0</v>
      </c>
      <c r="U255" s="249">
        <f>SUM(V255+X255)</f>
        <v>12.4</v>
      </c>
      <c r="V255" s="16">
        <f>SUM(V240+V241+V242+V244+V247+V248+V251+V252+V253)</f>
        <v>12.4</v>
      </c>
      <c r="W255" s="16">
        <f>SUM(W240+W241+W242+W244+W247+W248+W251+W252+W253)</f>
        <v>9.9</v>
      </c>
      <c r="X255" s="52">
        <f>SUM(X240+X241+X242+X244+X247+X248+X251+X252+X253)</f>
        <v>0</v>
      </c>
      <c r="Y255" s="278"/>
    </row>
    <row r="256" spans="1:25" s="2" customFormat="1" ht="18.75" customHeight="1" thickBot="1" x14ac:dyDescent="0.25">
      <c r="A256" s="766"/>
      <c r="B256" s="585"/>
      <c r="C256" s="604"/>
      <c r="D256" s="656"/>
      <c r="E256" s="749"/>
      <c r="F256" s="608" t="s">
        <v>9</v>
      </c>
      <c r="G256" s="609"/>
      <c r="H256" s="610"/>
      <c r="I256" s="260">
        <f>SUM(J256+L256)</f>
        <v>29.799999999999997</v>
      </c>
      <c r="J256" s="229">
        <f>SUM(J254+J255)</f>
        <v>29.799999999999997</v>
      </c>
      <c r="K256" s="229">
        <f>SUM(K254+K255)</f>
        <v>25.3</v>
      </c>
      <c r="L256" s="231">
        <f>SUM(L254+L255)</f>
        <v>0</v>
      </c>
      <c r="M256" s="82">
        <f>SUM(N256+P256)</f>
        <v>33.700000000000003</v>
      </c>
      <c r="N256" s="229">
        <f>SUM(N254+N255)</f>
        <v>33.700000000000003</v>
      </c>
      <c r="O256" s="229">
        <f>SUM(O254+O255)</f>
        <v>30.4</v>
      </c>
      <c r="P256" s="231">
        <f>SUM(P254+P255)</f>
        <v>0</v>
      </c>
      <c r="Q256" s="82">
        <f>SUM(R256+T256)</f>
        <v>33.700000000000003</v>
      </c>
      <c r="R256" s="229">
        <f>SUM(R254+R255)</f>
        <v>33.700000000000003</v>
      </c>
      <c r="S256" s="229">
        <f>SUM(S254+S255)</f>
        <v>30.4</v>
      </c>
      <c r="T256" s="231">
        <f>SUM(T254+T255)</f>
        <v>0</v>
      </c>
      <c r="U256" s="82">
        <f>SUM(V256+X256)</f>
        <v>33.700000000000003</v>
      </c>
      <c r="V256" s="229">
        <f>SUM(V254+V255)</f>
        <v>33.700000000000003</v>
      </c>
      <c r="W256" s="229">
        <f>SUM(W254+W255)</f>
        <v>30.4</v>
      </c>
      <c r="X256" s="24">
        <f>SUM(X254+X255)</f>
        <v>0</v>
      </c>
      <c r="Y256" s="278"/>
    </row>
    <row r="257" spans="1:25" s="2" customFormat="1" ht="18.75" customHeight="1" thickBot="1" x14ac:dyDescent="0.25">
      <c r="A257" s="765">
        <v>1</v>
      </c>
      <c r="B257" s="586">
        <v>2</v>
      </c>
      <c r="C257" s="606">
        <v>16</v>
      </c>
      <c r="D257" s="596" t="s">
        <v>466</v>
      </c>
      <c r="E257" s="629">
        <v>21</v>
      </c>
      <c r="F257" s="517" t="s">
        <v>467</v>
      </c>
      <c r="G257" s="464" t="s">
        <v>468</v>
      </c>
      <c r="H257" s="439" t="s">
        <v>396</v>
      </c>
      <c r="I257" s="523">
        <f>SUM(J257)</f>
        <v>104.1</v>
      </c>
      <c r="J257" s="19">
        <v>104.1</v>
      </c>
      <c r="K257" s="19">
        <v>68.2</v>
      </c>
      <c r="L257" s="18"/>
      <c r="M257" s="247">
        <f>SUM(N257+P257)</f>
        <v>94</v>
      </c>
      <c r="N257" s="466">
        <v>94</v>
      </c>
      <c r="O257" s="466">
        <v>75</v>
      </c>
      <c r="P257" s="18"/>
      <c r="Q257" s="247">
        <f>SUM(R257+T257)</f>
        <v>94</v>
      </c>
      <c r="R257" s="466">
        <v>94</v>
      </c>
      <c r="S257" s="466">
        <v>75</v>
      </c>
      <c r="T257" s="18"/>
      <c r="U257" s="247">
        <f>SUM(V257+X257)</f>
        <v>94</v>
      </c>
      <c r="V257" s="466">
        <v>94</v>
      </c>
      <c r="W257" s="466">
        <v>75</v>
      </c>
      <c r="X257" s="18"/>
      <c r="Y257" s="278"/>
    </row>
    <row r="258" spans="1:25" s="2" customFormat="1" ht="18.75" customHeight="1" thickBot="1" x14ac:dyDescent="0.25">
      <c r="A258" s="766"/>
      <c r="B258" s="585"/>
      <c r="C258" s="604"/>
      <c r="D258" s="656"/>
      <c r="E258" s="630"/>
      <c r="F258" s="608" t="s">
        <v>9</v>
      </c>
      <c r="G258" s="609"/>
      <c r="H258" s="610"/>
      <c r="I258" s="82">
        <f>SUM(J258)</f>
        <v>104.1</v>
      </c>
      <c r="J258" s="229">
        <f>SUM(J257)</f>
        <v>104.1</v>
      </c>
      <c r="K258" s="229">
        <f>SUM(K257)</f>
        <v>68.2</v>
      </c>
      <c r="L258" s="231"/>
      <c r="M258" s="82">
        <f>SUM(P258,N258)</f>
        <v>94</v>
      </c>
      <c r="N258" s="229">
        <f>N257</f>
        <v>94</v>
      </c>
      <c r="O258" s="229">
        <f>O257</f>
        <v>75</v>
      </c>
      <c r="P258" s="231"/>
      <c r="Q258" s="82">
        <f>SUM(R258)</f>
        <v>94</v>
      </c>
      <c r="R258" s="229">
        <f>SUM(R257)</f>
        <v>94</v>
      </c>
      <c r="S258" s="229">
        <f>SUM(S257)</f>
        <v>75</v>
      </c>
      <c r="T258" s="231"/>
      <c r="U258" s="82">
        <f>SUM(V258)</f>
        <v>94</v>
      </c>
      <c r="V258" s="229">
        <f>SUM(V257)</f>
        <v>94</v>
      </c>
      <c r="W258" s="229">
        <f>SUM(W257)</f>
        <v>75</v>
      </c>
      <c r="X258" s="24"/>
      <c r="Y258" s="278"/>
    </row>
    <row r="259" spans="1:25" s="2" customFormat="1" ht="38.25" hidden="1" customHeight="1" thickBot="1" x14ac:dyDescent="0.25">
      <c r="A259" s="765">
        <v>1</v>
      </c>
      <c r="B259" s="586">
        <v>2</v>
      </c>
      <c r="C259" s="604">
        <v>18</v>
      </c>
      <c r="D259" s="656" t="s">
        <v>481</v>
      </c>
      <c r="E259" s="807">
        <v>6</v>
      </c>
      <c r="F259" s="463" t="s">
        <v>338</v>
      </c>
      <c r="G259" s="464" t="s">
        <v>482</v>
      </c>
      <c r="H259" s="439" t="s">
        <v>396</v>
      </c>
      <c r="I259" s="247">
        <f>SUM(J259+L259)</f>
        <v>0</v>
      </c>
      <c r="J259" s="19"/>
      <c r="K259" s="19"/>
      <c r="L259" s="18"/>
      <c r="M259" s="247">
        <f>N259</f>
        <v>0</v>
      </c>
      <c r="N259" s="19"/>
      <c r="O259" s="19"/>
      <c r="P259" s="18"/>
      <c r="Q259" s="247"/>
      <c r="R259" s="19"/>
      <c r="S259" s="19"/>
      <c r="T259" s="18"/>
      <c r="U259" s="247"/>
      <c r="V259" s="19"/>
      <c r="W259" s="19"/>
      <c r="X259" s="18"/>
      <c r="Y259" s="278"/>
    </row>
    <row r="260" spans="1:25" s="2" customFormat="1" ht="45" hidden="1" customHeight="1" thickBot="1" x14ac:dyDescent="0.25">
      <c r="A260" s="766"/>
      <c r="B260" s="585"/>
      <c r="C260" s="605"/>
      <c r="D260" s="581"/>
      <c r="E260" s="749"/>
      <c r="F260" s="608" t="s">
        <v>9</v>
      </c>
      <c r="G260" s="609"/>
      <c r="H260" s="610"/>
      <c r="I260" s="82">
        <f>SUM(J260+L260)</f>
        <v>0</v>
      </c>
      <c r="J260" s="229">
        <f>SUM(J259)</f>
        <v>0</v>
      </c>
      <c r="K260" s="229">
        <f>SUM(K259)</f>
        <v>0</v>
      </c>
      <c r="L260" s="231"/>
      <c r="M260" s="82">
        <f>SUM(P260,N260)</f>
        <v>0</v>
      </c>
      <c r="N260" s="229">
        <f>N259</f>
        <v>0</v>
      </c>
      <c r="O260" s="229">
        <f>O259</f>
        <v>0</v>
      </c>
      <c r="P260" s="231"/>
      <c r="Q260" s="82"/>
      <c r="R260" s="229"/>
      <c r="S260" s="229"/>
      <c r="T260" s="231"/>
      <c r="U260" s="82"/>
      <c r="V260" s="229"/>
      <c r="W260" s="229"/>
      <c r="X260" s="24"/>
      <c r="Y260" s="278"/>
    </row>
    <row r="261" spans="1:25" s="2" customFormat="1" ht="18.75" customHeight="1" thickBot="1" x14ac:dyDescent="0.25">
      <c r="A261" s="765">
        <v>1</v>
      </c>
      <c r="B261" s="586">
        <v>2</v>
      </c>
      <c r="C261" s="606">
        <v>17</v>
      </c>
      <c r="D261" s="596" t="s">
        <v>486</v>
      </c>
      <c r="E261" s="629">
        <v>43</v>
      </c>
      <c r="F261" s="442" t="s">
        <v>243</v>
      </c>
      <c r="G261" s="478" t="s">
        <v>487</v>
      </c>
      <c r="H261" s="395" t="s">
        <v>396</v>
      </c>
      <c r="I261" s="523">
        <f>SUM(J261)</f>
        <v>15.6</v>
      </c>
      <c r="J261" s="19">
        <v>15.6</v>
      </c>
      <c r="K261" s="19">
        <v>15.3</v>
      </c>
      <c r="L261" s="18"/>
      <c r="M261" s="247">
        <f>N261</f>
        <v>19.2</v>
      </c>
      <c r="N261" s="466">
        <v>19.2</v>
      </c>
      <c r="O261" s="466">
        <v>18.899999999999999</v>
      </c>
      <c r="P261" s="565"/>
      <c r="Q261" s="566">
        <f>SUM(R261)</f>
        <v>19.2</v>
      </c>
      <c r="R261" s="466">
        <v>19.2</v>
      </c>
      <c r="S261" s="466">
        <v>18.899999999999999</v>
      </c>
      <c r="T261" s="565"/>
      <c r="U261" s="566">
        <f>SUM(V261)</f>
        <v>19.2</v>
      </c>
      <c r="V261" s="466">
        <v>19.2</v>
      </c>
      <c r="W261" s="466">
        <v>18.899999999999999</v>
      </c>
      <c r="X261" s="18"/>
      <c r="Y261" s="278"/>
    </row>
    <row r="262" spans="1:25" s="2" customFormat="1" ht="18.75" customHeight="1" thickBot="1" x14ac:dyDescent="0.25">
      <c r="A262" s="766"/>
      <c r="B262" s="585"/>
      <c r="C262" s="604"/>
      <c r="D262" s="656"/>
      <c r="E262" s="630"/>
      <c r="F262" s="608"/>
      <c r="G262" s="609"/>
      <c r="H262" s="610"/>
      <c r="I262" s="82">
        <f>SUM(J262)</f>
        <v>15.6</v>
      </c>
      <c r="J262" s="229">
        <f>SUM(J261)</f>
        <v>15.6</v>
      </c>
      <c r="K262" s="229">
        <f t="shared" ref="K262:L262" si="75">SUM(K261)</f>
        <v>15.3</v>
      </c>
      <c r="L262" s="229">
        <f t="shared" si="75"/>
        <v>0</v>
      </c>
      <c r="M262" s="82">
        <f>SUM(P262,N262)</f>
        <v>19.2</v>
      </c>
      <c r="N262" s="229">
        <f>N261</f>
        <v>19.2</v>
      </c>
      <c r="O262" s="229">
        <f>O261</f>
        <v>18.899999999999999</v>
      </c>
      <c r="P262" s="231"/>
      <c r="Q262" s="82">
        <f>SUM(R262)</f>
        <v>19.2</v>
      </c>
      <c r="R262" s="229">
        <f>SUM(R261)</f>
        <v>19.2</v>
      </c>
      <c r="S262" s="229">
        <f>SUM(S261)</f>
        <v>18.899999999999999</v>
      </c>
      <c r="T262" s="231"/>
      <c r="U262" s="82">
        <f>SUM(V262)</f>
        <v>19.2</v>
      </c>
      <c r="V262" s="229">
        <f>SUM(V261)</f>
        <v>19.2</v>
      </c>
      <c r="W262" s="229">
        <f>SUM(W261)</f>
        <v>18.899999999999999</v>
      </c>
      <c r="X262" s="24"/>
      <c r="Y262" s="278"/>
    </row>
    <row r="263" spans="1:25" s="2" customFormat="1" ht="16.5" customHeight="1" thickBot="1" x14ac:dyDescent="0.25">
      <c r="A263" s="440">
        <v>1</v>
      </c>
      <c r="B263" s="441">
        <v>2</v>
      </c>
      <c r="C263" s="647" t="s">
        <v>10</v>
      </c>
      <c r="D263" s="648"/>
      <c r="E263" s="648"/>
      <c r="F263" s="648"/>
      <c r="G263" s="648"/>
      <c r="H263" s="649"/>
      <c r="I263" s="232">
        <f>SUM(J263+L263)</f>
        <v>1743.0999999999997</v>
      </c>
      <c r="J263" s="233">
        <f>SUM(J101+J103+J106+J109+J112+J115+J117+J119+J121+J123+J137+J144+J151+J212+J237+J239+J256+J258+J260+J262)</f>
        <v>1664.4999999999998</v>
      </c>
      <c r="K263" s="233">
        <f t="shared" ref="K263:L263" si="76">SUM(K101+K103+K106+K109+K112+K115+K117+K119+K121+K123+K137+K144+K151+K212+K237+K239+K256+K258+K260+K262)</f>
        <v>1462.2999999999997</v>
      </c>
      <c r="L263" s="234">
        <f t="shared" si="76"/>
        <v>78.599999999999994</v>
      </c>
      <c r="M263" s="542">
        <f>SUM(M101+M103+M106+M109+M112+M115+M117+M119+M121+M123+M137+M144+M151+M212+M237+M239+M256+M262+M258)</f>
        <v>1883.6000000000001</v>
      </c>
      <c r="N263" s="233">
        <f>SUM(N101+N103+N106+N109+N112+N115+N117+N119+N121+N123+N137+N144+N151+N212+N237+N239+N256+N258+N262)</f>
        <v>1883.6000000000001</v>
      </c>
      <c r="O263" s="233">
        <f>SUM(O101+O103+O106+O109+O112+O115+O117+O119+O121+O123+O137+O144+O151+O212+O237+O239+O256+O258+O262)</f>
        <v>1649.3000000000002</v>
      </c>
      <c r="P263" s="240">
        <f t="shared" ref="P263:X263" si="77">SUM(P101+P103+P106+P109+P112+P115+P117+P119+P121+P123+P137+P144+P151+P212+P237+P239+P256+P258)</f>
        <v>0</v>
      </c>
      <c r="Q263" s="232">
        <f t="shared" si="77"/>
        <v>1861.5000000000002</v>
      </c>
      <c r="R263" s="233">
        <f>SUM(R101+R103+R106+R109+R112+R115+R117+R119+R121+R123+R137+R144+R151+R212+R237+R239+R256+R258+R262)</f>
        <v>1880.7000000000003</v>
      </c>
      <c r="S263" s="233">
        <f>SUM(S101+S103+S106+S109+S112+S115+S117+S119+S121+S123+S137+S144+S151+S212+S237+S239+S256+S258+S262)</f>
        <v>1656.8000000000002</v>
      </c>
      <c r="T263" s="234">
        <f t="shared" si="77"/>
        <v>0</v>
      </c>
      <c r="U263" s="542">
        <f t="shared" si="77"/>
        <v>1861.5000000000002</v>
      </c>
      <c r="V263" s="233">
        <f>SUM(V101+V103+V106+V109+V112+V115+V117+V119+V121+V123+V137+V144+V151+V212+V237+V239+V256+V258+V262)</f>
        <v>1880.7000000000003</v>
      </c>
      <c r="W263" s="233">
        <f>SUM(W101+W103+W106+W109+W112+W115+W117+W119+W121+W123+W137+W144+W151+W212+W237+W239+W256+W258+W262)</f>
        <v>1656.8000000000002</v>
      </c>
      <c r="X263" s="240">
        <f t="shared" si="77"/>
        <v>0</v>
      </c>
      <c r="Y263" s="541"/>
    </row>
    <row r="264" spans="1:25" s="2" customFormat="1" ht="17.45" customHeight="1" thickBot="1" x14ac:dyDescent="0.25">
      <c r="A264" s="332">
        <v>1</v>
      </c>
      <c r="B264" s="333">
        <v>3</v>
      </c>
      <c r="C264" s="785" t="s">
        <v>422</v>
      </c>
      <c r="D264" s="726"/>
      <c r="E264" s="726"/>
      <c r="F264" s="726"/>
      <c r="G264" s="726"/>
      <c r="H264" s="726"/>
      <c r="I264" s="726"/>
      <c r="J264" s="726"/>
      <c r="K264" s="726"/>
      <c r="L264" s="726"/>
      <c r="M264" s="726"/>
      <c r="N264" s="726"/>
      <c r="O264" s="726"/>
      <c r="P264" s="726"/>
      <c r="Q264" s="726"/>
      <c r="R264" s="726"/>
      <c r="S264" s="726"/>
      <c r="T264" s="726"/>
      <c r="U264" s="726"/>
      <c r="V264" s="726"/>
      <c r="W264" s="726"/>
      <c r="X264" s="727"/>
      <c r="Y264" s="278"/>
    </row>
    <row r="265" spans="1:25" s="4" customFormat="1" ht="19.149999999999999" customHeight="1" thickBot="1" x14ac:dyDescent="0.25">
      <c r="A265" s="569">
        <v>1</v>
      </c>
      <c r="B265" s="575">
        <v>3</v>
      </c>
      <c r="C265" s="584">
        <v>1</v>
      </c>
      <c r="D265" s="571" t="s">
        <v>288</v>
      </c>
      <c r="E265" s="679"/>
      <c r="F265" s="559" t="s">
        <v>48</v>
      </c>
      <c r="G265" s="559" t="s">
        <v>143</v>
      </c>
      <c r="H265" s="509" t="s">
        <v>484</v>
      </c>
      <c r="I265" s="502">
        <f>SUM(J265)</f>
        <v>16</v>
      </c>
      <c r="J265" s="467">
        <v>16</v>
      </c>
      <c r="K265" s="467"/>
      <c r="L265" s="503"/>
      <c r="M265" s="501">
        <f>SUM(N265+P265)</f>
        <v>16</v>
      </c>
      <c r="N265" s="467">
        <v>16</v>
      </c>
      <c r="O265" s="467"/>
      <c r="P265" s="499"/>
      <c r="Q265" s="501">
        <f>SUM(R265+T265)</f>
        <v>16</v>
      </c>
      <c r="R265" s="85">
        <v>16</v>
      </c>
      <c r="S265" s="85"/>
      <c r="T265" s="36"/>
      <c r="U265" s="147">
        <f>SUM(V265+X265)</f>
        <v>16</v>
      </c>
      <c r="V265" s="85">
        <v>16</v>
      </c>
      <c r="W265" s="85"/>
      <c r="X265" s="36"/>
      <c r="Y265" s="278"/>
    </row>
    <row r="266" spans="1:25" s="4" customFormat="1" ht="18" customHeight="1" thickBot="1" x14ac:dyDescent="0.25">
      <c r="A266" s="569"/>
      <c r="B266" s="575"/>
      <c r="C266" s="584"/>
      <c r="D266" s="627"/>
      <c r="E266" s="679"/>
      <c r="F266" s="608" t="s">
        <v>9</v>
      </c>
      <c r="G266" s="609"/>
      <c r="H266" s="610"/>
      <c r="I266" s="82">
        <f>SUM(J266+L266)</f>
        <v>16</v>
      </c>
      <c r="J266" s="229">
        <f>SUM(J265)</f>
        <v>16</v>
      </c>
      <c r="K266" s="229">
        <f t="shared" ref="K266:L266" si="78">SUM(K265)</f>
        <v>0</v>
      </c>
      <c r="L266" s="229">
        <f t="shared" si="78"/>
        <v>0</v>
      </c>
      <c r="M266" s="82">
        <f>SUM(N266+P266)</f>
        <v>16</v>
      </c>
      <c r="N266" s="229">
        <f>SUM(N265)</f>
        <v>16</v>
      </c>
      <c r="O266" s="229">
        <f t="shared" ref="O266:P266" si="79">SUM(O265)</f>
        <v>0</v>
      </c>
      <c r="P266" s="229">
        <f t="shared" si="79"/>
        <v>0</v>
      </c>
      <c r="Q266" s="82">
        <f>SUM(R266+T266)</f>
        <v>16</v>
      </c>
      <c r="R266" s="229">
        <f>SUM(R265)</f>
        <v>16</v>
      </c>
      <c r="S266" s="229">
        <f t="shared" ref="S266:T266" si="80">SUM(S265)</f>
        <v>0</v>
      </c>
      <c r="T266" s="229">
        <f t="shared" si="80"/>
        <v>0</v>
      </c>
      <c r="U266" s="82">
        <f>SUM(V266+X266)</f>
        <v>16</v>
      </c>
      <c r="V266" s="229">
        <f>SUM(V265)</f>
        <v>16</v>
      </c>
      <c r="W266" s="229">
        <f t="shared" ref="W266:X266" si="81">SUM(W265)</f>
        <v>0</v>
      </c>
      <c r="X266" s="231">
        <f t="shared" si="81"/>
        <v>0</v>
      </c>
      <c r="Y266" s="278"/>
    </row>
    <row r="267" spans="1:25" s="4" customFormat="1" ht="15" customHeight="1" thickBot="1" x14ac:dyDescent="0.25">
      <c r="A267" s="569">
        <v>1</v>
      </c>
      <c r="B267" s="575">
        <v>3</v>
      </c>
      <c r="C267" s="584">
        <v>2</v>
      </c>
      <c r="D267" s="570" t="s">
        <v>509</v>
      </c>
      <c r="E267" s="632">
        <v>8</v>
      </c>
      <c r="F267" s="335" t="s">
        <v>54</v>
      </c>
      <c r="G267" s="335" t="s">
        <v>144</v>
      </c>
      <c r="H267" s="334" t="s">
        <v>28</v>
      </c>
      <c r="I267" s="455">
        <f>SUM(J267+L267)</f>
        <v>0</v>
      </c>
      <c r="J267" s="26"/>
      <c r="K267" s="26"/>
      <c r="L267" s="47"/>
      <c r="M267" s="257">
        <f>SUM(N267+P267)</f>
        <v>10</v>
      </c>
      <c r="N267" s="48">
        <v>10</v>
      </c>
      <c r="O267" s="48"/>
      <c r="P267" s="40"/>
      <c r="Q267" s="47">
        <f>R267+T267</f>
        <v>10</v>
      </c>
      <c r="R267" s="48">
        <v>10</v>
      </c>
      <c r="S267" s="48"/>
      <c r="T267" s="49"/>
      <c r="U267" s="259">
        <f>V267+X267</f>
        <v>10</v>
      </c>
      <c r="V267" s="48">
        <v>10</v>
      </c>
      <c r="W267" s="48"/>
      <c r="X267" s="49"/>
      <c r="Y267" s="278"/>
    </row>
    <row r="268" spans="1:25" s="4" customFormat="1" ht="17.25" customHeight="1" thickBot="1" x14ac:dyDescent="0.25">
      <c r="A268" s="569"/>
      <c r="B268" s="575"/>
      <c r="C268" s="584"/>
      <c r="D268" s="627"/>
      <c r="E268" s="632"/>
      <c r="F268" s="623" t="s">
        <v>9</v>
      </c>
      <c r="G268" s="624"/>
      <c r="H268" s="625"/>
      <c r="I268" s="260">
        <f>SUM(J268+L268)</f>
        <v>0</v>
      </c>
      <c r="J268" s="229">
        <f>SUM(J267)</f>
        <v>0</v>
      </c>
      <c r="K268" s="229">
        <f>SUM(K267)</f>
        <v>0</v>
      </c>
      <c r="L268" s="230">
        <f>SUM(L267)</f>
        <v>0</v>
      </c>
      <c r="M268" s="82">
        <f t="shared" ref="M268:M283" si="82">SUM(N268+P268)</f>
        <v>10</v>
      </c>
      <c r="N268" s="229">
        <f>SUM(N267)</f>
        <v>10</v>
      </c>
      <c r="O268" s="229">
        <f>SUM(O267)</f>
        <v>0</v>
      </c>
      <c r="P268" s="231">
        <f>SUM(P267)</f>
        <v>0</v>
      </c>
      <c r="Q268" s="82">
        <f t="shared" ref="Q268:Q283" si="83">SUM(R268+T268)</f>
        <v>10</v>
      </c>
      <c r="R268" s="229">
        <f>SUM(R267)</f>
        <v>10</v>
      </c>
      <c r="S268" s="229">
        <f>SUM(S267)</f>
        <v>0</v>
      </c>
      <c r="T268" s="231">
        <f>SUM(T267)</f>
        <v>0</v>
      </c>
      <c r="U268" s="82">
        <f t="shared" ref="U268:U283" si="84">SUM(V268+X268)</f>
        <v>10</v>
      </c>
      <c r="V268" s="229">
        <f>SUM(V267)</f>
        <v>10</v>
      </c>
      <c r="W268" s="22">
        <f>SUM(W267)</f>
        <v>0</v>
      </c>
      <c r="X268" s="24">
        <f>SUM(X267)</f>
        <v>0</v>
      </c>
      <c r="Y268" s="278"/>
    </row>
    <row r="269" spans="1:25" s="4" customFormat="1" ht="27.75" customHeight="1" thickBot="1" x14ac:dyDescent="0.25">
      <c r="A269" s="569">
        <v>1</v>
      </c>
      <c r="B269" s="575">
        <v>3</v>
      </c>
      <c r="C269" s="584">
        <v>3</v>
      </c>
      <c r="D269" s="570" t="s">
        <v>231</v>
      </c>
      <c r="E269" s="632">
        <v>22</v>
      </c>
      <c r="F269" s="336" t="s">
        <v>47</v>
      </c>
      <c r="G269" s="336" t="s">
        <v>207</v>
      </c>
      <c r="H269" s="334" t="s">
        <v>28</v>
      </c>
      <c r="I269" s="455">
        <f>SUM(J269+L269)</f>
        <v>0.5</v>
      </c>
      <c r="J269" s="279">
        <v>0.5</v>
      </c>
      <c r="K269" s="279"/>
      <c r="L269" s="405"/>
      <c r="M269" s="498">
        <f t="shared" si="82"/>
        <v>0.5</v>
      </c>
      <c r="N269" s="279">
        <v>0.5</v>
      </c>
      <c r="O269" s="279"/>
      <c r="P269" s="452"/>
      <c r="Q269" s="548">
        <f t="shared" si="83"/>
        <v>0.5</v>
      </c>
      <c r="R269" s="44">
        <v>0.5</v>
      </c>
      <c r="S269" s="44"/>
      <c r="T269" s="32"/>
      <c r="U269" s="250">
        <f t="shared" si="84"/>
        <v>0.5</v>
      </c>
      <c r="V269" s="44">
        <v>0.5</v>
      </c>
      <c r="W269" s="44"/>
      <c r="X269" s="32"/>
      <c r="Y269" s="278"/>
    </row>
    <row r="270" spans="1:25" s="4" customFormat="1" ht="21.75" customHeight="1" thickBot="1" x14ac:dyDescent="0.25">
      <c r="A270" s="569"/>
      <c r="B270" s="575"/>
      <c r="C270" s="584"/>
      <c r="D270" s="627"/>
      <c r="E270" s="632"/>
      <c r="F270" s="623" t="s">
        <v>9</v>
      </c>
      <c r="G270" s="624"/>
      <c r="H270" s="625"/>
      <c r="I270" s="260">
        <f>SUM(J270+L270)</f>
        <v>0.5</v>
      </c>
      <c r="J270" s="229">
        <f>SUM(J269)</f>
        <v>0.5</v>
      </c>
      <c r="K270" s="229">
        <f>SUM(K269)</f>
        <v>0</v>
      </c>
      <c r="L270" s="230">
        <f>SUM(L269)</f>
        <v>0</v>
      </c>
      <c r="M270" s="82">
        <f t="shared" si="82"/>
        <v>0.5</v>
      </c>
      <c r="N270" s="229">
        <f>SUM(N269)</f>
        <v>0.5</v>
      </c>
      <c r="O270" s="229">
        <f>SUM(O269)</f>
        <v>0</v>
      </c>
      <c r="P270" s="231">
        <f>SUM(P269)</f>
        <v>0</v>
      </c>
      <c r="Q270" s="82">
        <f t="shared" si="83"/>
        <v>0.5</v>
      </c>
      <c r="R270" s="229">
        <f>SUM(R269)</f>
        <v>0.5</v>
      </c>
      <c r="S270" s="229">
        <f>SUM(S269)</f>
        <v>0</v>
      </c>
      <c r="T270" s="231">
        <f>SUM(T269)</f>
        <v>0</v>
      </c>
      <c r="U270" s="82">
        <f t="shared" si="84"/>
        <v>0.5</v>
      </c>
      <c r="V270" s="229">
        <f>SUM(V269)</f>
        <v>0.5</v>
      </c>
      <c r="W270" s="22">
        <f>SUM(W269)</f>
        <v>0</v>
      </c>
      <c r="X270" s="24">
        <f>SUM(X269)</f>
        <v>0</v>
      </c>
      <c r="Y270" s="278"/>
    </row>
    <row r="271" spans="1:25" s="4" customFormat="1" ht="33.75" customHeight="1" thickBot="1" x14ac:dyDescent="0.25">
      <c r="A271" s="569">
        <v>1</v>
      </c>
      <c r="B271" s="575">
        <v>3</v>
      </c>
      <c r="C271" s="584">
        <v>4</v>
      </c>
      <c r="D271" s="570" t="s">
        <v>168</v>
      </c>
      <c r="E271" s="659">
        <v>42</v>
      </c>
      <c r="F271" s="335" t="s">
        <v>47</v>
      </c>
      <c r="G271" s="335" t="s">
        <v>145</v>
      </c>
      <c r="H271" s="334" t="s">
        <v>28</v>
      </c>
      <c r="I271" s="455">
        <f>SUM(J271)</f>
        <v>0.3</v>
      </c>
      <c r="J271" s="279">
        <v>0.3</v>
      </c>
      <c r="K271" s="279"/>
      <c r="L271" s="405"/>
      <c r="M271" s="552">
        <f t="shared" si="82"/>
        <v>2.2000000000000002</v>
      </c>
      <c r="N271" s="279">
        <v>2.2000000000000002</v>
      </c>
      <c r="O271" s="279"/>
      <c r="P271" s="452"/>
      <c r="Q271" s="503">
        <f t="shared" si="83"/>
        <v>2.2000000000000002</v>
      </c>
      <c r="R271" s="44">
        <v>2.2000000000000002</v>
      </c>
      <c r="S271" s="44"/>
      <c r="T271" s="32"/>
      <c r="U271" s="258">
        <f t="shared" si="84"/>
        <v>2.2000000000000002</v>
      </c>
      <c r="V271" s="44">
        <v>2.2000000000000002</v>
      </c>
      <c r="W271" s="44"/>
      <c r="X271" s="32"/>
      <c r="Y271" s="278"/>
    </row>
    <row r="272" spans="1:25" s="4" customFormat="1" ht="15" customHeight="1" thickBot="1" x14ac:dyDescent="0.25">
      <c r="A272" s="569"/>
      <c r="B272" s="575"/>
      <c r="C272" s="584"/>
      <c r="D272" s="627"/>
      <c r="E272" s="660"/>
      <c r="F272" s="623" t="s">
        <v>9</v>
      </c>
      <c r="G272" s="624"/>
      <c r="H272" s="625"/>
      <c r="I272" s="260">
        <f>SUM(J272+L272)</f>
        <v>0.3</v>
      </c>
      <c r="J272" s="229">
        <f>SUM(J271)</f>
        <v>0.3</v>
      </c>
      <c r="K272" s="229">
        <f>SUM(K271)</f>
        <v>0</v>
      </c>
      <c r="L272" s="230">
        <f>SUM(L271)</f>
        <v>0</v>
      </c>
      <c r="M272" s="82">
        <f t="shared" si="82"/>
        <v>2.2000000000000002</v>
      </c>
      <c r="N272" s="229">
        <f>SUM(N271)</f>
        <v>2.2000000000000002</v>
      </c>
      <c r="O272" s="229">
        <f>SUM(O271)</f>
        <v>0</v>
      </c>
      <c r="P272" s="231">
        <f>SUM(P271)</f>
        <v>0</v>
      </c>
      <c r="Q272" s="82">
        <f t="shared" si="83"/>
        <v>2.2000000000000002</v>
      </c>
      <c r="R272" s="229">
        <f>SUM(R271)</f>
        <v>2.2000000000000002</v>
      </c>
      <c r="S272" s="229">
        <f>SUM(S271)</f>
        <v>0</v>
      </c>
      <c r="T272" s="231">
        <f>SUM(T271)</f>
        <v>0</v>
      </c>
      <c r="U272" s="82">
        <f t="shared" si="84"/>
        <v>2.2000000000000002</v>
      </c>
      <c r="V272" s="229">
        <f>SUM(V271)</f>
        <v>2.2000000000000002</v>
      </c>
      <c r="W272" s="22">
        <f>SUM(W271)</f>
        <v>0</v>
      </c>
      <c r="X272" s="24">
        <f>SUM(X271)</f>
        <v>0</v>
      </c>
      <c r="Y272" s="278"/>
    </row>
    <row r="273" spans="1:25" s="4" customFormat="1" ht="27" hidden="1" customHeight="1" thickBot="1" x14ac:dyDescent="0.25">
      <c r="A273" s="569">
        <v>1</v>
      </c>
      <c r="B273" s="575">
        <v>3</v>
      </c>
      <c r="C273" s="584">
        <v>5</v>
      </c>
      <c r="D273" s="570" t="s">
        <v>169</v>
      </c>
      <c r="E273" s="796">
        <v>6</v>
      </c>
      <c r="F273" s="335" t="s">
        <v>48</v>
      </c>
      <c r="G273" s="335" t="s">
        <v>146</v>
      </c>
      <c r="H273" s="334" t="s">
        <v>28</v>
      </c>
      <c r="I273" s="81">
        <f>SUM(J273)</f>
        <v>0</v>
      </c>
      <c r="J273" s="26"/>
      <c r="K273" s="26"/>
      <c r="L273" s="47"/>
      <c r="M273" s="258">
        <f t="shared" si="82"/>
        <v>0</v>
      </c>
      <c r="N273" s="44"/>
      <c r="O273" s="44"/>
      <c r="P273" s="32"/>
      <c r="Q273" s="84">
        <f t="shared" si="83"/>
        <v>0</v>
      </c>
      <c r="R273" s="44"/>
      <c r="S273" s="44"/>
      <c r="T273" s="32"/>
      <c r="U273" s="258">
        <f t="shared" si="84"/>
        <v>0</v>
      </c>
      <c r="V273" s="44"/>
      <c r="W273" s="44"/>
      <c r="X273" s="32"/>
      <c r="Y273" s="278"/>
    </row>
    <row r="274" spans="1:25" s="4" customFormat="1" ht="15.75" hidden="1" customHeight="1" thickBot="1" x14ac:dyDescent="0.25">
      <c r="A274" s="569"/>
      <c r="B274" s="575"/>
      <c r="C274" s="584"/>
      <c r="D274" s="627"/>
      <c r="E274" s="796"/>
      <c r="F274" s="623" t="s">
        <v>9</v>
      </c>
      <c r="G274" s="624"/>
      <c r="H274" s="625"/>
      <c r="I274" s="82">
        <f>SUM(J274+L274)</f>
        <v>0</v>
      </c>
      <c r="J274" s="229">
        <f>SUM(J273)</f>
        <v>0</v>
      </c>
      <c r="K274" s="229">
        <f>SUM(K273)</f>
        <v>0</v>
      </c>
      <c r="L274" s="230">
        <f>SUM(L273)</f>
        <v>0</v>
      </c>
      <c r="M274" s="82">
        <f t="shared" si="82"/>
        <v>0</v>
      </c>
      <c r="N274" s="229">
        <f>SUM(N273)</f>
        <v>0</v>
      </c>
      <c r="O274" s="229">
        <f>SUM(O273)</f>
        <v>0</v>
      </c>
      <c r="P274" s="231">
        <f>SUM(P273)</f>
        <v>0</v>
      </c>
      <c r="Q274" s="82">
        <f t="shared" si="83"/>
        <v>0</v>
      </c>
      <c r="R274" s="229">
        <f>SUM(R273)</f>
        <v>0</v>
      </c>
      <c r="S274" s="229">
        <f>SUM(S273)</f>
        <v>0</v>
      </c>
      <c r="T274" s="231">
        <f>SUM(T273)</f>
        <v>0</v>
      </c>
      <c r="U274" s="82">
        <f t="shared" si="84"/>
        <v>0</v>
      </c>
      <c r="V274" s="229">
        <f>SUM(V273)</f>
        <v>0</v>
      </c>
      <c r="W274" s="22">
        <f>SUM(W273)</f>
        <v>0</v>
      </c>
      <c r="X274" s="24">
        <f>SUM(X273)</f>
        <v>0</v>
      </c>
      <c r="Y274" s="278"/>
    </row>
    <row r="275" spans="1:25" s="4" customFormat="1" ht="12" hidden="1" customHeight="1" x14ac:dyDescent="0.2">
      <c r="A275" s="569">
        <v>1</v>
      </c>
      <c r="B275" s="575">
        <v>4</v>
      </c>
      <c r="C275" s="584">
        <v>6</v>
      </c>
      <c r="D275" s="582"/>
      <c r="E275" s="632"/>
      <c r="F275" s="567"/>
      <c r="G275" s="567"/>
      <c r="H275" s="642" t="s">
        <v>28</v>
      </c>
      <c r="I275" s="73">
        <f>SUM(J275+L275)</f>
        <v>0</v>
      </c>
      <c r="J275" s="74"/>
      <c r="K275" s="74"/>
      <c r="L275" s="75"/>
      <c r="M275" s="82">
        <f t="shared" si="82"/>
        <v>0</v>
      </c>
      <c r="N275" s="34">
        <f>SUM(N276*3.4528)</f>
        <v>0</v>
      </c>
      <c r="O275" s="34"/>
      <c r="P275" s="37"/>
      <c r="Q275" s="82">
        <f t="shared" si="83"/>
        <v>0</v>
      </c>
      <c r="R275" s="34">
        <f>SUM(R276*3.4528)</f>
        <v>0</v>
      </c>
      <c r="S275" s="34"/>
      <c r="T275" s="37"/>
      <c r="U275" s="82">
        <f t="shared" si="84"/>
        <v>0</v>
      </c>
      <c r="V275" s="34">
        <f>SUM(V276*3.4528)</f>
        <v>0</v>
      </c>
      <c r="W275" s="34"/>
      <c r="X275" s="37"/>
      <c r="Y275" s="278"/>
    </row>
    <row r="276" spans="1:25" s="4" customFormat="1" ht="12" hidden="1" customHeight="1" thickBot="1" x14ac:dyDescent="0.25">
      <c r="A276" s="569"/>
      <c r="B276" s="575"/>
      <c r="C276" s="584"/>
      <c r="D276" s="582"/>
      <c r="E276" s="632"/>
      <c r="F276" s="568"/>
      <c r="G276" s="568"/>
      <c r="H276" s="643"/>
      <c r="I276" s="51">
        <f t="shared" ref="I276:P276" si="85">I275/3.4528</f>
        <v>0</v>
      </c>
      <c r="J276" s="26">
        <f t="shared" si="85"/>
        <v>0</v>
      </c>
      <c r="K276" s="26">
        <f t="shared" si="85"/>
        <v>0</v>
      </c>
      <c r="L276" s="27">
        <f t="shared" si="85"/>
        <v>0</v>
      </c>
      <c r="M276" s="82">
        <f t="shared" si="82"/>
        <v>0</v>
      </c>
      <c r="N276" s="61"/>
      <c r="O276" s="61">
        <f t="shared" si="85"/>
        <v>0</v>
      </c>
      <c r="P276" s="66">
        <f t="shared" si="85"/>
        <v>0</v>
      </c>
      <c r="Q276" s="82">
        <f t="shared" si="83"/>
        <v>0</v>
      </c>
      <c r="R276" s="61"/>
      <c r="S276" s="61">
        <f>S275/3.4528</f>
        <v>0</v>
      </c>
      <c r="T276" s="66">
        <f>T275/3.4528</f>
        <v>0</v>
      </c>
      <c r="U276" s="82">
        <f t="shared" si="84"/>
        <v>0</v>
      </c>
      <c r="V276" s="61"/>
      <c r="W276" s="61">
        <f>W275/3.4528</f>
        <v>0</v>
      </c>
      <c r="X276" s="66">
        <f>X275/3.4528</f>
        <v>0</v>
      </c>
      <c r="Y276" s="278"/>
    </row>
    <row r="277" spans="1:25" s="4" customFormat="1" ht="12" hidden="1" customHeight="1" thickBot="1" x14ac:dyDescent="0.25">
      <c r="A277" s="569"/>
      <c r="B277" s="575"/>
      <c r="C277" s="584"/>
      <c r="D277" s="582"/>
      <c r="E277" s="632"/>
      <c r="F277" s="636" t="s">
        <v>9</v>
      </c>
      <c r="G277" s="637"/>
      <c r="H277" s="638"/>
      <c r="I277" s="72">
        <f>SUM(J277+L277)</f>
        <v>0</v>
      </c>
      <c r="J277" s="22">
        <f t="shared" ref="J277:L278" si="86">SUM(J275)</f>
        <v>0</v>
      </c>
      <c r="K277" s="22">
        <f t="shared" si="86"/>
        <v>0</v>
      </c>
      <c r="L277" s="23">
        <f t="shared" si="86"/>
        <v>0</v>
      </c>
      <c r="M277" s="82">
        <f t="shared" si="82"/>
        <v>0</v>
      </c>
      <c r="N277" s="22">
        <f t="shared" ref="N277:P278" si="87">SUM(N275)</f>
        <v>0</v>
      </c>
      <c r="O277" s="22">
        <f t="shared" si="87"/>
        <v>0</v>
      </c>
      <c r="P277" s="24">
        <f t="shared" si="87"/>
        <v>0</v>
      </c>
      <c r="Q277" s="82">
        <f t="shared" si="83"/>
        <v>0</v>
      </c>
      <c r="R277" s="22">
        <f t="shared" ref="R277:T278" si="88">SUM(R275)</f>
        <v>0</v>
      </c>
      <c r="S277" s="22">
        <f t="shared" si="88"/>
        <v>0</v>
      </c>
      <c r="T277" s="24">
        <f t="shared" si="88"/>
        <v>0</v>
      </c>
      <c r="U277" s="82">
        <f t="shared" si="84"/>
        <v>0</v>
      </c>
      <c r="V277" s="22">
        <f t="shared" ref="V277:X278" si="89">SUM(V275)</f>
        <v>0</v>
      </c>
      <c r="W277" s="22">
        <f t="shared" si="89"/>
        <v>0</v>
      </c>
      <c r="X277" s="24">
        <f t="shared" si="89"/>
        <v>0</v>
      </c>
      <c r="Y277" s="278"/>
    </row>
    <row r="278" spans="1:25" s="4" customFormat="1" ht="12" hidden="1" customHeight="1" thickBot="1" x14ac:dyDescent="0.25">
      <c r="A278" s="569"/>
      <c r="B278" s="575"/>
      <c r="C278" s="584"/>
      <c r="D278" s="582"/>
      <c r="E278" s="632"/>
      <c r="F278" s="623"/>
      <c r="G278" s="624"/>
      <c r="H278" s="625"/>
      <c r="I278" s="72">
        <f>SUM(J278+L278)</f>
        <v>0</v>
      </c>
      <c r="J278" s="22">
        <f t="shared" si="86"/>
        <v>0</v>
      </c>
      <c r="K278" s="22">
        <f t="shared" si="86"/>
        <v>0</v>
      </c>
      <c r="L278" s="23">
        <f t="shared" si="86"/>
        <v>0</v>
      </c>
      <c r="M278" s="82">
        <f t="shared" si="82"/>
        <v>0</v>
      </c>
      <c r="N278" s="22">
        <f t="shared" si="87"/>
        <v>0</v>
      </c>
      <c r="O278" s="22">
        <f t="shared" si="87"/>
        <v>0</v>
      </c>
      <c r="P278" s="24">
        <f t="shared" si="87"/>
        <v>0</v>
      </c>
      <c r="Q278" s="82">
        <f t="shared" si="83"/>
        <v>0</v>
      </c>
      <c r="R278" s="22">
        <f t="shared" si="88"/>
        <v>0</v>
      </c>
      <c r="S278" s="22">
        <f t="shared" si="88"/>
        <v>0</v>
      </c>
      <c r="T278" s="24">
        <f t="shared" si="88"/>
        <v>0</v>
      </c>
      <c r="U278" s="82">
        <f t="shared" si="84"/>
        <v>0</v>
      </c>
      <c r="V278" s="22">
        <f t="shared" si="89"/>
        <v>0</v>
      </c>
      <c r="W278" s="22">
        <f t="shared" si="89"/>
        <v>0</v>
      </c>
      <c r="X278" s="24">
        <f t="shared" si="89"/>
        <v>0</v>
      </c>
      <c r="Y278" s="278"/>
    </row>
    <row r="279" spans="1:25" s="3" customFormat="1" ht="16.5" hidden="1" customHeight="1" x14ac:dyDescent="0.2">
      <c r="A279" s="569">
        <v>1</v>
      </c>
      <c r="B279" s="575">
        <v>4</v>
      </c>
      <c r="C279" s="584">
        <v>8</v>
      </c>
      <c r="D279" s="582" t="s">
        <v>178</v>
      </c>
      <c r="E279" s="747">
        <v>22</v>
      </c>
      <c r="F279" s="806" t="s">
        <v>47</v>
      </c>
      <c r="G279" s="567" t="s">
        <v>177</v>
      </c>
      <c r="H279" s="642" t="s">
        <v>28</v>
      </c>
      <c r="I279" s="76">
        <f>J279+L279</f>
        <v>0</v>
      </c>
      <c r="J279" s="77"/>
      <c r="K279" s="77"/>
      <c r="L279" s="78"/>
      <c r="M279" s="82">
        <f t="shared" si="82"/>
        <v>0</v>
      </c>
      <c r="N279" s="67"/>
      <c r="O279" s="67"/>
      <c r="P279" s="70"/>
      <c r="Q279" s="82">
        <f t="shared" si="83"/>
        <v>0</v>
      </c>
      <c r="R279" s="67"/>
      <c r="S279" s="67"/>
      <c r="T279" s="70"/>
      <c r="U279" s="82">
        <f t="shared" si="84"/>
        <v>0</v>
      </c>
      <c r="V279" s="67"/>
      <c r="W279" s="67"/>
      <c r="X279" s="70"/>
      <c r="Y279" s="278"/>
    </row>
    <row r="280" spans="1:25" s="3" customFormat="1" ht="16.5" hidden="1" customHeight="1" thickBot="1" x14ac:dyDescent="0.25">
      <c r="A280" s="569"/>
      <c r="B280" s="575"/>
      <c r="C280" s="584"/>
      <c r="D280" s="582"/>
      <c r="E280" s="747"/>
      <c r="F280" s="678"/>
      <c r="G280" s="568"/>
      <c r="H280" s="643"/>
      <c r="I280" s="80">
        <f t="shared" ref="I280:X280" si="90">I279/3.4528</f>
        <v>0</v>
      </c>
      <c r="J280" s="26">
        <f t="shared" si="90"/>
        <v>0</v>
      </c>
      <c r="K280" s="26">
        <f t="shared" si="90"/>
        <v>0</v>
      </c>
      <c r="L280" s="27">
        <f t="shared" si="90"/>
        <v>0</v>
      </c>
      <c r="M280" s="82">
        <f t="shared" si="82"/>
        <v>0</v>
      </c>
      <c r="N280" s="26">
        <f t="shared" si="90"/>
        <v>0</v>
      </c>
      <c r="O280" s="26">
        <f t="shared" si="90"/>
        <v>0</v>
      </c>
      <c r="P280" s="29">
        <f t="shared" si="90"/>
        <v>0</v>
      </c>
      <c r="Q280" s="82">
        <f t="shared" si="83"/>
        <v>0</v>
      </c>
      <c r="R280" s="26">
        <f t="shared" si="90"/>
        <v>0</v>
      </c>
      <c r="S280" s="26">
        <f t="shared" si="90"/>
        <v>0</v>
      </c>
      <c r="T280" s="27">
        <f t="shared" si="90"/>
        <v>0</v>
      </c>
      <c r="U280" s="82">
        <f t="shared" si="84"/>
        <v>0</v>
      </c>
      <c r="V280" s="26">
        <f t="shared" si="90"/>
        <v>0</v>
      </c>
      <c r="W280" s="26">
        <f t="shared" si="90"/>
        <v>0</v>
      </c>
      <c r="X280" s="29">
        <f t="shared" si="90"/>
        <v>0</v>
      </c>
      <c r="Y280" s="278"/>
    </row>
    <row r="281" spans="1:25" s="4" customFormat="1" ht="16.5" hidden="1" customHeight="1" thickBot="1" x14ac:dyDescent="0.25">
      <c r="A281" s="569"/>
      <c r="B281" s="575"/>
      <c r="C281" s="584"/>
      <c r="D281" s="582"/>
      <c r="E281" s="747"/>
      <c r="F281" s="741" t="s">
        <v>9</v>
      </c>
      <c r="G281" s="742"/>
      <c r="H281" s="743"/>
      <c r="I281" s="71">
        <f>SUM(J281+L281)</f>
        <v>0</v>
      </c>
      <c r="J281" s="22">
        <f t="shared" ref="J281:L282" si="91">SUM(J279)</f>
        <v>0</v>
      </c>
      <c r="K281" s="22">
        <f t="shared" si="91"/>
        <v>0</v>
      </c>
      <c r="L281" s="24">
        <f t="shared" si="91"/>
        <v>0</v>
      </c>
      <c r="M281" s="82">
        <f t="shared" si="82"/>
        <v>0</v>
      </c>
      <c r="N281" s="22">
        <f t="shared" ref="N281:P282" si="92">SUM(N279)</f>
        <v>0</v>
      </c>
      <c r="O281" s="22">
        <f t="shared" si="92"/>
        <v>0</v>
      </c>
      <c r="P281" s="24">
        <f t="shared" si="92"/>
        <v>0</v>
      </c>
      <c r="Q281" s="82">
        <f t="shared" si="83"/>
        <v>0</v>
      </c>
      <c r="R281" s="22">
        <f t="shared" ref="R281:T282" si="93">SUM(R279)</f>
        <v>0</v>
      </c>
      <c r="S281" s="22">
        <f t="shared" si="93"/>
        <v>0</v>
      </c>
      <c r="T281" s="24">
        <f t="shared" si="93"/>
        <v>0</v>
      </c>
      <c r="U281" s="82">
        <f t="shared" si="84"/>
        <v>0</v>
      </c>
      <c r="V281" s="22">
        <f t="shared" ref="V281:X282" si="94">SUM(V279)</f>
        <v>0</v>
      </c>
      <c r="W281" s="22">
        <f t="shared" si="94"/>
        <v>0</v>
      </c>
      <c r="X281" s="24">
        <f t="shared" si="94"/>
        <v>0</v>
      </c>
      <c r="Y281" s="278"/>
    </row>
    <row r="282" spans="1:25" s="4" customFormat="1" ht="12" hidden="1" customHeight="1" thickBot="1" x14ac:dyDescent="0.25">
      <c r="A282" s="569"/>
      <c r="B282" s="575"/>
      <c r="C282" s="780"/>
      <c r="D282" s="570"/>
      <c r="E282" s="748"/>
      <c r="F282" s="744"/>
      <c r="G282" s="745"/>
      <c r="H282" s="746"/>
      <c r="I282" s="71">
        <f>SUM(J282+L282)</f>
        <v>0</v>
      </c>
      <c r="J282" s="22">
        <f t="shared" si="91"/>
        <v>0</v>
      </c>
      <c r="K282" s="22">
        <f t="shared" si="91"/>
        <v>0</v>
      </c>
      <c r="L282" s="24">
        <f t="shared" si="91"/>
        <v>0</v>
      </c>
      <c r="M282" s="82">
        <f t="shared" si="82"/>
        <v>0</v>
      </c>
      <c r="N282" s="22">
        <f t="shared" si="92"/>
        <v>0</v>
      </c>
      <c r="O282" s="22">
        <f t="shared" si="92"/>
        <v>0</v>
      </c>
      <c r="P282" s="24">
        <f t="shared" si="92"/>
        <v>0</v>
      </c>
      <c r="Q282" s="82">
        <f t="shared" si="83"/>
        <v>0</v>
      </c>
      <c r="R282" s="22">
        <f t="shared" si="93"/>
        <v>0</v>
      </c>
      <c r="S282" s="22">
        <f t="shared" si="93"/>
        <v>0</v>
      </c>
      <c r="T282" s="24">
        <f t="shared" si="93"/>
        <v>0</v>
      </c>
      <c r="U282" s="82">
        <f t="shared" si="84"/>
        <v>0</v>
      </c>
      <c r="V282" s="22">
        <f t="shared" si="94"/>
        <v>0</v>
      </c>
      <c r="W282" s="22">
        <f t="shared" si="94"/>
        <v>0</v>
      </c>
      <c r="X282" s="24">
        <f t="shared" si="94"/>
        <v>0</v>
      </c>
      <c r="Y282" s="278"/>
    </row>
    <row r="283" spans="1:25" s="4" customFormat="1" ht="18.75" customHeight="1" thickBot="1" x14ac:dyDescent="0.25">
      <c r="A283" s="304">
        <v>1</v>
      </c>
      <c r="B283" s="337">
        <v>3</v>
      </c>
      <c r="C283" s="647" t="s">
        <v>10</v>
      </c>
      <c r="D283" s="648"/>
      <c r="E283" s="648"/>
      <c r="F283" s="648"/>
      <c r="G283" s="648"/>
      <c r="H283" s="649"/>
      <c r="I283" s="235">
        <f>SUM(J283+L283)</f>
        <v>16.8</v>
      </c>
      <c r="J283" s="233">
        <f>SUM(J266+J268+J270+J272+J274)</f>
        <v>16.8</v>
      </c>
      <c r="K283" s="233">
        <f t="shared" ref="K283:X283" si="95">SUM(K266+K268+K270+K272+K274)</f>
        <v>0</v>
      </c>
      <c r="L283" s="233">
        <f t="shared" si="95"/>
        <v>0</v>
      </c>
      <c r="M283" s="232">
        <f t="shared" si="82"/>
        <v>28.7</v>
      </c>
      <c r="N283" s="233">
        <f t="shared" si="95"/>
        <v>28.7</v>
      </c>
      <c r="O283" s="233">
        <f t="shared" si="95"/>
        <v>0</v>
      </c>
      <c r="P283" s="233">
        <f t="shared" si="95"/>
        <v>0</v>
      </c>
      <c r="Q283" s="232">
        <f t="shared" si="83"/>
        <v>28.7</v>
      </c>
      <c r="R283" s="233">
        <f t="shared" si="95"/>
        <v>28.7</v>
      </c>
      <c r="S283" s="233">
        <f t="shared" si="95"/>
        <v>0</v>
      </c>
      <c r="T283" s="233">
        <f t="shared" si="95"/>
        <v>0</v>
      </c>
      <c r="U283" s="232">
        <f t="shared" si="84"/>
        <v>28.7</v>
      </c>
      <c r="V283" s="233">
        <f t="shared" si="95"/>
        <v>28.7</v>
      </c>
      <c r="W283" s="233">
        <f t="shared" si="95"/>
        <v>0</v>
      </c>
      <c r="X283" s="240">
        <f t="shared" si="95"/>
        <v>0</v>
      </c>
      <c r="Y283" s="541"/>
    </row>
    <row r="284" spans="1:25" s="4" customFormat="1" ht="20.25" customHeight="1" thickBot="1" x14ac:dyDescent="0.25">
      <c r="A284" s="338">
        <v>1</v>
      </c>
      <c r="B284" s="339">
        <v>4</v>
      </c>
      <c r="C284" s="724" t="s">
        <v>45</v>
      </c>
      <c r="D284" s="725"/>
      <c r="E284" s="725"/>
      <c r="F284" s="725"/>
      <c r="G284" s="725"/>
      <c r="H284" s="725"/>
      <c r="I284" s="726"/>
      <c r="J284" s="726"/>
      <c r="K284" s="726"/>
      <c r="L284" s="726"/>
      <c r="M284" s="726"/>
      <c r="N284" s="726"/>
      <c r="O284" s="726"/>
      <c r="P284" s="726"/>
      <c r="Q284" s="726"/>
      <c r="R284" s="726"/>
      <c r="S284" s="726"/>
      <c r="T284" s="726"/>
      <c r="U284" s="726"/>
      <c r="V284" s="726"/>
      <c r="W284" s="726"/>
      <c r="X284" s="727"/>
      <c r="Y284" s="278"/>
    </row>
    <row r="285" spans="1:25" s="3" customFormat="1" ht="22.5" customHeight="1" thickBot="1" x14ac:dyDescent="0.25">
      <c r="A285" s="569">
        <v>1</v>
      </c>
      <c r="B285" s="575">
        <v>4</v>
      </c>
      <c r="C285" s="584">
        <v>1</v>
      </c>
      <c r="D285" s="779" t="s">
        <v>201</v>
      </c>
      <c r="E285" s="632">
        <v>12</v>
      </c>
      <c r="F285" s="340" t="s">
        <v>341</v>
      </c>
      <c r="G285" s="340" t="s">
        <v>147</v>
      </c>
      <c r="H285" s="341" t="s">
        <v>28</v>
      </c>
      <c r="I285" s="502">
        <f>SUM(J285)</f>
        <v>35.700000000000003</v>
      </c>
      <c r="J285" s="279">
        <v>35.700000000000003</v>
      </c>
      <c r="K285" s="279"/>
      <c r="L285" s="405"/>
      <c r="M285" s="501">
        <f>SUM(N285)</f>
        <v>22</v>
      </c>
      <c r="N285" s="279">
        <v>22</v>
      </c>
      <c r="O285" s="279"/>
      <c r="P285" s="452"/>
      <c r="Q285" s="501">
        <f>SUM(R285+T285)</f>
        <v>42</v>
      </c>
      <c r="R285" s="44">
        <v>42</v>
      </c>
      <c r="S285" s="44"/>
      <c r="T285" s="47"/>
      <c r="U285" s="147">
        <f>SUM(V285+X285)</f>
        <v>42</v>
      </c>
      <c r="V285" s="44">
        <v>42</v>
      </c>
      <c r="W285" s="26"/>
      <c r="X285" s="29"/>
      <c r="Y285" s="278"/>
    </row>
    <row r="286" spans="1:25" s="4" customFormat="1" ht="22.5" customHeight="1" thickBot="1" x14ac:dyDescent="0.25">
      <c r="A286" s="569"/>
      <c r="B286" s="575"/>
      <c r="C286" s="584"/>
      <c r="D286" s="627"/>
      <c r="E286" s="632"/>
      <c r="F286" s="623" t="s">
        <v>9</v>
      </c>
      <c r="G286" s="624"/>
      <c r="H286" s="625"/>
      <c r="I286" s="71">
        <f>SUM(J286+L286)</f>
        <v>35.700000000000003</v>
      </c>
      <c r="J286" s="22">
        <f>SUM(J285)</f>
        <v>35.700000000000003</v>
      </c>
      <c r="K286" s="22">
        <f>SUM(K285)</f>
        <v>0</v>
      </c>
      <c r="L286" s="24">
        <f>SUM(L285)</f>
        <v>0</v>
      </c>
      <c r="M286" s="82">
        <f>SUM(N286+P286)</f>
        <v>22</v>
      </c>
      <c r="N286" s="22">
        <f>SUM(N285)</f>
        <v>22</v>
      </c>
      <c r="O286" s="22">
        <f>SUM(O285)</f>
        <v>0</v>
      </c>
      <c r="P286" s="24">
        <f>SUM(P285)</f>
        <v>0</v>
      </c>
      <c r="Q286" s="71">
        <f>SUM(R286+T286)</f>
        <v>42</v>
      </c>
      <c r="R286" s="22">
        <f>SUM(R285)</f>
        <v>42</v>
      </c>
      <c r="S286" s="22">
        <f>SUM(S285)</f>
        <v>0</v>
      </c>
      <c r="T286" s="24">
        <f>SUM(T285)</f>
        <v>0</v>
      </c>
      <c r="U286" s="71">
        <f>SUM(V286+X286)</f>
        <v>42</v>
      </c>
      <c r="V286" s="22">
        <f>SUM(V285)</f>
        <v>42</v>
      </c>
      <c r="W286" s="22">
        <f>SUM(W285)</f>
        <v>0</v>
      </c>
      <c r="X286" s="24">
        <f>SUM(X285)</f>
        <v>0</v>
      </c>
      <c r="Y286" s="278"/>
    </row>
    <row r="287" spans="1:25" s="4" customFormat="1" ht="21.75" hidden="1" customHeight="1" x14ac:dyDescent="0.2">
      <c r="A287" s="569">
        <v>1</v>
      </c>
      <c r="B287" s="575">
        <v>5</v>
      </c>
      <c r="C287" s="584">
        <v>2</v>
      </c>
      <c r="D287" s="570" t="s">
        <v>204</v>
      </c>
      <c r="E287" s="632">
        <v>12</v>
      </c>
      <c r="F287" s="617" t="s">
        <v>56</v>
      </c>
      <c r="G287" s="617" t="s">
        <v>148</v>
      </c>
      <c r="H287" s="300" t="s">
        <v>28</v>
      </c>
      <c r="I287" s="80">
        <f>SUM(J287)</f>
        <v>0</v>
      </c>
      <c r="J287" s="26"/>
      <c r="K287" s="26"/>
      <c r="L287" s="27"/>
      <c r="M287" s="80"/>
      <c r="N287" s="26"/>
      <c r="O287" s="26"/>
      <c r="P287" s="29"/>
      <c r="Q287" s="81"/>
      <c r="R287" s="26"/>
      <c r="S287" s="26"/>
      <c r="T287" s="27"/>
      <c r="U287" s="80"/>
      <c r="V287" s="26"/>
      <c r="W287" s="26"/>
      <c r="X287" s="29"/>
      <c r="Y287" s="278"/>
    </row>
    <row r="288" spans="1:25" s="4" customFormat="1" ht="22.5" hidden="1" customHeight="1" thickBot="1" x14ac:dyDescent="0.25">
      <c r="A288" s="569"/>
      <c r="B288" s="575"/>
      <c r="C288" s="584"/>
      <c r="D288" s="571"/>
      <c r="E288" s="632"/>
      <c r="F288" s="619"/>
      <c r="G288" s="619"/>
      <c r="H288" s="326" t="s">
        <v>23</v>
      </c>
      <c r="I288" s="80">
        <f>SUM(J288)</f>
        <v>0</v>
      </c>
      <c r="J288" s="26"/>
      <c r="K288" s="26"/>
      <c r="L288" s="27"/>
      <c r="M288" s="80"/>
      <c r="N288" s="26"/>
      <c r="O288" s="26"/>
      <c r="P288" s="29"/>
      <c r="Q288" s="81"/>
      <c r="R288" s="26"/>
      <c r="S288" s="26"/>
      <c r="T288" s="27"/>
      <c r="U288" s="80"/>
      <c r="V288" s="26"/>
      <c r="W288" s="26"/>
      <c r="X288" s="29"/>
      <c r="Y288" s="278"/>
    </row>
    <row r="289" spans="1:25" s="4" customFormat="1" ht="12" hidden="1" customHeight="1" thickBot="1" x14ac:dyDescent="0.25">
      <c r="A289" s="569"/>
      <c r="B289" s="575"/>
      <c r="C289" s="803"/>
      <c r="D289" s="772"/>
      <c r="E289" s="667"/>
      <c r="F289" s="623" t="s">
        <v>9</v>
      </c>
      <c r="G289" s="624"/>
      <c r="H289" s="625"/>
      <c r="I289" s="71">
        <f>SUM(J289+L289)</f>
        <v>0</v>
      </c>
      <c r="J289" s="22">
        <f>SUM(J288+J287)</f>
        <v>0</v>
      </c>
      <c r="K289" s="22">
        <f>SUM(K288+K287)</f>
        <v>0</v>
      </c>
      <c r="L289" s="22">
        <f>SUM(L288+L287)</f>
        <v>0</v>
      </c>
      <c r="M289" s="71">
        <f>SUM(N289+P289)</f>
        <v>0</v>
      </c>
      <c r="N289" s="22">
        <f>SUM(N288+N287)</f>
        <v>0</v>
      </c>
      <c r="O289" s="22">
        <f>SUM(O288+O287)</f>
        <v>0</v>
      </c>
      <c r="P289" s="22">
        <f>SUM(P288+P287)</f>
        <v>0</v>
      </c>
      <c r="Q289" s="71">
        <f>SUM(R289+T289)</f>
        <v>0</v>
      </c>
      <c r="R289" s="22">
        <f>SUM(R288+R287)</f>
        <v>0</v>
      </c>
      <c r="S289" s="22">
        <f>SUM(S288+S287)</f>
        <v>0</v>
      </c>
      <c r="T289" s="22">
        <f>SUM(T288+T287)</f>
        <v>0</v>
      </c>
      <c r="U289" s="71">
        <f>SUM(V289+X289)</f>
        <v>0</v>
      </c>
      <c r="V289" s="22">
        <f>SUM(V288+V287)</f>
        <v>0</v>
      </c>
      <c r="W289" s="22">
        <f>SUM(W288+W287)</f>
        <v>0</v>
      </c>
      <c r="X289" s="24">
        <f>SUM(X288+X287)</f>
        <v>0</v>
      </c>
      <c r="Y289" s="278"/>
    </row>
    <row r="290" spans="1:25" s="4" customFormat="1" ht="18.75" customHeight="1" thickBot="1" x14ac:dyDescent="0.25">
      <c r="A290" s="304">
        <v>1</v>
      </c>
      <c r="B290" s="337">
        <v>4</v>
      </c>
      <c r="C290" s="647" t="s">
        <v>10</v>
      </c>
      <c r="D290" s="648"/>
      <c r="E290" s="648"/>
      <c r="F290" s="648"/>
      <c r="G290" s="648"/>
      <c r="H290" s="649"/>
      <c r="I290" s="236">
        <f>SUM(J290+L290)</f>
        <v>35.700000000000003</v>
      </c>
      <c r="J290" s="237">
        <f>J286+J289</f>
        <v>35.700000000000003</v>
      </c>
      <c r="K290" s="237">
        <f>K286+K289</f>
        <v>0</v>
      </c>
      <c r="L290" s="237">
        <f>L286+L289</f>
        <v>0</v>
      </c>
      <c r="M290" s="236">
        <f>SUM(N290+P290)</f>
        <v>22</v>
      </c>
      <c r="N290" s="237">
        <f>N286+N289</f>
        <v>22</v>
      </c>
      <c r="O290" s="237">
        <f>O286+O289</f>
        <v>0</v>
      </c>
      <c r="P290" s="237">
        <f>P286+P289</f>
        <v>0</v>
      </c>
      <c r="Q290" s="236">
        <f>SUM(R290+T290)</f>
        <v>42</v>
      </c>
      <c r="R290" s="237">
        <f>R286</f>
        <v>42</v>
      </c>
      <c r="S290" s="238">
        <f>S286</f>
        <v>0</v>
      </c>
      <c r="T290" s="239">
        <f>T286</f>
        <v>0</v>
      </c>
      <c r="U290" s="236">
        <f>SUM(V290+X290)</f>
        <v>42</v>
      </c>
      <c r="V290" s="237">
        <f>V286</f>
        <v>42</v>
      </c>
      <c r="W290" s="238">
        <f>W286</f>
        <v>0</v>
      </c>
      <c r="X290" s="239">
        <f>X286</f>
        <v>0</v>
      </c>
      <c r="Y290" s="278"/>
    </row>
    <row r="291" spans="1:25" s="4" customFormat="1" ht="18" customHeight="1" thickBot="1" x14ac:dyDescent="0.25">
      <c r="A291" s="338">
        <v>1</v>
      </c>
      <c r="B291" s="339">
        <v>5</v>
      </c>
      <c r="C291" s="785" t="s">
        <v>192</v>
      </c>
      <c r="D291" s="726"/>
      <c r="E291" s="726"/>
      <c r="F291" s="726"/>
      <c r="G291" s="726"/>
      <c r="H291" s="726"/>
      <c r="I291" s="726"/>
      <c r="J291" s="726"/>
      <c r="K291" s="726"/>
      <c r="L291" s="726"/>
      <c r="M291" s="726"/>
      <c r="N291" s="726"/>
      <c r="O291" s="726"/>
      <c r="P291" s="726"/>
      <c r="Q291" s="726"/>
      <c r="R291" s="726"/>
      <c r="S291" s="726"/>
      <c r="T291" s="726"/>
      <c r="U291" s="726"/>
      <c r="V291" s="726"/>
      <c r="W291" s="726"/>
      <c r="X291" s="727"/>
      <c r="Y291" s="278"/>
    </row>
    <row r="292" spans="1:25" s="4" customFormat="1" ht="15.6" customHeight="1" thickBot="1" x14ac:dyDescent="0.25">
      <c r="A292" s="569">
        <v>1</v>
      </c>
      <c r="B292" s="575">
        <v>5</v>
      </c>
      <c r="C292" s="646">
        <v>1</v>
      </c>
      <c r="D292" s="571" t="s">
        <v>199</v>
      </c>
      <c r="E292" s="631">
        <v>4</v>
      </c>
      <c r="F292" s="807" t="s">
        <v>193</v>
      </c>
      <c r="G292" s="807" t="s">
        <v>197</v>
      </c>
      <c r="H292" s="540" t="s">
        <v>28</v>
      </c>
      <c r="I292" s="501">
        <f>SUM(J292)</f>
        <v>90.3</v>
      </c>
      <c r="J292" s="465">
        <v>90.3</v>
      </c>
      <c r="K292" s="465"/>
      <c r="L292" s="401"/>
      <c r="M292" s="501">
        <f t="shared" ref="M292:M299" si="96">SUM(N292+P292)</f>
        <v>87.9</v>
      </c>
      <c r="N292" s="465">
        <v>87.9</v>
      </c>
      <c r="O292" s="465"/>
      <c r="P292" s="420"/>
      <c r="Q292" s="553">
        <f>SUM(R292)</f>
        <v>88</v>
      </c>
      <c r="R292" s="55">
        <v>88</v>
      </c>
      <c r="S292" s="55"/>
      <c r="T292" s="50"/>
      <c r="U292" s="147">
        <f>SUM(V292)</f>
        <v>88</v>
      </c>
      <c r="V292" s="55">
        <v>88</v>
      </c>
      <c r="W292" s="30"/>
      <c r="X292" s="41"/>
      <c r="Y292" s="278"/>
    </row>
    <row r="293" spans="1:25" s="4" customFormat="1" ht="10.5" hidden="1" customHeight="1" thickBot="1" x14ac:dyDescent="0.25">
      <c r="A293" s="569"/>
      <c r="B293" s="575"/>
      <c r="C293" s="584"/>
      <c r="D293" s="571"/>
      <c r="E293" s="632"/>
      <c r="F293" s="819"/>
      <c r="G293" s="819"/>
      <c r="H293" s="342" t="s">
        <v>194</v>
      </c>
      <c r="I293" s="130">
        <f>SUM(J293)</f>
        <v>0</v>
      </c>
      <c r="J293" s="85"/>
      <c r="K293" s="85"/>
      <c r="L293" s="84"/>
      <c r="M293" s="28">
        <f t="shared" si="96"/>
        <v>0</v>
      </c>
      <c r="N293" s="85"/>
      <c r="O293" s="85"/>
      <c r="P293" s="36"/>
      <c r="Q293" s="254"/>
      <c r="R293" s="85"/>
      <c r="S293" s="85"/>
      <c r="T293" s="84"/>
      <c r="U293" s="130"/>
      <c r="V293" s="85"/>
      <c r="W293" s="34"/>
      <c r="X293" s="37"/>
      <c r="Y293" s="278"/>
    </row>
    <row r="294" spans="1:25" s="4" customFormat="1" ht="18.75" customHeight="1" thickBot="1" x14ac:dyDescent="0.25">
      <c r="A294" s="569"/>
      <c r="B294" s="575"/>
      <c r="C294" s="584"/>
      <c r="D294" s="627"/>
      <c r="E294" s="632"/>
      <c r="F294" s="578" t="s">
        <v>9</v>
      </c>
      <c r="G294" s="579"/>
      <c r="H294" s="580"/>
      <c r="I294" s="71">
        <f t="shared" ref="I294:I299" si="97">SUM(J294+L294)</f>
        <v>90.3</v>
      </c>
      <c r="J294" s="22">
        <f>SUM(J292:J293)</f>
        <v>90.3</v>
      </c>
      <c r="K294" s="22">
        <f>SUM(K292)</f>
        <v>0</v>
      </c>
      <c r="L294" s="24">
        <f>SUM(L292)</f>
        <v>0</v>
      </c>
      <c r="M294" s="71">
        <f t="shared" si="96"/>
        <v>87.9</v>
      </c>
      <c r="N294" s="22">
        <f>SUM(N292+N293)</f>
        <v>87.9</v>
      </c>
      <c r="O294" s="22">
        <f>SUM(O292+O293)</f>
        <v>0</v>
      </c>
      <c r="P294" s="22">
        <f>SUM(P292+P293)</f>
        <v>0</v>
      </c>
      <c r="Q294" s="71">
        <f t="shared" ref="Q294:Q300" si="98">SUM(R294+T294)</f>
        <v>88</v>
      </c>
      <c r="R294" s="22">
        <f>SUM(R292)</f>
        <v>88</v>
      </c>
      <c r="S294" s="22">
        <f>SUM(S292)</f>
        <v>0</v>
      </c>
      <c r="T294" s="24">
        <f>SUM(T292)</f>
        <v>0</v>
      </c>
      <c r="U294" s="71">
        <f t="shared" ref="U294:U300" si="99">SUM(V294+X294)</f>
        <v>88</v>
      </c>
      <c r="V294" s="22">
        <f>SUM(V292)</f>
        <v>88</v>
      </c>
      <c r="W294" s="22">
        <f>SUM(W292)</f>
        <v>0</v>
      </c>
      <c r="X294" s="24">
        <f>SUM(X292)</f>
        <v>0</v>
      </c>
      <c r="Y294" s="278"/>
    </row>
    <row r="295" spans="1:25" s="4" customFormat="1" ht="12.75" customHeight="1" x14ac:dyDescent="0.2">
      <c r="A295" s="592">
        <v>1</v>
      </c>
      <c r="B295" s="575">
        <v>5</v>
      </c>
      <c r="C295" s="584">
        <v>2</v>
      </c>
      <c r="D295" s="582" t="s">
        <v>196</v>
      </c>
      <c r="E295" s="583">
        <v>4</v>
      </c>
      <c r="F295" s="620" t="s">
        <v>195</v>
      </c>
      <c r="G295" s="617" t="s">
        <v>198</v>
      </c>
      <c r="H295" s="300" t="s">
        <v>28</v>
      </c>
      <c r="I295" s="502">
        <f t="shared" si="97"/>
        <v>0</v>
      </c>
      <c r="J295" s="279"/>
      <c r="K295" s="279"/>
      <c r="L295" s="405"/>
      <c r="M295" s="502">
        <f t="shared" si="96"/>
        <v>451</v>
      </c>
      <c r="N295" s="44"/>
      <c r="O295" s="44"/>
      <c r="P295" s="452">
        <v>451</v>
      </c>
      <c r="Q295" s="81">
        <f t="shared" si="98"/>
        <v>1127.5</v>
      </c>
      <c r="R295" s="44"/>
      <c r="S295" s="44"/>
      <c r="T295" s="47">
        <v>1127.5</v>
      </c>
      <c r="U295" s="80">
        <f t="shared" si="99"/>
        <v>1135.0999999999999</v>
      </c>
      <c r="V295" s="44"/>
      <c r="W295" s="26"/>
      <c r="X295" s="29">
        <v>1135.0999999999999</v>
      </c>
      <c r="Y295" s="278"/>
    </row>
    <row r="296" spans="1:25" s="4" customFormat="1" ht="12.75" customHeight="1" x14ac:dyDescent="0.2">
      <c r="A296" s="592"/>
      <c r="B296" s="575"/>
      <c r="C296" s="584"/>
      <c r="D296" s="582"/>
      <c r="E296" s="583"/>
      <c r="F296" s="621"/>
      <c r="G296" s="618"/>
      <c r="H296" s="400" t="s">
        <v>200</v>
      </c>
      <c r="I296" s="502">
        <f t="shared" si="97"/>
        <v>845.2</v>
      </c>
      <c r="J296" s="279"/>
      <c r="K296" s="279"/>
      <c r="L296" s="405">
        <v>845.2</v>
      </c>
      <c r="M296" s="502">
        <f t="shared" si="96"/>
        <v>658</v>
      </c>
      <c r="N296" s="44"/>
      <c r="O296" s="44"/>
      <c r="P296" s="452">
        <v>658</v>
      </c>
      <c r="Q296" s="81">
        <f>SUM(R296+T296)</f>
        <v>0</v>
      </c>
      <c r="R296" s="44"/>
      <c r="S296" s="44"/>
      <c r="T296" s="47"/>
      <c r="U296" s="80">
        <f>SUM(V296+X296)</f>
        <v>0</v>
      </c>
      <c r="V296" s="44"/>
      <c r="W296" s="26"/>
      <c r="X296" s="29"/>
      <c r="Y296" s="278"/>
    </row>
    <row r="297" spans="1:25" s="4" customFormat="1" ht="12.75" customHeight="1" thickBot="1" x14ac:dyDescent="0.25">
      <c r="A297" s="592"/>
      <c r="B297" s="575"/>
      <c r="C297" s="584"/>
      <c r="D297" s="582"/>
      <c r="E297" s="583"/>
      <c r="F297" s="622"/>
      <c r="G297" s="619"/>
      <c r="H297" s="326" t="s">
        <v>194</v>
      </c>
      <c r="I297" s="502">
        <f t="shared" si="97"/>
        <v>154.80000000000001</v>
      </c>
      <c r="J297" s="279"/>
      <c r="K297" s="279"/>
      <c r="L297" s="405">
        <v>154.80000000000001</v>
      </c>
      <c r="M297" s="502">
        <f t="shared" si="96"/>
        <v>0</v>
      </c>
      <c r="N297" s="44"/>
      <c r="O297" s="44"/>
      <c r="P297" s="452"/>
      <c r="Q297" s="81">
        <f t="shared" si="98"/>
        <v>0</v>
      </c>
      <c r="R297" s="44"/>
      <c r="S297" s="44"/>
      <c r="T297" s="47"/>
      <c r="U297" s="80">
        <f t="shared" si="99"/>
        <v>0</v>
      </c>
      <c r="V297" s="44"/>
      <c r="W297" s="26"/>
      <c r="X297" s="29"/>
      <c r="Y297" s="278"/>
    </row>
    <row r="298" spans="1:25" s="4" customFormat="1" ht="18" customHeight="1" thickBot="1" x14ac:dyDescent="0.25">
      <c r="A298" s="592"/>
      <c r="B298" s="575"/>
      <c r="C298" s="584"/>
      <c r="D298" s="582"/>
      <c r="E298" s="632"/>
      <c r="F298" s="608" t="s">
        <v>9</v>
      </c>
      <c r="G298" s="609"/>
      <c r="H298" s="610"/>
      <c r="I298" s="71">
        <f t="shared" si="97"/>
        <v>1000</v>
      </c>
      <c r="J298" s="22">
        <f>SUM(J297+J295+J296)</f>
        <v>0</v>
      </c>
      <c r="K298" s="22">
        <f t="shared" ref="K298:L298" si="100">SUM(K297+K295+K296)</f>
        <v>0</v>
      </c>
      <c r="L298" s="22">
        <f t="shared" si="100"/>
        <v>1000</v>
      </c>
      <c r="M298" s="71">
        <f t="shared" si="96"/>
        <v>1109</v>
      </c>
      <c r="N298" s="22">
        <f>SUM(N295:N297)</f>
        <v>0</v>
      </c>
      <c r="O298" s="22">
        <f>SUM(O295:O297)</f>
        <v>0</v>
      </c>
      <c r="P298" s="22">
        <f>SUM(P295:P297)</f>
        <v>1109</v>
      </c>
      <c r="Q298" s="71">
        <f t="shared" si="98"/>
        <v>1127.5</v>
      </c>
      <c r="R298" s="22">
        <f>SUM(R295:R297)</f>
        <v>0</v>
      </c>
      <c r="S298" s="22">
        <f t="shared" ref="S298:T298" si="101">SUM(S295:S297)</f>
        <v>0</v>
      </c>
      <c r="T298" s="22">
        <f t="shared" si="101"/>
        <v>1127.5</v>
      </c>
      <c r="U298" s="71">
        <f t="shared" si="99"/>
        <v>1135.0999999999999</v>
      </c>
      <c r="V298" s="22">
        <f>SUM(V295:V297)</f>
        <v>0</v>
      </c>
      <c r="W298" s="22">
        <f t="shared" ref="W298:X298" si="102">SUM(W295:W297)</f>
        <v>0</v>
      </c>
      <c r="X298" s="24">
        <f t="shared" si="102"/>
        <v>1135.0999999999999</v>
      </c>
      <c r="Y298" s="278"/>
    </row>
    <row r="299" spans="1:25" s="4" customFormat="1" ht="18" customHeight="1" thickBot="1" x14ac:dyDescent="0.25">
      <c r="A299" s="343">
        <v>1</v>
      </c>
      <c r="B299" s="344">
        <v>5</v>
      </c>
      <c r="C299" s="769" t="s">
        <v>10</v>
      </c>
      <c r="D299" s="770"/>
      <c r="E299" s="770"/>
      <c r="F299" s="770"/>
      <c r="G299" s="770"/>
      <c r="H299" s="771"/>
      <c r="I299" s="232">
        <f t="shared" si="97"/>
        <v>1090.3</v>
      </c>
      <c r="J299" s="240">
        <f>J294+J298</f>
        <v>90.3</v>
      </c>
      <c r="K299" s="240">
        <f>K294+K298</f>
        <v>0</v>
      </c>
      <c r="L299" s="240">
        <f>L294+L298</f>
        <v>1000</v>
      </c>
      <c r="M299" s="232">
        <f t="shared" si="96"/>
        <v>1196.9000000000001</v>
      </c>
      <c r="N299" s="240">
        <f>N294+N298</f>
        <v>87.9</v>
      </c>
      <c r="O299" s="240">
        <f>O294+O298</f>
        <v>0</v>
      </c>
      <c r="P299" s="240">
        <f>P294+P298</f>
        <v>1109</v>
      </c>
      <c r="Q299" s="232">
        <f t="shared" si="98"/>
        <v>1215.5</v>
      </c>
      <c r="R299" s="240">
        <f>R294+R298</f>
        <v>88</v>
      </c>
      <c r="S299" s="240">
        <f>S294+S298</f>
        <v>0</v>
      </c>
      <c r="T299" s="240">
        <f>T294+T298</f>
        <v>1127.5</v>
      </c>
      <c r="U299" s="232">
        <f t="shared" si="99"/>
        <v>1223.0999999999999</v>
      </c>
      <c r="V299" s="240">
        <f>V294+V298</f>
        <v>88</v>
      </c>
      <c r="W299" s="240">
        <f>W294+W298</f>
        <v>0</v>
      </c>
      <c r="X299" s="234">
        <f>X294+X298</f>
        <v>1135.0999999999999</v>
      </c>
      <c r="Y299" s="278"/>
    </row>
    <row r="300" spans="1:25" s="2" customFormat="1" ht="15.75" customHeight="1" thickBot="1" x14ac:dyDescent="0.25">
      <c r="A300" s="345">
        <v>1</v>
      </c>
      <c r="B300" s="774" t="s">
        <v>11</v>
      </c>
      <c r="C300" s="775"/>
      <c r="D300" s="775"/>
      <c r="E300" s="775"/>
      <c r="F300" s="775"/>
      <c r="G300" s="775"/>
      <c r="H300" s="776"/>
      <c r="I300" s="265">
        <f>SUM(I98+I263+I283+I290+I299)</f>
        <v>7454.5000000000009</v>
      </c>
      <c r="J300" s="265">
        <f>SUM(J98+J263+J283+J290+J299)</f>
        <v>6278.4000000000015</v>
      </c>
      <c r="K300" s="265">
        <f>SUM(K98+K263+K283+K290+K299)</f>
        <v>5043.7999999999993</v>
      </c>
      <c r="L300" s="268">
        <f>SUM(L98+L263+L283+L290+L299)</f>
        <v>1176.0999999999999</v>
      </c>
      <c r="M300" s="267">
        <f>SUM(N300+P300)</f>
        <v>8832</v>
      </c>
      <c r="N300" s="265">
        <f>SUM(N98+N263+N283+N290+N299)</f>
        <v>7015.0000000000009</v>
      </c>
      <c r="O300" s="265">
        <f>SUM(O98+O263+O283+O290+O299)</f>
        <v>5443.1999999999989</v>
      </c>
      <c r="P300" s="268">
        <f>SUM(P98+P263+P283+P290+P299)</f>
        <v>1817</v>
      </c>
      <c r="Q300" s="267">
        <f t="shared" si="98"/>
        <v>8413.9000000000015</v>
      </c>
      <c r="R300" s="265">
        <f>SUM(R98+R263+R283+R290+R299)</f>
        <v>7081.4000000000005</v>
      </c>
      <c r="S300" s="265">
        <f>SUM(S98+S263+S283+S290+S299)</f>
        <v>5465.7999999999993</v>
      </c>
      <c r="T300" s="268">
        <f>SUM(T98+T263+T283+T290+T299)</f>
        <v>1332.5</v>
      </c>
      <c r="U300" s="267">
        <f t="shared" si="99"/>
        <v>8421.5</v>
      </c>
      <c r="V300" s="265">
        <f>SUM(V98+V263+V283+V290+V299)</f>
        <v>7081.4000000000005</v>
      </c>
      <c r="W300" s="265">
        <f>SUM(W98+W263+W283+W290+W299)</f>
        <v>5465.7999999999993</v>
      </c>
      <c r="X300" s="266">
        <f>SUM(X98+X263+X283+X290+X299)</f>
        <v>1340.1</v>
      </c>
      <c r="Y300" s="278"/>
    </row>
    <row r="301" spans="1:25" s="2" customFormat="1" ht="15" customHeight="1" thickBot="1" x14ac:dyDescent="0.25">
      <c r="A301" s="346">
        <v>2</v>
      </c>
      <c r="B301" s="601" t="s">
        <v>24</v>
      </c>
      <c r="C301" s="601"/>
      <c r="D301" s="601"/>
      <c r="E301" s="601"/>
      <c r="F301" s="601"/>
      <c r="G301" s="601"/>
      <c r="H301" s="601"/>
      <c r="I301" s="601"/>
      <c r="J301" s="601"/>
      <c r="K301" s="601"/>
      <c r="L301" s="601"/>
      <c r="M301" s="601"/>
      <c r="N301" s="601"/>
      <c r="O301" s="601"/>
      <c r="P301" s="601"/>
      <c r="Q301" s="601"/>
      <c r="R301" s="601"/>
      <c r="S301" s="601"/>
      <c r="T301" s="601"/>
      <c r="U301" s="601"/>
      <c r="V301" s="601"/>
      <c r="W301" s="601"/>
      <c r="X301" s="601"/>
      <c r="Y301" s="278"/>
    </row>
    <row r="302" spans="1:25" s="2" customFormat="1" ht="14.25" customHeight="1" thickBot="1" x14ac:dyDescent="0.25">
      <c r="A302" s="346">
        <v>2</v>
      </c>
      <c r="B302" s="347">
        <v>1</v>
      </c>
      <c r="C302" s="797" t="s">
        <v>25</v>
      </c>
      <c r="D302" s="797"/>
      <c r="E302" s="797"/>
      <c r="F302" s="797"/>
      <c r="G302" s="797"/>
      <c r="H302" s="797"/>
      <c r="I302" s="797"/>
      <c r="J302" s="797"/>
      <c r="K302" s="797"/>
      <c r="L302" s="797"/>
      <c r="M302" s="797"/>
      <c r="N302" s="797"/>
      <c r="O302" s="797"/>
      <c r="P302" s="797"/>
      <c r="Q302" s="797"/>
      <c r="R302" s="797"/>
      <c r="S302" s="797"/>
      <c r="T302" s="797"/>
      <c r="U302" s="797"/>
      <c r="V302" s="797"/>
      <c r="W302" s="797"/>
      <c r="X302" s="797"/>
      <c r="Y302" s="278"/>
    </row>
    <row r="303" spans="1:25" ht="24.75" customHeight="1" thickBot="1" x14ac:dyDescent="0.25">
      <c r="A303" s="569">
        <v>2</v>
      </c>
      <c r="B303" s="575">
        <v>1</v>
      </c>
      <c r="C303" s="583">
        <v>1</v>
      </c>
      <c r="D303" s="798" t="s">
        <v>26</v>
      </c>
      <c r="E303" s="773" t="s">
        <v>505</v>
      </c>
      <c r="F303" s="348" t="s">
        <v>54</v>
      </c>
      <c r="G303" s="348" t="s">
        <v>149</v>
      </c>
      <c r="H303" s="349" t="s">
        <v>28</v>
      </c>
      <c r="I303" s="502">
        <f>SUM(J303)</f>
        <v>54.4</v>
      </c>
      <c r="J303" s="44">
        <v>54.4</v>
      </c>
      <c r="K303" s="44"/>
      <c r="L303" s="47"/>
      <c r="M303" s="80">
        <f>SUM(N303)</f>
        <v>60</v>
      </c>
      <c r="N303" s="44">
        <v>60</v>
      </c>
      <c r="O303" s="44"/>
      <c r="P303" s="32"/>
      <c r="Q303" s="80">
        <f t="shared" ref="Q303:Q308" si="103">SUM(R303+T303)</f>
        <v>60</v>
      </c>
      <c r="R303" s="44">
        <v>60</v>
      </c>
      <c r="S303" s="44"/>
      <c r="T303" s="47"/>
      <c r="U303" s="80">
        <f t="shared" ref="U303:U308" si="104">SUM(V303+X303)</f>
        <v>60</v>
      </c>
      <c r="V303" s="26">
        <v>60</v>
      </c>
      <c r="W303" s="26"/>
      <c r="X303" s="29"/>
      <c r="Y303" s="278"/>
    </row>
    <row r="304" spans="1:25" s="2" customFormat="1" ht="16.5" customHeight="1" thickBot="1" x14ac:dyDescent="0.25">
      <c r="A304" s="569"/>
      <c r="B304" s="575"/>
      <c r="C304" s="583"/>
      <c r="D304" s="616"/>
      <c r="E304" s="773"/>
      <c r="F304" s="623" t="s">
        <v>9</v>
      </c>
      <c r="G304" s="624"/>
      <c r="H304" s="625"/>
      <c r="I304" s="71">
        <f>SUM(J304+L304)</f>
        <v>54.4</v>
      </c>
      <c r="J304" s="22">
        <f>SUM(J303)</f>
        <v>54.4</v>
      </c>
      <c r="K304" s="22">
        <f>SUM(K303)</f>
        <v>0</v>
      </c>
      <c r="L304" s="24">
        <f>SUM(L303)</f>
        <v>0</v>
      </c>
      <c r="M304" s="71">
        <f t="shared" ref="M304:M310" si="105">SUM(N304+P304)</f>
        <v>60</v>
      </c>
      <c r="N304" s="22">
        <f>SUM(N303)</f>
        <v>60</v>
      </c>
      <c r="O304" s="22">
        <f>SUM(O303)</f>
        <v>0</v>
      </c>
      <c r="P304" s="24">
        <f>SUM(P303)</f>
        <v>0</v>
      </c>
      <c r="Q304" s="71">
        <f t="shared" si="103"/>
        <v>60</v>
      </c>
      <c r="R304" s="22">
        <f>SUM(R303)</f>
        <v>60</v>
      </c>
      <c r="S304" s="22">
        <f>SUM(S303)</f>
        <v>0</v>
      </c>
      <c r="T304" s="24">
        <f>SUM(T303)</f>
        <v>0</v>
      </c>
      <c r="U304" s="71">
        <f t="shared" si="104"/>
        <v>60</v>
      </c>
      <c r="V304" s="22">
        <f>SUM(V303)</f>
        <v>60</v>
      </c>
      <c r="W304" s="22">
        <f>SUM(W303)</f>
        <v>0</v>
      </c>
      <c r="X304" s="24">
        <f>SUM(X303)</f>
        <v>0</v>
      </c>
      <c r="Y304" s="278"/>
    </row>
    <row r="305" spans="1:25" ht="21.6" customHeight="1" thickBot="1" x14ac:dyDescent="0.25">
      <c r="A305" s="569">
        <v>2</v>
      </c>
      <c r="B305" s="575">
        <v>1</v>
      </c>
      <c r="C305" s="583">
        <v>2</v>
      </c>
      <c r="D305" s="614" t="s">
        <v>27</v>
      </c>
      <c r="E305" s="632">
        <v>10</v>
      </c>
      <c r="F305" s="348" t="s">
        <v>338</v>
      </c>
      <c r="G305" s="348" t="s">
        <v>150</v>
      </c>
      <c r="H305" s="349" t="s">
        <v>28</v>
      </c>
      <c r="I305" s="502">
        <f>SUM(J305)</f>
        <v>14</v>
      </c>
      <c r="J305" s="279">
        <v>14</v>
      </c>
      <c r="K305" s="279"/>
      <c r="L305" s="405"/>
      <c r="M305" s="502">
        <f t="shared" si="105"/>
        <v>0</v>
      </c>
      <c r="N305" s="279"/>
      <c r="O305" s="279"/>
      <c r="P305" s="32"/>
      <c r="Q305" s="80">
        <f t="shared" si="103"/>
        <v>0</v>
      </c>
      <c r="R305" s="44"/>
      <c r="S305" s="44"/>
      <c r="T305" s="47"/>
      <c r="U305" s="80">
        <f t="shared" si="104"/>
        <v>0</v>
      </c>
      <c r="V305" s="44"/>
      <c r="W305" s="26"/>
      <c r="X305" s="29"/>
      <c r="Y305" s="278"/>
    </row>
    <row r="306" spans="1:25" s="2" customFormat="1" ht="18" customHeight="1" thickBot="1" x14ac:dyDescent="0.25">
      <c r="A306" s="569"/>
      <c r="B306" s="575"/>
      <c r="C306" s="583"/>
      <c r="D306" s="616"/>
      <c r="E306" s="632"/>
      <c r="F306" s="623" t="s">
        <v>9</v>
      </c>
      <c r="G306" s="624"/>
      <c r="H306" s="625"/>
      <c r="I306" s="71">
        <f>SUM(J306+L306)</f>
        <v>14</v>
      </c>
      <c r="J306" s="22">
        <f>SUM(J305)</f>
        <v>14</v>
      </c>
      <c r="K306" s="22">
        <f>SUM(K305)</f>
        <v>0</v>
      </c>
      <c r="L306" s="24">
        <f>SUM(L305)</f>
        <v>0</v>
      </c>
      <c r="M306" s="71">
        <f t="shared" si="105"/>
        <v>0</v>
      </c>
      <c r="N306" s="22">
        <f>SUM(N305)</f>
        <v>0</v>
      </c>
      <c r="O306" s="22">
        <f>SUM(O305)</f>
        <v>0</v>
      </c>
      <c r="P306" s="24">
        <f>SUM(P305)</f>
        <v>0</v>
      </c>
      <c r="Q306" s="71">
        <f t="shared" si="103"/>
        <v>0</v>
      </c>
      <c r="R306" s="22">
        <f>SUM(R305)</f>
        <v>0</v>
      </c>
      <c r="S306" s="22">
        <f>SUM(S305)</f>
        <v>0</v>
      </c>
      <c r="T306" s="24">
        <f>SUM(T305)</f>
        <v>0</v>
      </c>
      <c r="U306" s="71">
        <f t="shared" si="104"/>
        <v>0</v>
      </c>
      <c r="V306" s="22">
        <f>SUM(V305)</f>
        <v>0</v>
      </c>
      <c r="W306" s="22">
        <f>SUM(W305)</f>
        <v>0</v>
      </c>
      <c r="X306" s="24">
        <f>SUM(X305)</f>
        <v>0</v>
      </c>
      <c r="Y306" s="278"/>
    </row>
    <row r="307" spans="1:25" ht="12.75" hidden="1" customHeight="1" thickBot="1" x14ac:dyDescent="0.25">
      <c r="A307" s="569">
        <v>2</v>
      </c>
      <c r="B307" s="575">
        <v>1</v>
      </c>
      <c r="C307" s="602">
        <v>3</v>
      </c>
      <c r="D307" s="615" t="s">
        <v>431</v>
      </c>
      <c r="E307" s="631">
        <v>10</v>
      </c>
      <c r="F307" s="348" t="s">
        <v>338</v>
      </c>
      <c r="G307" s="348" t="s">
        <v>375</v>
      </c>
      <c r="H307" s="349" t="s">
        <v>28</v>
      </c>
      <c r="I307" s="80">
        <f>SUM(J307)</f>
        <v>0</v>
      </c>
      <c r="J307" s="44"/>
      <c r="K307" s="44"/>
      <c r="L307" s="47"/>
      <c r="M307" s="25">
        <f>SUM(N307)</f>
        <v>0</v>
      </c>
      <c r="N307" s="44"/>
      <c r="O307" s="44"/>
      <c r="P307" s="32"/>
      <c r="Q307" s="80">
        <f>SUM(R307+T307)</f>
        <v>0</v>
      </c>
      <c r="R307" s="44"/>
      <c r="S307" s="44"/>
      <c r="T307" s="47"/>
      <c r="U307" s="80">
        <f t="shared" si="104"/>
        <v>0</v>
      </c>
      <c r="V307" s="44"/>
      <c r="W307" s="26"/>
      <c r="X307" s="29"/>
      <c r="Y307" s="8"/>
    </row>
    <row r="308" spans="1:25" s="2" customFormat="1" ht="18" hidden="1" customHeight="1" thickBot="1" x14ac:dyDescent="0.25">
      <c r="A308" s="569"/>
      <c r="B308" s="575"/>
      <c r="C308" s="603"/>
      <c r="D308" s="789"/>
      <c r="E308" s="667"/>
      <c r="F308" s="623" t="s">
        <v>9</v>
      </c>
      <c r="G308" s="624"/>
      <c r="H308" s="625"/>
      <c r="I308" s="71">
        <f>SUM(J308+L308)</f>
        <v>0</v>
      </c>
      <c r="J308" s="22">
        <f>SUM(J307)</f>
        <v>0</v>
      </c>
      <c r="K308" s="22">
        <f>SUM(K307)</f>
        <v>0</v>
      </c>
      <c r="L308" s="24">
        <f>SUM(L307)</f>
        <v>0</v>
      </c>
      <c r="M308" s="71">
        <f>SUM(N308+P308)</f>
        <v>0</v>
      </c>
      <c r="N308" s="22">
        <f>SUM(N307)</f>
        <v>0</v>
      </c>
      <c r="O308" s="22">
        <f>SUM(O307)</f>
        <v>0</v>
      </c>
      <c r="P308" s="24">
        <f>SUM(P307)</f>
        <v>0</v>
      </c>
      <c r="Q308" s="71">
        <f t="shared" si="103"/>
        <v>0</v>
      </c>
      <c r="R308" s="22">
        <f>SUM(R307)</f>
        <v>0</v>
      </c>
      <c r="S308" s="22">
        <f>SUM(S307)</f>
        <v>0</v>
      </c>
      <c r="T308" s="24">
        <f>SUM(T307)</f>
        <v>0</v>
      </c>
      <c r="U308" s="71">
        <f t="shared" si="104"/>
        <v>0</v>
      </c>
      <c r="V308" s="22">
        <f>SUM(V307)</f>
        <v>0</v>
      </c>
      <c r="W308" s="22">
        <f>SUM(W307)</f>
        <v>0</v>
      </c>
      <c r="X308" s="24">
        <f>SUM(X307)</f>
        <v>0</v>
      </c>
      <c r="Y308" s="8"/>
    </row>
    <row r="309" spans="1:25" s="2" customFormat="1" ht="17.25" customHeight="1" thickBot="1" x14ac:dyDescent="0.25">
      <c r="A309" s="304">
        <v>2</v>
      </c>
      <c r="B309" s="344">
        <v>1</v>
      </c>
      <c r="C309" s="769" t="s">
        <v>10</v>
      </c>
      <c r="D309" s="770"/>
      <c r="E309" s="770"/>
      <c r="F309" s="770"/>
      <c r="G309" s="770"/>
      <c r="H309" s="771"/>
      <c r="I309" s="232">
        <f>SUM(J309+L309)</f>
        <v>68.400000000000006</v>
      </c>
      <c r="J309" s="233">
        <f>J304+J306+J308</f>
        <v>68.400000000000006</v>
      </c>
      <c r="K309" s="233">
        <f>K304+K306+K308</f>
        <v>0</v>
      </c>
      <c r="L309" s="233">
        <f>L304+L306+L308</f>
        <v>0</v>
      </c>
      <c r="M309" s="232">
        <f>SUM(N309+P309)</f>
        <v>60</v>
      </c>
      <c r="N309" s="233">
        <f>N304+N306+N308</f>
        <v>60</v>
      </c>
      <c r="O309" s="233">
        <f>O304+O306+O308</f>
        <v>0</v>
      </c>
      <c r="P309" s="233">
        <f>P304+P306+P308</f>
        <v>0</v>
      </c>
      <c r="Q309" s="232">
        <f>SUM(R309+T309)</f>
        <v>60</v>
      </c>
      <c r="R309" s="233">
        <f>R304+R306+R308</f>
        <v>60</v>
      </c>
      <c r="S309" s="233">
        <f>S304+S306+S308</f>
        <v>0</v>
      </c>
      <c r="T309" s="233">
        <f>T304+T306+T308</f>
        <v>0</v>
      </c>
      <c r="U309" s="232">
        <f>SUM(V309+X309)</f>
        <v>60</v>
      </c>
      <c r="V309" s="233">
        <f>V304+V306+V308</f>
        <v>60</v>
      </c>
      <c r="W309" s="233">
        <f>W304+W306+W308</f>
        <v>0</v>
      </c>
      <c r="X309" s="234">
        <f>X304+X306+X308</f>
        <v>0</v>
      </c>
      <c r="Y309" s="8"/>
    </row>
    <row r="310" spans="1:25" s="2" customFormat="1" ht="12.75" customHeight="1" thickBot="1" x14ac:dyDescent="0.25">
      <c r="A310" s="345">
        <v>2</v>
      </c>
      <c r="B310" s="774" t="s">
        <v>11</v>
      </c>
      <c r="C310" s="775"/>
      <c r="D310" s="775"/>
      <c r="E310" s="775"/>
      <c r="F310" s="775"/>
      <c r="G310" s="775"/>
      <c r="H310" s="776"/>
      <c r="I310" s="267">
        <f>SUM(J310+L310)</f>
        <v>68.400000000000006</v>
      </c>
      <c r="J310" s="265">
        <f>J309</f>
        <v>68.400000000000006</v>
      </c>
      <c r="K310" s="265">
        <f>K309</f>
        <v>0</v>
      </c>
      <c r="L310" s="266">
        <f>L309</f>
        <v>0</v>
      </c>
      <c r="M310" s="267">
        <f t="shared" si="105"/>
        <v>60</v>
      </c>
      <c r="N310" s="265">
        <f t="shared" ref="N310:X310" si="106">N309</f>
        <v>60</v>
      </c>
      <c r="O310" s="265">
        <f t="shared" si="106"/>
        <v>0</v>
      </c>
      <c r="P310" s="266">
        <f t="shared" si="106"/>
        <v>0</v>
      </c>
      <c r="Q310" s="268">
        <f>SUM(R310+T310)</f>
        <v>60</v>
      </c>
      <c r="R310" s="265">
        <f>R309</f>
        <v>60</v>
      </c>
      <c r="S310" s="265">
        <f>S309</f>
        <v>0</v>
      </c>
      <c r="T310" s="266">
        <f>T309</f>
        <v>0</v>
      </c>
      <c r="U310" s="268">
        <f>SUM(V310+X310)</f>
        <v>60</v>
      </c>
      <c r="V310" s="265">
        <f t="shared" si="106"/>
        <v>60</v>
      </c>
      <c r="W310" s="265">
        <f t="shared" si="106"/>
        <v>0</v>
      </c>
      <c r="X310" s="266">
        <f t="shared" si="106"/>
        <v>0</v>
      </c>
      <c r="Y310" s="8"/>
    </row>
    <row r="311" spans="1:25" s="2" customFormat="1" ht="12" hidden="1" thickBot="1" x14ac:dyDescent="0.25">
      <c r="A311" s="350">
        <v>3</v>
      </c>
      <c r="B311" s="652" t="s">
        <v>202</v>
      </c>
      <c r="C311" s="652"/>
      <c r="D311" s="652"/>
      <c r="E311" s="652"/>
      <c r="F311" s="652"/>
      <c r="G311" s="652"/>
      <c r="H311" s="652"/>
      <c r="I311" s="653"/>
      <c r="J311" s="653"/>
      <c r="K311" s="653"/>
      <c r="L311" s="653"/>
      <c r="M311" s="653"/>
      <c r="N311" s="653"/>
      <c r="O311" s="653"/>
      <c r="P311" s="653"/>
      <c r="Q311" s="653"/>
      <c r="R311" s="653"/>
      <c r="S311" s="653"/>
      <c r="T311" s="653"/>
      <c r="U311" s="653"/>
      <c r="V311" s="653"/>
      <c r="W311" s="653"/>
      <c r="X311" s="653"/>
      <c r="Y311" s="8"/>
    </row>
    <row r="312" spans="1:25" s="2" customFormat="1" ht="20.25" hidden="1" customHeight="1" thickBot="1" x14ac:dyDescent="0.25">
      <c r="A312" s="350">
        <v>3</v>
      </c>
      <c r="B312" s="351">
        <v>1</v>
      </c>
      <c r="C312" s="797" t="s">
        <v>203</v>
      </c>
      <c r="D312" s="797"/>
      <c r="E312" s="797"/>
      <c r="F312" s="797"/>
      <c r="G312" s="797"/>
      <c r="H312" s="797"/>
      <c r="I312" s="797"/>
      <c r="J312" s="797"/>
      <c r="K312" s="797"/>
      <c r="L312" s="797"/>
      <c r="M312" s="797"/>
      <c r="N312" s="797"/>
      <c r="O312" s="797"/>
      <c r="P312" s="797"/>
      <c r="Q312" s="797"/>
      <c r="R312" s="797"/>
      <c r="S312" s="797"/>
      <c r="T312" s="797"/>
      <c r="U312" s="797"/>
      <c r="V312" s="797"/>
      <c r="W312" s="797"/>
      <c r="X312" s="797"/>
      <c r="Y312" s="8"/>
    </row>
    <row r="313" spans="1:25" s="2" customFormat="1" ht="18.75" hidden="1" customHeight="1" x14ac:dyDescent="0.2">
      <c r="A313" s="569">
        <v>3</v>
      </c>
      <c r="B313" s="575">
        <v>1</v>
      </c>
      <c r="C313" s="635">
        <v>1</v>
      </c>
      <c r="D313" s="633"/>
      <c r="E313" s="805">
        <v>12</v>
      </c>
      <c r="F313" s="804" t="s">
        <v>56</v>
      </c>
      <c r="G313" s="804" t="s">
        <v>151</v>
      </c>
      <c r="H313" s="650" t="s">
        <v>28</v>
      </c>
      <c r="I313" s="86">
        <f>SUM(J313+L313)</f>
        <v>0</v>
      </c>
      <c r="J313" s="87"/>
      <c r="K313" s="87"/>
      <c r="L313" s="88"/>
      <c r="M313" s="89">
        <f>SUM(N313+P313)</f>
        <v>0</v>
      </c>
      <c r="N313" s="90"/>
      <c r="O313" s="90"/>
      <c r="P313" s="91"/>
      <c r="Q313" s="92">
        <f>SUM(R313+T313)</f>
        <v>0</v>
      </c>
      <c r="R313" s="90"/>
      <c r="S313" s="90"/>
      <c r="T313" s="91"/>
      <c r="U313" s="92"/>
      <c r="V313" s="90"/>
      <c r="W313" s="90"/>
      <c r="X313" s="91"/>
      <c r="Y313" s="8"/>
    </row>
    <row r="314" spans="1:25" s="2" customFormat="1" ht="18.75" hidden="1" customHeight="1" x14ac:dyDescent="0.2">
      <c r="A314" s="569"/>
      <c r="B314" s="575"/>
      <c r="C314" s="583"/>
      <c r="D314" s="581"/>
      <c r="E314" s="632"/>
      <c r="F314" s="617"/>
      <c r="G314" s="617"/>
      <c r="H314" s="651"/>
      <c r="I314" s="93">
        <f t="shared" ref="I314:X314" si="107">I313/3.4528</f>
        <v>0</v>
      </c>
      <c r="J314" s="94">
        <f t="shared" si="107"/>
        <v>0</v>
      </c>
      <c r="K314" s="94">
        <f t="shared" si="107"/>
        <v>0</v>
      </c>
      <c r="L314" s="95">
        <f t="shared" si="107"/>
        <v>0</v>
      </c>
      <c r="M314" s="93">
        <f t="shared" si="107"/>
        <v>0</v>
      </c>
      <c r="N314" s="94">
        <f t="shared" si="107"/>
        <v>0</v>
      </c>
      <c r="O314" s="94">
        <f t="shared" si="107"/>
        <v>0</v>
      </c>
      <c r="P314" s="96">
        <f t="shared" si="107"/>
        <v>0</v>
      </c>
      <c r="Q314" s="97">
        <f t="shared" si="107"/>
        <v>0</v>
      </c>
      <c r="R314" s="94">
        <f t="shared" si="107"/>
        <v>0</v>
      </c>
      <c r="S314" s="94">
        <f t="shared" si="107"/>
        <v>0</v>
      </c>
      <c r="T314" s="95">
        <f t="shared" si="107"/>
        <v>0</v>
      </c>
      <c r="U314" s="93">
        <f t="shared" si="107"/>
        <v>0</v>
      </c>
      <c r="V314" s="94">
        <f t="shared" si="107"/>
        <v>0</v>
      </c>
      <c r="W314" s="94">
        <f t="shared" si="107"/>
        <v>0</v>
      </c>
      <c r="X314" s="96">
        <f t="shared" si="107"/>
        <v>0</v>
      </c>
      <c r="Y314" s="8"/>
    </row>
    <row r="315" spans="1:25" s="2" customFormat="1" ht="18.75" hidden="1" customHeight="1" x14ac:dyDescent="0.2">
      <c r="A315" s="569"/>
      <c r="B315" s="575"/>
      <c r="C315" s="583"/>
      <c r="D315" s="581"/>
      <c r="E315" s="632"/>
      <c r="F315" s="617"/>
      <c r="G315" s="617"/>
      <c r="H315" s="651" t="s">
        <v>23</v>
      </c>
      <c r="I315" s="86">
        <f>SUM(J315+L315)</f>
        <v>0</v>
      </c>
      <c r="J315" s="87"/>
      <c r="K315" s="87"/>
      <c r="L315" s="88"/>
      <c r="M315" s="89">
        <f>SUM(N315+P315)</f>
        <v>0</v>
      </c>
      <c r="N315" s="90"/>
      <c r="O315" s="90"/>
      <c r="P315" s="91"/>
      <c r="Q315" s="92">
        <f>SUM(R315+T315)</f>
        <v>0</v>
      </c>
      <c r="R315" s="90"/>
      <c r="S315" s="90"/>
      <c r="T315" s="91"/>
      <c r="U315" s="92"/>
      <c r="V315" s="90"/>
      <c r="W315" s="90"/>
      <c r="X315" s="91"/>
      <c r="Y315" s="8"/>
    </row>
    <row r="316" spans="1:25" s="2" customFormat="1" ht="18.75" hidden="1" customHeight="1" thickBot="1" x14ac:dyDescent="0.25">
      <c r="A316" s="569"/>
      <c r="B316" s="575"/>
      <c r="C316" s="583"/>
      <c r="D316" s="581"/>
      <c r="E316" s="632"/>
      <c r="F316" s="619"/>
      <c r="G316" s="619"/>
      <c r="H316" s="825"/>
      <c r="I316" s="93">
        <f t="shared" ref="I316:X316" si="108">I315/3.4528</f>
        <v>0</v>
      </c>
      <c r="J316" s="94">
        <f t="shared" si="108"/>
        <v>0</v>
      </c>
      <c r="K316" s="94">
        <f t="shared" si="108"/>
        <v>0</v>
      </c>
      <c r="L316" s="95">
        <f t="shared" si="108"/>
        <v>0</v>
      </c>
      <c r="M316" s="93">
        <f t="shared" si="108"/>
        <v>0</v>
      </c>
      <c r="N316" s="94">
        <f t="shared" si="108"/>
        <v>0</v>
      </c>
      <c r="O316" s="94">
        <f t="shared" si="108"/>
        <v>0</v>
      </c>
      <c r="P316" s="96">
        <f t="shared" si="108"/>
        <v>0</v>
      </c>
      <c r="Q316" s="97">
        <f t="shared" si="108"/>
        <v>0</v>
      </c>
      <c r="R316" s="94">
        <f t="shared" si="108"/>
        <v>0</v>
      </c>
      <c r="S316" s="94">
        <f t="shared" si="108"/>
        <v>0</v>
      </c>
      <c r="T316" s="95">
        <f t="shared" si="108"/>
        <v>0</v>
      </c>
      <c r="U316" s="93">
        <f t="shared" si="108"/>
        <v>0</v>
      </c>
      <c r="V316" s="94">
        <f t="shared" si="108"/>
        <v>0</v>
      </c>
      <c r="W316" s="94">
        <f t="shared" si="108"/>
        <v>0</v>
      </c>
      <c r="X316" s="96">
        <f t="shared" si="108"/>
        <v>0</v>
      </c>
      <c r="Y316" s="8"/>
    </row>
    <row r="317" spans="1:25" s="2" customFormat="1" ht="13.5" hidden="1" customHeight="1" thickBot="1" x14ac:dyDescent="0.25">
      <c r="A317" s="569"/>
      <c r="B317" s="575"/>
      <c r="C317" s="583"/>
      <c r="D317" s="581"/>
      <c r="E317" s="632"/>
      <c r="F317" s="636" t="s">
        <v>9</v>
      </c>
      <c r="G317" s="637"/>
      <c r="H317" s="638"/>
      <c r="I317" s="98">
        <f>SUM(J317+L317)</f>
        <v>0</v>
      </c>
      <c r="J317" s="99">
        <f t="shared" ref="J317:L318" si="109">SUM(J315+J313)</f>
        <v>0</v>
      </c>
      <c r="K317" s="99">
        <f t="shared" si="109"/>
        <v>0</v>
      </c>
      <c r="L317" s="99">
        <f t="shared" si="109"/>
        <v>0</v>
      </c>
      <c r="M317" s="98">
        <f>SUM(N317+P317)</f>
        <v>0</v>
      </c>
      <c r="N317" s="99">
        <f t="shared" ref="N317:P318" si="110">SUM(N315+N313)</f>
        <v>0</v>
      </c>
      <c r="O317" s="99">
        <f t="shared" si="110"/>
        <v>0</v>
      </c>
      <c r="P317" s="99">
        <f t="shared" si="110"/>
        <v>0</v>
      </c>
      <c r="Q317" s="98">
        <f>SUM(R317+T317)</f>
        <v>0</v>
      </c>
      <c r="R317" s="99">
        <f t="shared" ref="R317:T318" si="111">SUM(R315+R313)</f>
        <v>0</v>
      </c>
      <c r="S317" s="99">
        <f t="shared" si="111"/>
        <v>0</v>
      </c>
      <c r="T317" s="100">
        <f t="shared" si="111"/>
        <v>0</v>
      </c>
      <c r="U317" s="98">
        <f>SUM(V317+X317)</f>
        <v>0</v>
      </c>
      <c r="V317" s="99">
        <f t="shared" ref="V317:X318" si="112">SUM(V315+V313)</f>
        <v>0</v>
      </c>
      <c r="W317" s="99">
        <f t="shared" si="112"/>
        <v>0</v>
      </c>
      <c r="X317" s="101">
        <f t="shared" si="112"/>
        <v>0</v>
      </c>
      <c r="Y317" s="8"/>
    </row>
    <row r="318" spans="1:25" s="2" customFormat="1" ht="15.75" hidden="1" customHeight="1" thickBot="1" x14ac:dyDescent="0.25">
      <c r="A318" s="569"/>
      <c r="B318" s="575"/>
      <c r="C318" s="603"/>
      <c r="D318" s="634"/>
      <c r="E318" s="667"/>
      <c r="F318" s="623"/>
      <c r="G318" s="624"/>
      <c r="H318" s="625"/>
      <c r="I318" s="98">
        <f>SUM(J318+L318)</f>
        <v>0</v>
      </c>
      <c r="J318" s="99">
        <f t="shared" si="109"/>
        <v>0</v>
      </c>
      <c r="K318" s="99">
        <f t="shared" si="109"/>
        <v>0</v>
      </c>
      <c r="L318" s="99">
        <f t="shared" si="109"/>
        <v>0</v>
      </c>
      <c r="M318" s="98">
        <f>SUM(N318+P318)</f>
        <v>0</v>
      </c>
      <c r="N318" s="99">
        <f t="shared" si="110"/>
        <v>0</v>
      </c>
      <c r="O318" s="99">
        <f t="shared" si="110"/>
        <v>0</v>
      </c>
      <c r="P318" s="99">
        <f t="shared" si="110"/>
        <v>0</v>
      </c>
      <c r="Q318" s="98">
        <f>SUM(R318+T318)</f>
        <v>0</v>
      </c>
      <c r="R318" s="99">
        <f t="shared" si="111"/>
        <v>0</v>
      </c>
      <c r="S318" s="99">
        <f t="shared" si="111"/>
        <v>0</v>
      </c>
      <c r="T318" s="100">
        <f t="shared" si="111"/>
        <v>0</v>
      </c>
      <c r="U318" s="98">
        <f>SUM(V318+X318)</f>
        <v>0</v>
      </c>
      <c r="V318" s="99">
        <f t="shared" si="112"/>
        <v>0</v>
      </c>
      <c r="W318" s="99">
        <f t="shared" si="112"/>
        <v>0</v>
      </c>
      <c r="X318" s="101">
        <f t="shared" si="112"/>
        <v>0</v>
      </c>
      <c r="Y318" s="8"/>
    </row>
    <row r="319" spans="1:25" s="2" customFormat="1" ht="13.5" hidden="1" customHeight="1" thickBot="1" x14ac:dyDescent="0.25">
      <c r="A319" s="573">
        <v>3</v>
      </c>
      <c r="B319" s="767">
        <v>1</v>
      </c>
      <c r="C319" s="790" t="s">
        <v>10</v>
      </c>
      <c r="D319" s="791"/>
      <c r="E319" s="791"/>
      <c r="F319" s="791"/>
      <c r="G319" s="791"/>
      <c r="H319" s="792"/>
      <c r="I319" s="102">
        <f>SUM(J319+L319)</f>
        <v>0</v>
      </c>
      <c r="J319" s="103">
        <f t="shared" ref="J319:L322" si="113">J317</f>
        <v>0</v>
      </c>
      <c r="K319" s="103">
        <f t="shared" si="113"/>
        <v>0</v>
      </c>
      <c r="L319" s="104">
        <f t="shared" si="113"/>
        <v>0</v>
      </c>
      <c r="M319" s="105">
        <f>SUM(N319+P319)</f>
        <v>0</v>
      </c>
      <c r="N319" s="103">
        <f t="shared" ref="N319:P320" si="114">N317</f>
        <v>0</v>
      </c>
      <c r="O319" s="103">
        <f t="shared" si="114"/>
        <v>0</v>
      </c>
      <c r="P319" s="106">
        <f t="shared" si="114"/>
        <v>0</v>
      </c>
      <c r="Q319" s="102">
        <f>SUM(R319+T319)</f>
        <v>0</v>
      </c>
      <c r="R319" s="103">
        <f t="shared" ref="R319:T320" si="115">R317</f>
        <v>0</v>
      </c>
      <c r="S319" s="103">
        <f t="shared" si="115"/>
        <v>0</v>
      </c>
      <c r="T319" s="104">
        <f t="shared" si="115"/>
        <v>0</v>
      </c>
      <c r="U319" s="105">
        <f>SUM(V319+X319)</f>
        <v>0</v>
      </c>
      <c r="V319" s="103">
        <f t="shared" ref="V319:X320" si="116">V317</f>
        <v>0</v>
      </c>
      <c r="W319" s="103">
        <f t="shared" si="116"/>
        <v>0</v>
      </c>
      <c r="X319" s="106">
        <f t="shared" si="116"/>
        <v>0</v>
      </c>
      <c r="Y319" s="8"/>
    </row>
    <row r="320" spans="1:25" s="2" customFormat="1" ht="13.5" hidden="1" customHeight="1" thickBot="1" x14ac:dyDescent="0.25">
      <c r="A320" s="574"/>
      <c r="B320" s="768"/>
      <c r="C320" s="793"/>
      <c r="D320" s="794"/>
      <c r="E320" s="794"/>
      <c r="F320" s="794"/>
      <c r="G320" s="794"/>
      <c r="H320" s="795"/>
      <c r="I320" s="102">
        <f>SUM(J320+L320)</f>
        <v>0</v>
      </c>
      <c r="J320" s="103">
        <f t="shared" si="113"/>
        <v>0</v>
      </c>
      <c r="K320" s="103">
        <f t="shared" si="113"/>
        <v>0</v>
      </c>
      <c r="L320" s="104">
        <f t="shared" si="113"/>
        <v>0</v>
      </c>
      <c r="M320" s="105">
        <f>SUM(N320+P320)</f>
        <v>0</v>
      </c>
      <c r="N320" s="103">
        <f t="shared" si="114"/>
        <v>0</v>
      </c>
      <c r="O320" s="103">
        <f t="shared" si="114"/>
        <v>0</v>
      </c>
      <c r="P320" s="106">
        <f t="shared" si="114"/>
        <v>0</v>
      </c>
      <c r="Q320" s="102">
        <f>SUM(R320+T320)</f>
        <v>0</v>
      </c>
      <c r="R320" s="103">
        <f t="shared" si="115"/>
        <v>0</v>
      </c>
      <c r="S320" s="103">
        <f t="shared" si="115"/>
        <v>0</v>
      </c>
      <c r="T320" s="104">
        <f t="shared" si="115"/>
        <v>0</v>
      </c>
      <c r="U320" s="105">
        <f>SUM(V320+X320)</f>
        <v>0</v>
      </c>
      <c r="V320" s="103">
        <f t="shared" si="116"/>
        <v>0</v>
      </c>
      <c r="W320" s="103">
        <f t="shared" si="116"/>
        <v>0</v>
      </c>
      <c r="X320" s="106">
        <f t="shared" si="116"/>
        <v>0</v>
      </c>
      <c r="Y320" s="8"/>
    </row>
    <row r="321" spans="1:25" s="2" customFormat="1" ht="12" hidden="1" thickBot="1" x14ac:dyDescent="0.25">
      <c r="A321" s="573">
        <v>3</v>
      </c>
      <c r="B321" s="901" t="s">
        <v>11</v>
      </c>
      <c r="C321" s="902"/>
      <c r="D321" s="902"/>
      <c r="E321" s="902"/>
      <c r="F321" s="902"/>
      <c r="G321" s="902"/>
      <c r="H321" s="903"/>
      <c r="I321" s="107">
        <f>SUM(L321,J321)</f>
        <v>0</v>
      </c>
      <c r="J321" s="108">
        <f t="shared" si="113"/>
        <v>0</v>
      </c>
      <c r="K321" s="108">
        <f t="shared" si="113"/>
        <v>0</v>
      </c>
      <c r="L321" s="108">
        <f t="shared" si="113"/>
        <v>0</v>
      </c>
      <c r="M321" s="107">
        <f>SUM(P321,N321)</f>
        <v>0</v>
      </c>
      <c r="N321" s="108">
        <f t="shared" ref="N321:X322" si="117">N319</f>
        <v>0</v>
      </c>
      <c r="O321" s="108">
        <f t="shared" si="117"/>
        <v>0</v>
      </c>
      <c r="P321" s="108">
        <f t="shared" si="117"/>
        <v>0</v>
      </c>
      <c r="Q321" s="107">
        <f>SUM(T321,R321)</f>
        <v>0</v>
      </c>
      <c r="R321" s="108">
        <f>R319</f>
        <v>0</v>
      </c>
      <c r="S321" s="108">
        <f t="shared" si="117"/>
        <v>0</v>
      </c>
      <c r="T321" s="109">
        <f t="shared" si="117"/>
        <v>0</v>
      </c>
      <c r="U321" s="107">
        <f>SUM(X321,V321)</f>
        <v>0</v>
      </c>
      <c r="V321" s="108">
        <f>V319</f>
        <v>0</v>
      </c>
      <c r="W321" s="108">
        <f t="shared" si="117"/>
        <v>0</v>
      </c>
      <c r="X321" s="110">
        <f t="shared" si="117"/>
        <v>0</v>
      </c>
      <c r="Y321" s="8"/>
    </row>
    <row r="322" spans="1:25" s="2" customFormat="1" ht="12" hidden="1" thickBot="1" x14ac:dyDescent="0.25">
      <c r="A322" s="574"/>
      <c r="B322" s="904"/>
      <c r="C322" s="905"/>
      <c r="D322" s="905"/>
      <c r="E322" s="905"/>
      <c r="F322" s="905"/>
      <c r="G322" s="905"/>
      <c r="H322" s="906"/>
      <c r="I322" s="107">
        <f>SUM(L322,J322)</f>
        <v>0</v>
      </c>
      <c r="J322" s="108">
        <f t="shared" si="113"/>
        <v>0</v>
      </c>
      <c r="K322" s="108">
        <f t="shared" si="113"/>
        <v>0</v>
      </c>
      <c r="L322" s="108">
        <f t="shared" si="113"/>
        <v>0</v>
      </c>
      <c r="M322" s="107">
        <f>SUM(P322,N322)</f>
        <v>0</v>
      </c>
      <c r="N322" s="108">
        <f t="shared" si="117"/>
        <v>0</v>
      </c>
      <c r="O322" s="108">
        <f t="shared" si="117"/>
        <v>0</v>
      </c>
      <c r="P322" s="108">
        <f t="shared" si="117"/>
        <v>0</v>
      </c>
      <c r="Q322" s="107">
        <f>SUM(T322,R322)</f>
        <v>0</v>
      </c>
      <c r="R322" s="108">
        <f>R320</f>
        <v>0</v>
      </c>
      <c r="S322" s="108">
        <f t="shared" si="117"/>
        <v>0</v>
      </c>
      <c r="T322" s="109">
        <f t="shared" si="117"/>
        <v>0</v>
      </c>
      <c r="U322" s="107">
        <f>SUM(X322,V322)</f>
        <v>0</v>
      </c>
      <c r="V322" s="108">
        <f>V320</f>
        <v>0</v>
      </c>
      <c r="W322" s="108">
        <f t="shared" si="117"/>
        <v>0</v>
      </c>
      <c r="X322" s="110">
        <f t="shared" si="117"/>
        <v>0</v>
      </c>
      <c r="Y322" s="8"/>
    </row>
    <row r="323" spans="1:25" s="2" customFormat="1" ht="18" customHeight="1" thickBot="1" x14ac:dyDescent="0.25">
      <c r="A323" s="346">
        <v>3</v>
      </c>
      <c r="B323" s="808" t="s">
        <v>234</v>
      </c>
      <c r="C323" s="808"/>
      <c r="D323" s="808"/>
      <c r="E323" s="808"/>
      <c r="F323" s="808"/>
      <c r="G323" s="808"/>
      <c r="H323" s="808"/>
      <c r="I323" s="808"/>
      <c r="J323" s="808"/>
      <c r="K323" s="808"/>
      <c r="L323" s="808"/>
      <c r="M323" s="808"/>
      <c r="N323" s="808"/>
      <c r="O323" s="808"/>
      <c r="P323" s="808"/>
      <c r="Q323" s="808"/>
      <c r="R323" s="808"/>
      <c r="S323" s="808"/>
      <c r="T323" s="808"/>
      <c r="U323" s="808"/>
      <c r="V323" s="808"/>
      <c r="W323" s="808"/>
      <c r="X323" s="808"/>
      <c r="Y323" s="8"/>
    </row>
    <row r="324" spans="1:25" s="2" customFormat="1" ht="18" customHeight="1" thickBot="1" x14ac:dyDescent="0.25">
      <c r="A324" s="352">
        <v>3</v>
      </c>
      <c r="B324" s="351">
        <v>1</v>
      </c>
      <c r="C324" s="797" t="s">
        <v>171</v>
      </c>
      <c r="D324" s="797"/>
      <c r="E324" s="797"/>
      <c r="F324" s="797"/>
      <c r="G324" s="797"/>
      <c r="H324" s="797"/>
      <c r="I324" s="797"/>
      <c r="J324" s="797"/>
      <c r="K324" s="797"/>
      <c r="L324" s="797"/>
      <c r="M324" s="797"/>
      <c r="N324" s="797"/>
      <c r="O324" s="797"/>
      <c r="P324" s="797"/>
      <c r="Q324" s="797"/>
      <c r="R324" s="797"/>
      <c r="S324" s="797"/>
      <c r="T324" s="797"/>
      <c r="U324" s="797"/>
      <c r="V324" s="797"/>
      <c r="W324" s="797"/>
      <c r="X324" s="797"/>
      <c r="Y324" s="8"/>
    </row>
    <row r="325" spans="1:25" ht="15" customHeight="1" x14ac:dyDescent="0.2">
      <c r="A325" s="569">
        <v>3</v>
      </c>
      <c r="B325" s="575">
        <v>1</v>
      </c>
      <c r="C325" s="602">
        <v>1</v>
      </c>
      <c r="D325" s="615" t="s">
        <v>172</v>
      </c>
      <c r="E325" s="631">
        <v>12</v>
      </c>
      <c r="F325" s="802" t="s">
        <v>47</v>
      </c>
      <c r="G325" s="802" t="s">
        <v>152</v>
      </c>
      <c r="H325" s="539" t="s">
        <v>28</v>
      </c>
      <c r="I325" s="501">
        <f>SUM(J325)</f>
        <v>7.6</v>
      </c>
      <c r="J325" s="55">
        <v>7.6</v>
      </c>
      <c r="K325" s="55"/>
      <c r="L325" s="50"/>
      <c r="M325" s="147">
        <f>SUM(N325+P325)</f>
        <v>10</v>
      </c>
      <c r="N325" s="55">
        <v>10</v>
      </c>
      <c r="O325" s="55"/>
      <c r="P325" s="56"/>
      <c r="Q325" s="147">
        <f>SUM(R325+T325)</f>
        <v>10</v>
      </c>
      <c r="R325" s="55">
        <v>10</v>
      </c>
      <c r="S325" s="55"/>
      <c r="T325" s="50"/>
      <c r="U325" s="147">
        <f>SUM(V325+X325)</f>
        <v>10</v>
      </c>
      <c r="V325" s="55">
        <v>10</v>
      </c>
      <c r="W325" s="30"/>
      <c r="X325" s="41"/>
      <c r="Y325" s="8"/>
    </row>
    <row r="326" spans="1:25" ht="15" customHeight="1" thickBot="1" x14ac:dyDescent="0.25">
      <c r="A326" s="569"/>
      <c r="B326" s="575"/>
      <c r="C326" s="583"/>
      <c r="D326" s="615"/>
      <c r="E326" s="632"/>
      <c r="F326" s="907"/>
      <c r="G326" s="907"/>
      <c r="H326" s="496" t="s">
        <v>448</v>
      </c>
      <c r="I326" s="500"/>
      <c r="J326" s="85"/>
      <c r="K326" s="85"/>
      <c r="L326" s="84"/>
      <c r="M326" s="130">
        <f>SUM(N326)</f>
        <v>10</v>
      </c>
      <c r="N326" s="85">
        <v>10</v>
      </c>
      <c r="O326" s="85"/>
      <c r="P326" s="36"/>
      <c r="Q326" s="130">
        <f>SUM(R326)</f>
        <v>10</v>
      </c>
      <c r="R326" s="85">
        <v>10</v>
      </c>
      <c r="S326" s="85"/>
      <c r="T326" s="84"/>
      <c r="U326" s="130">
        <f>SUM(V326)</f>
        <v>10</v>
      </c>
      <c r="V326" s="85">
        <v>10</v>
      </c>
      <c r="W326" s="34"/>
      <c r="X326" s="37"/>
      <c r="Y326" s="8"/>
    </row>
    <row r="327" spans="1:25" s="2" customFormat="1" ht="21.6" customHeight="1" thickBot="1" x14ac:dyDescent="0.25">
      <c r="A327" s="569"/>
      <c r="B327" s="575"/>
      <c r="C327" s="583"/>
      <c r="D327" s="616"/>
      <c r="E327" s="632"/>
      <c r="F327" s="623" t="s">
        <v>9</v>
      </c>
      <c r="G327" s="624"/>
      <c r="H327" s="625"/>
      <c r="I327" s="71">
        <f>SUM(J327+L327)</f>
        <v>7.6</v>
      </c>
      <c r="J327" s="22">
        <f>SUM(J325)</f>
        <v>7.6</v>
      </c>
      <c r="K327" s="22">
        <f>SUM(K325)</f>
        <v>0</v>
      </c>
      <c r="L327" s="24">
        <f>SUM(L325)</f>
        <v>0</v>
      </c>
      <c r="M327" s="82">
        <f>SUM(N327+P327)</f>
        <v>20</v>
      </c>
      <c r="N327" s="229">
        <f>SUM(N325+N326)</f>
        <v>20</v>
      </c>
      <c r="O327" s="229">
        <f>SUM(O325)</f>
        <v>0</v>
      </c>
      <c r="P327" s="231">
        <f>SUM(P325)</f>
        <v>0</v>
      </c>
      <c r="Q327" s="82">
        <f>SUM(R327+T327)</f>
        <v>20</v>
      </c>
      <c r="R327" s="229">
        <f>SUM(R325+R326)</f>
        <v>20</v>
      </c>
      <c r="S327" s="229">
        <f>SUM(S325)</f>
        <v>0</v>
      </c>
      <c r="T327" s="231">
        <f>SUM(T325)</f>
        <v>0</v>
      </c>
      <c r="U327" s="82">
        <f>SUM(V327+X327)</f>
        <v>20</v>
      </c>
      <c r="V327" s="22">
        <f>SUM(V325+V326)</f>
        <v>20</v>
      </c>
      <c r="W327" s="22">
        <f>SUM(W325)</f>
        <v>0</v>
      </c>
      <c r="X327" s="24">
        <f>SUM(X325)</f>
        <v>0</v>
      </c>
      <c r="Y327" s="8"/>
    </row>
    <row r="328" spans="1:25" ht="15" customHeight="1" thickBot="1" x14ac:dyDescent="0.25">
      <c r="A328" s="569">
        <v>3</v>
      </c>
      <c r="B328" s="575">
        <v>1</v>
      </c>
      <c r="C328" s="583">
        <v>2</v>
      </c>
      <c r="D328" s="614" t="s">
        <v>32</v>
      </c>
      <c r="E328" s="632">
        <v>12</v>
      </c>
      <c r="F328" s="801" t="s">
        <v>255</v>
      </c>
      <c r="G328" s="801" t="s">
        <v>153</v>
      </c>
      <c r="H328" s="353" t="s">
        <v>28</v>
      </c>
      <c r="I328" s="502">
        <f>SUM(J328)</f>
        <v>8.6999999999999993</v>
      </c>
      <c r="J328" s="44">
        <v>8.6999999999999993</v>
      </c>
      <c r="K328" s="44"/>
      <c r="L328" s="47"/>
      <c r="M328" s="501">
        <f>SUM(N328+P328)</f>
        <v>12</v>
      </c>
      <c r="N328" s="44">
        <v>12</v>
      </c>
      <c r="O328" s="44"/>
      <c r="P328" s="32"/>
      <c r="Q328" s="147">
        <f>SUM(R328+T328)</f>
        <v>12</v>
      </c>
      <c r="R328" s="44">
        <v>12</v>
      </c>
      <c r="S328" s="44"/>
      <c r="T328" s="47"/>
      <c r="U328" s="147">
        <f>SUM(V328+X328)</f>
        <v>12</v>
      </c>
      <c r="V328" s="26">
        <v>12</v>
      </c>
      <c r="W328" s="26"/>
      <c r="X328" s="29"/>
      <c r="Y328" s="8"/>
    </row>
    <row r="329" spans="1:25" ht="15" hidden="1" customHeight="1" thickBot="1" x14ac:dyDescent="0.25">
      <c r="A329" s="569"/>
      <c r="B329" s="575"/>
      <c r="C329" s="583"/>
      <c r="D329" s="615"/>
      <c r="E329" s="632"/>
      <c r="F329" s="802"/>
      <c r="G329" s="802"/>
      <c r="H329" s="481" t="s">
        <v>405</v>
      </c>
      <c r="I329" s="80">
        <f>SUM(J329)</f>
        <v>0</v>
      </c>
      <c r="J329" s="44"/>
      <c r="K329" s="44"/>
      <c r="L329" s="47"/>
      <c r="M329" s="147">
        <f>SUM(N329+P329)</f>
        <v>0</v>
      </c>
      <c r="N329" s="44"/>
      <c r="O329" s="44"/>
      <c r="P329" s="32"/>
      <c r="Q329" s="147">
        <f>SUM(R329+T329)</f>
        <v>0</v>
      </c>
      <c r="R329" s="44"/>
      <c r="S329" s="44"/>
      <c r="T329" s="47"/>
      <c r="U329" s="147">
        <f>SUM(V329+X329)</f>
        <v>0</v>
      </c>
      <c r="V329" s="26"/>
      <c r="W329" s="26"/>
      <c r="X329" s="29"/>
      <c r="Y329" s="8"/>
    </row>
    <row r="330" spans="1:25" s="2" customFormat="1" ht="22.15" customHeight="1" thickBot="1" x14ac:dyDescent="0.25">
      <c r="A330" s="569"/>
      <c r="B330" s="575"/>
      <c r="C330" s="583"/>
      <c r="D330" s="616"/>
      <c r="E330" s="632"/>
      <c r="F330" s="608" t="s">
        <v>9</v>
      </c>
      <c r="G330" s="609"/>
      <c r="H330" s="610"/>
      <c r="I330" s="71">
        <f>SUM(J330+L330)</f>
        <v>8.6999999999999993</v>
      </c>
      <c r="J330" s="22">
        <f>SUM(J328:J329)</f>
        <v>8.6999999999999993</v>
      </c>
      <c r="K330" s="22">
        <f>SUM(K328:K329)</f>
        <v>0</v>
      </c>
      <c r="L330" s="22">
        <f>SUM(L328:L329)</f>
        <v>0</v>
      </c>
      <c r="M330" s="82">
        <f>SUM(N330+P330)</f>
        <v>12</v>
      </c>
      <c r="N330" s="22">
        <f>SUM(N328:N329)</f>
        <v>12</v>
      </c>
      <c r="O330" s="22">
        <f>SUM(O328:O329)</f>
        <v>0</v>
      </c>
      <c r="P330" s="22">
        <f>SUM(P328:P329)</f>
        <v>0</v>
      </c>
      <c r="Q330" s="82">
        <f>SUM(R330+T330)</f>
        <v>12</v>
      </c>
      <c r="R330" s="22">
        <f>SUM(R328:R329)</f>
        <v>12</v>
      </c>
      <c r="S330" s="22">
        <f>SUM(S328:S329)</f>
        <v>0</v>
      </c>
      <c r="T330" s="22">
        <f>SUM(T328:T329)</f>
        <v>0</v>
      </c>
      <c r="U330" s="82">
        <f>SUM(V330+X330)</f>
        <v>12</v>
      </c>
      <c r="V330" s="22">
        <f>SUM(V328:V329)</f>
        <v>12</v>
      </c>
      <c r="W330" s="22">
        <f>SUM(W328:W329)</f>
        <v>0</v>
      </c>
      <c r="X330" s="24">
        <f>SUM(X328:X329)</f>
        <v>0</v>
      </c>
      <c r="Y330" s="8"/>
    </row>
    <row r="331" spans="1:25" ht="12.75" hidden="1" customHeight="1" x14ac:dyDescent="0.2">
      <c r="A331" s="569">
        <v>3</v>
      </c>
      <c r="B331" s="575">
        <v>1</v>
      </c>
      <c r="C331" s="583">
        <v>3</v>
      </c>
      <c r="D331" s="800" t="s">
        <v>204</v>
      </c>
      <c r="E331" s="632">
        <v>12</v>
      </c>
      <c r="F331" s="611" t="s">
        <v>56</v>
      </c>
      <c r="G331" s="611" t="s">
        <v>148</v>
      </c>
      <c r="H331" s="777" t="s">
        <v>28</v>
      </c>
      <c r="I331" s="28">
        <f>SUM(J331+L331)</f>
        <v>0</v>
      </c>
      <c r="J331" s="26"/>
      <c r="K331" s="111"/>
      <c r="L331" s="112"/>
      <c r="M331" s="21">
        <f t="shared" ref="M331:M337" si="118">SUM(N331+P331)</f>
        <v>0</v>
      </c>
      <c r="N331" s="30"/>
      <c r="O331" s="111"/>
      <c r="P331" s="112"/>
      <c r="Q331" s="28"/>
      <c r="R331" s="111"/>
      <c r="S331" s="111"/>
      <c r="T331" s="112"/>
      <c r="U331" s="28"/>
      <c r="V331" s="111"/>
      <c r="W331" s="111"/>
      <c r="X331" s="112"/>
      <c r="Y331" s="8"/>
    </row>
    <row r="332" spans="1:25" ht="12.75" hidden="1" customHeight="1" x14ac:dyDescent="0.2">
      <c r="A332" s="569"/>
      <c r="B332" s="575"/>
      <c r="C332" s="583"/>
      <c r="D332" s="800"/>
      <c r="E332" s="632"/>
      <c r="F332" s="612"/>
      <c r="G332" s="612"/>
      <c r="H332" s="778"/>
      <c r="I332" s="25"/>
      <c r="J332" s="26"/>
      <c r="K332" s="26">
        <f t="shared" ref="K332:X332" si="119">K331/3.4528</f>
        <v>0</v>
      </c>
      <c r="L332" s="27">
        <f t="shared" si="119"/>
        <v>0</v>
      </c>
      <c r="M332" s="21">
        <f t="shared" si="118"/>
        <v>0</v>
      </c>
      <c r="N332" s="26">
        <f t="shared" si="119"/>
        <v>0</v>
      </c>
      <c r="O332" s="26">
        <f t="shared" si="119"/>
        <v>0</v>
      </c>
      <c r="P332" s="29">
        <f t="shared" si="119"/>
        <v>0</v>
      </c>
      <c r="Q332" s="51">
        <f t="shared" si="119"/>
        <v>0</v>
      </c>
      <c r="R332" s="26">
        <f t="shared" si="119"/>
        <v>0</v>
      </c>
      <c r="S332" s="26">
        <f t="shared" si="119"/>
        <v>0</v>
      </c>
      <c r="T332" s="27">
        <f t="shared" si="119"/>
        <v>0</v>
      </c>
      <c r="U332" s="25">
        <f t="shared" si="119"/>
        <v>0</v>
      </c>
      <c r="V332" s="26">
        <f t="shared" si="119"/>
        <v>0</v>
      </c>
      <c r="W332" s="26">
        <f t="shared" si="119"/>
        <v>0</v>
      </c>
      <c r="X332" s="29">
        <f t="shared" si="119"/>
        <v>0</v>
      </c>
      <c r="Y332" s="8"/>
    </row>
    <row r="333" spans="1:25" ht="12" hidden="1" thickBot="1" x14ac:dyDescent="0.25">
      <c r="A333" s="569"/>
      <c r="B333" s="575"/>
      <c r="C333" s="583"/>
      <c r="D333" s="800"/>
      <c r="E333" s="632"/>
      <c r="F333" s="612"/>
      <c r="G333" s="612"/>
      <c r="H333" s="778" t="s">
        <v>23</v>
      </c>
      <c r="I333" s="28">
        <f>SUM(J333+L333)</f>
        <v>0</v>
      </c>
      <c r="J333" s="113"/>
      <c r="K333" s="113"/>
      <c r="L333" s="114"/>
      <c r="M333" s="21">
        <f t="shared" si="118"/>
        <v>0</v>
      </c>
      <c r="N333" s="34"/>
      <c r="O333" s="113"/>
      <c r="P333" s="114"/>
      <c r="Q333" s="33"/>
      <c r="R333" s="113"/>
      <c r="S333" s="113"/>
      <c r="T333" s="114"/>
      <c r="U333" s="33"/>
      <c r="V333" s="113"/>
      <c r="W333" s="113"/>
      <c r="X333" s="114"/>
      <c r="Y333" s="8"/>
    </row>
    <row r="334" spans="1:25" ht="12" hidden="1" thickBot="1" x14ac:dyDescent="0.25">
      <c r="A334" s="569"/>
      <c r="B334" s="575"/>
      <c r="C334" s="583"/>
      <c r="D334" s="800"/>
      <c r="E334" s="632"/>
      <c r="F334" s="613"/>
      <c r="G334" s="613"/>
      <c r="H334" s="799"/>
      <c r="I334" s="80"/>
      <c r="J334" s="26"/>
      <c r="K334" s="26">
        <f t="shared" ref="K334:X334" si="120">K333/3.4528</f>
        <v>0</v>
      </c>
      <c r="L334" s="27">
        <f t="shared" si="120"/>
        <v>0</v>
      </c>
      <c r="M334" s="21">
        <f t="shared" si="118"/>
        <v>0</v>
      </c>
      <c r="N334" s="26">
        <f t="shared" si="120"/>
        <v>0</v>
      </c>
      <c r="O334" s="26">
        <f t="shared" si="120"/>
        <v>0</v>
      </c>
      <c r="P334" s="29">
        <f t="shared" si="120"/>
        <v>0</v>
      </c>
      <c r="Q334" s="51">
        <f t="shared" si="120"/>
        <v>0</v>
      </c>
      <c r="R334" s="26">
        <f t="shared" si="120"/>
        <v>0</v>
      </c>
      <c r="S334" s="26">
        <f t="shared" si="120"/>
        <v>0</v>
      </c>
      <c r="T334" s="27">
        <f t="shared" si="120"/>
        <v>0</v>
      </c>
      <c r="U334" s="25">
        <f t="shared" si="120"/>
        <v>0</v>
      </c>
      <c r="V334" s="26">
        <f t="shared" si="120"/>
        <v>0</v>
      </c>
      <c r="W334" s="26">
        <f t="shared" si="120"/>
        <v>0</v>
      </c>
      <c r="X334" s="29">
        <f t="shared" si="120"/>
        <v>0</v>
      </c>
      <c r="Y334" s="8"/>
    </row>
    <row r="335" spans="1:25" s="2" customFormat="1" ht="13.5" hidden="1" customHeight="1" thickBot="1" x14ac:dyDescent="0.25">
      <c r="A335" s="569"/>
      <c r="B335" s="575"/>
      <c r="C335" s="583"/>
      <c r="D335" s="800"/>
      <c r="E335" s="632"/>
      <c r="F335" s="636" t="s">
        <v>9</v>
      </c>
      <c r="G335" s="637"/>
      <c r="H335" s="638"/>
      <c r="I335" s="71">
        <f>SUM(J335+L335)</f>
        <v>0</v>
      </c>
      <c r="J335" s="22">
        <f t="shared" ref="J335:L336" si="121">SUM(J333+J331)</f>
        <v>0</v>
      </c>
      <c r="K335" s="22">
        <f t="shared" si="121"/>
        <v>0</v>
      </c>
      <c r="L335" s="22">
        <f t="shared" si="121"/>
        <v>0</v>
      </c>
      <c r="M335" s="21">
        <f t="shared" si="118"/>
        <v>0</v>
      </c>
      <c r="N335" s="22">
        <f t="shared" ref="N335:P336" si="122">SUM(N333+N331)</f>
        <v>0</v>
      </c>
      <c r="O335" s="22">
        <f t="shared" si="122"/>
        <v>0</v>
      </c>
      <c r="P335" s="22">
        <f t="shared" si="122"/>
        <v>0</v>
      </c>
      <c r="Q335" s="21">
        <f>SUM(R335+T335)</f>
        <v>0</v>
      </c>
      <c r="R335" s="22">
        <f t="shared" ref="R335:T336" si="123">SUM(R333+R331)</f>
        <v>0</v>
      </c>
      <c r="S335" s="22">
        <f t="shared" si="123"/>
        <v>0</v>
      </c>
      <c r="T335" s="22">
        <f t="shared" si="123"/>
        <v>0</v>
      </c>
      <c r="U335" s="21">
        <f>SUM(V335+X335)</f>
        <v>0</v>
      </c>
      <c r="V335" s="22">
        <f t="shared" ref="V335:X336" si="124">SUM(V333+V331)</f>
        <v>0</v>
      </c>
      <c r="W335" s="22">
        <f t="shared" si="124"/>
        <v>0</v>
      </c>
      <c r="X335" s="24">
        <f t="shared" si="124"/>
        <v>0</v>
      </c>
      <c r="Y335" s="8"/>
    </row>
    <row r="336" spans="1:25" s="2" customFormat="1" ht="12" hidden="1" thickBot="1" x14ac:dyDescent="0.25">
      <c r="A336" s="628"/>
      <c r="B336" s="575"/>
      <c r="C336" s="583"/>
      <c r="D336" s="800"/>
      <c r="E336" s="632"/>
      <c r="F336" s="639"/>
      <c r="G336" s="640"/>
      <c r="H336" s="641"/>
      <c r="I336" s="71">
        <f>SUM(J336+L336)</f>
        <v>0</v>
      </c>
      <c r="J336" s="22">
        <f t="shared" si="121"/>
        <v>0</v>
      </c>
      <c r="K336" s="22">
        <f t="shared" si="121"/>
        <v>0</v>
      </c>
      <c r="L336" s="22">
        <f t="shared" si="121"/>
        <v>0</v>
      </c>
      <c r="M336" s="21">
        <f t="shared" si="118"/>
        <v>0</v>
      </c>
      <c r="N336" s="22">
        <f t="shared" si="122"/>
        <v>0</v>
      </c>
      <c r="O336" s="22">
        <f t="shared" si="122"/>
        <v>0</v>
      </c>
      <c r="P336" s="22">
        <f t="shared" si="122"/>
        <v>0</v>
      </c>
      <c r="Q336" s="21">
        <f>SUM(R336+T336)</f>
        <v>0</v>
      </c>
      <c r="R336" s="22">
        <f t="shared" si="123"/>
        <v>0</v>
      </c>
      <c r="S336" s="22">
        <f t="shared" si="123"/>
        <v>0</v>
      </c>
      <c r="T336" s="22">
        <f t="shared" si="123"/>
        <v>0</v>
      </c>
      <c r="U336" s="21">
        <f>SUM(V336+X336)</f>
        <v>0</v>
      </c>
      <c r="V336" s="22">
        <f t="shared" si="124"/>
        <v>0</v>
      </c>
      <c r="W336" s="22">
        <f t="shared" si="124"/>
        <v>0</v>
      </c>
      <c r="X336" s="24">
        <f t="shared" si="124"/>
        <v>0</v>
      </c>
      <c r="Y336" s="8"/>
    </row>
    <row r="337" spans="1:25" s="4" customFormat="1" ht="33.75" hidden="1" customHeight="1" thickBot="1" x14ac:dyDescent="0.25">
      <c r="A337" s="569">
        <v>3</v>
      </c>
      <c r="B337" s="575">
        <v>1</v>
      </c>
      <c r="C337" s="576">
        <v>3</v>
      </c>
      <c r="D337" s="570" t="s">
        <v>392</v>
      </c>
      <c r="E337" s="589" t="s">
        <v>393</v>
      </c>
      <c r="F337" s="354" t="s">
        <v>255</v>
      </c>
      <c r="G337" s="354" t="s">
        <v>406</v>
      </c>
      <c r="H337" s="355" t="s">
        <v>28</v>
      </c>
      <c r="I337" s="80">
        <f>SUM(J337)</f>
        <v>0</v>
      </c>
      <c r="J337" s="44"/>
      <c r="K337" s="44"/>
      <c r="L337" s="47"/>
      <c r="M337" s="21">
        <f t="shared" si="118"/>
        <v>0</v>
      </c>
      <c r="N337" s="44"/>
      <c r="O337" s="44"/>
      <c r="P337" s="32"/>
      <c r="Q337" s="81"/>
      <c r="R337" s="44"/>
      <c r="S337" s="44"/>
      <c r="T337" s="47"/>
      <c r="U337" s="80"/>
      <c r="V337" s="26"/>
      <c r="W337" s="26"/>
      <c r="X337" s="29"/>
      <c r="Y337" s="8"/>
    </row>
    <row r="338" spans="1:25" s="4" customFormat="1" ht="19.5" hidden="1" customHeight="1" thickBot="1" x14ac:dyDescent="0.25">
      <c r="A338" s="628"/>
      <c r="B338" s="586"/>
      <c r="C338" s="577"/>
      <c r="D338" s="571"/>
      <c r="E338" s="644"/>
      <c r="F338" s="578" t="s">
        <v>9</v>
      </c>
      <c r="G338" s="579"/>
      <c r="H338" s="580"/>
      <c r="I338" s="71">
        <f>SUM(J338+L338)</f>
        <v>0</v>
      </c>
      <c r="J338" s="22">
        <f>SUM(J337)</f>
        <v>0</v>
      </c>
      <c r="K338" s="22">
        <f>SUM(K337)</f>
        <v>0</v>
      </c>
      <c r="L338" s="22">
        <f>SUM(L337)</f>
        <v>0</v>
      </c>
      <c r="M338" s="71">
        <f>SUM(N338+P338)</f>
        <v>0</v>
      </c>
      <c r="N338" s="22">
        <f>SUM(N337)</f>
        <v>0</v>
      </c>
      <c r="O338" s="22">
        <f>SUM(O337)</f>
        <v>0</v>
      </c>
      <c r="P338" s="24">
        <f>SUM(P337)</f>
        <v>0</v>
      </c>
      <c r="Q338" s="71">
        <f>SUM(R338+T338)</f>
        <v>0</v>
      </c>
      <c r="R338" s="22">
        <f>SUM(R337)</f>
        <v>0</v>
      </c>
      <c r="S338" s="22">
        <f>SUM(S337)</f>
        <v>0</v>
      </c>
      <c r="T338" s="24">
        <f>SUM(T337)</f>
        <v>0</v>
      </c>
      <c r="U338" s="71">
        <f>SUM(V338+X338)</f>
        <v>0</v>
      </c>
      <c r="V338" s="22">
        <f>SUM(V337)</f>
        <v>0</v>
      </c>
      <c r="W338" s="22">
        <f>SUM(W337)</f>
        <v>0</v>
      </c>
      <c r="X338" s="24">
        <f>SUM(X337)</f>
        <v>0</v>
      </c>
      <c r="Y338" s="8"/>
    </row>
    <row r="339" spans="1:25" s="2" customFormat="1" ht="15.75" customHeight="1" thickBot="1" x14ac:dyDescent="0.25">
      <c r="A339" s="592">
        <v>3</v>
      </c>
      <c r="B339" s="575">
        <v>1</v>
      </c>
      <c r="C339" s="583">
        <v>3</v>
      </c>
      <c r="D339" s="581" t="s">
        <v>291</v>
      </c>
      <c r="E339" s="612">
        <v>12</v>
      </c>
      <c r="F339" s="430" t="s">
        <v>54</v>
      </c>
      <c r="G339" s="431" t="s">
        <v>77</v>
      </c>
      <c r="H339" s="432" t="s">
        <v>28</v>
      </c>
      <c r="I339" s="502">
        <f t="shared" ref="I339:I340" si="125">SUM(J339+L339)</f>
        <v>7.2</v>
      </c>
      <c r="J339" s="26">
        <v>7.2</v>
      </c>
      <c r="K339" s="26"/>
      <c r="L339" s="47"/>
      <c r="M339" s="502">
        <f t="shared" ref="M339:M340" si="126">SUM(N339+P339)</f>
        <v>22</v>
      </c>
      <c r="N339" s="279">
        <v>22</v>
      </c>
      <c r="O339" s="26"/>
      <c r="P339" s="27"/>
      <c r="Q339" s="250">
        <f t="shared" ref="Q339:Q340" si="127">SUM(R339+T339)</f>
        <v>22</v>
      </c>
      <c r="R339" s="279">
        <v>22</v>
      </c>
      <c r="S339" s="44"/>
      <c r="T339" s="32"/>
      <c r="U339" s="250">
        <f t="shared" ref="U339:U340" si="128">SUM(V339+X339)</f>
        <v>22</v>
      </c>
      <c r="V339" s="279">
        <v>22</v>
      </c>
      <c r="W339" s="26"/>
      <c r="X339" s="29"/>
      <c r="Y339" s="278"/>
    </row>
    <row r="340" spans="1:25" s="2" customFormat="1" ht="18" customHeight="1" thickBot="1" x14ac:dyDescent="0.25">
      <c r="A340" s="592"/>
      <c r="B340" s="575"/>
      <c r="C340" s="583"/>
      <c r="D340" s="581"/>
      <c r="E340" s="645"/>
      <c r="F340" s="608" t="s">
        <v>9</v>
      </c>
      <c r="G340" s="609"/>
      <c r="H340" s="610"/>
      <c r="I340" s="82">
        <f t="shared" si="125"/>
        <v>7.2</v>
      </c>
      <c r="J340" s="229">
        <f>SUM(J339)</f>
        <v>7.2</v>
      </c>
      <c r="K340" s="229">
        <f>SUM(K339)</f>
        <v>0</v>
      </c>
      <c r="L340" s="230">
        <f>SUM(L339)</f>
        <v>0</v>
      </c>
      <c r="M340" s="82">
        <f t="shared" si="126"/>
        <v>22</v>
      </c>
      <c r="N340" s="229">
        <f>SUM(N339)</f>
        <v>22</v>
      </c>
      <c r="O340" s="229">
        <f>SUM(O339)</f>
        <v>0</v>
      </c>
      <c r="P340" s="230">
        <f>SUM(P339)</f>
        <v>0</v>
      </c>
      <c r="Q340" s="82">
        <f t="shared" si="127"/>
        <v>22</v>
      </c>
      <c r="R340" s="229">
        <f>SUM(R339)</f>
        <v>22</v>
      </c>
      <c r="S340" s="229">
        <f>SUM(S339)</f>
        <v>0</v>
      </c>
      <c r="T340" s="231">
        <f>SUM(T339)</f>
        <v>0</v>
      </c>
      <c r="U340" s="82">
        <f t="shared" si="128"/>
        <v>22</v>
      </c>
      <c r="V340" s="229">
        <f>SUM(V339)</f>
        <v>22</v>
      </c>
      <c r="W340" s="22">
        <f>SUM(W339)</f>
        <v>0</v>
      </c>
      <c r="X340" s="24">
        <f>SUM(X339)</f>
        <v>0</v>
      </c>
      <c r="Y340" s="278"/>
    </row>
    <row r="341" spans="1:25" s="4" customFormat="1" ht="20.25" hidden="1" customHeight="1" thickBot="1" x14ac:dyDescent="0.25">
      <c r="A341" s="569"/>
      <c r="B341" s="575"/>
      <c r="C341" s="576"/>
      <c r="D341" s="570"/>
      <c r="E341" s="589"/>
      <c r="F341" s="425"/>
      <c r="G341" s="425"/>
      <c r="H341" s="426"/>
      <c r="I341" s="80"/>
      <c r="J341" s="44"/>
      <c r="K341" s="44"/>
      <c r="L341" s="47"/>
      <c r="M341" s="21"/>
      <c r="N341" s="44"/>
      <c r="O341" s="44"/>
      <c r="P341" s="32"/>
      <c r="Q341" s="81"/>
      <c r="R341" s="44"/>
      <c r="S341" s="44"/>
      <c r="T341" s="47"/>
      <c r="U341" s="80"/>
      <c r="V341" s="26"/>
      <c r="W341" s="26"/>
      <c r="X341" s="29"/>
      <c r="Y341" s="8"/>
    </row>
    <row r="342" spans="1:25" s="4" customFormat="1" ht="30" hidden="1" customHeight="1" thickBot="1" x14ac:dyDescent="0.25">
      <c r="A342" s="569"/>
      <c r="B342" s="575"/>
      <c r="C342" s="577"/>
      <c r="D342" s="571"/>
      <c r="E342" s="644"/>
      <c r="F342" s="639"/>
      <c r="G342" s="640"/>
      <c r="H342" s="641"/>
      <c r="I342" s="71"/>
      <c r="J342" s="22"/>
      <c r="K342" s="22"/>
      <c r="L342" s="22"/>
      <c r="M342" s="71"/>
      <c r="N342" s="22"/>
      <c r="O342" s="22"/>
      <c r="P342" s="24"/>
      <c r="Q342" s="71"/>
      <c r="R342" s="22"/>
      <c r="S342" s="22"/>
      <c r="T342" s="24"/>
      <c r="U342" s="71"/>
      <c r="V342" s="22"/>
      <c r="W342" s="22"/>
      <c r="X342" s="24"/>
      <c r="Y342" s="8"/>
    </row>
    <row r="343" spans="1:25" s="2" customFormat="1" ht="21" customHeight="1" thickBot="1" x14ac:dyDescent="0.25">
      <c r="A343" s="592">
        <v>3</v>
      </c>
      <c r="B343" s="575">
        <v>1</v>
      </c>
      <c r="C343" s="583">
        <v>4</v>
      </c>
      <c r="D343" s="581" t="s">
        <v>490</v>
      </c>
      <c r="E343" s="612">
        <v>12</v>
      </c>
      <c r="F343" s="558" t="s">
        <v>255</v>
      </c>
      <c r="G343" s="558" t="s">
        <v>491</v>
      </c>
      <c r="H343" s="377" t="s">
        <v>28</v>
      </c>
      <c r="I343" s="502">
        <f t="shared" ref="I343:I344" si="129">SUM(J343+L343)</f>
        <v>0</v>
      </c>
      <c r="J343" s="279"/>
      <c r="K343" s="279"/>
      <c r="L343" s="405"/>
      <c r="M343" s="502">
        <f t="shared" ref="M343:M344" si="130">SUM(N343+P343)</f>
        <v>5.7</v>
      </c>
      <c r="N343" s="279">
        <v>5.7</v>
      </c>
      <c r="O343" s="279"/>
      <c r="P343" s="405"/>
      <c r="Q343" s="498">
        <f t="shared" ref="Q343:Q344" si="131">SUM(R343+T343)</f>
        <v>17.2</v>
      </c>
      <c r="R343" s="279">
        <v>17.2</v>
      </c>
      <c r="S343" s="279"/>
      <c r="T343" s="452"/>
      <c r="U343" s="498">
        <f t="shared" ref="U343:U344" si="132">SUM(V343+X343)</f>
        <v>6.5</v>
      </c>
      <c r="V343" s="279">
        <v>6.5</v>
      </c>
      <c r="W343" s="279"/>
      <c r="X343" s="29"/>
      <c r="Y343" s="278"/>
    </row>
    <row r="344" spans="1:25" s="2" customFormat="1" ht="18.75" customHeight="1" thickBot="1" x14ac:dyDescent="0.25">
      <c r="A344" s="592"/>
      <c r="B344" s="575"/>
      <c r="C344" s="583"/>
      <c r="D344" s="581"/>
      <c r="E344" s="645"/>
      <c r="F344" s="608" t="s">
        <v>9</v>
      </c>
      <c r="G344" s="609"/>
      <c r="H344" s="610"/>
      <c r="I344" s="82">
        <f t="shared" si="129"/>
        <v>0</v>
      </c>
      <c r="J344" s="229">
        <f>SUM(J343)</f>
        <v>0</v>
      </c>
      <c r="K344" s="229">
        <f>SUM(K343)</f>
        <v>0</v>
      </c>
      <c r="L344" s="230">
        <f>SUM(L343)</f>
        <v>0</v>
      </c>
      <c r="M344" s="82">
        <f t="shared" si="130"/>
        <v>5.7</v>
      </c>
      <c r="N344" s="229">
        <f>SUM(N343)</f>
        <v>5.7</v>
      </c>
      <c r="O344" s="229">
        <f>SUM(O343)</f>
        <v>0</v>
      </c>
      <c r="P344" s="230">
        <f>SUM(P343)</f>
        <v>0</v>
      </c>
      <c r="Q344" s="82">
        <f t="shared" si="131"/>
        <v>17.2</v>
      </c>
      <c r="R344" s="229">
        <f>R343</f>
        <v>17.2</v>
      </c>
      <c r="S344" s="229">
        <f>SUM(S343)</f>
        <v>0</v>
      </c>
      <c r="T344" s="231">
        <f>SUM(T343)</f>
        <v>0</v>
      </c>
      <c r="U344" s="82">
        <f t="shared" si="132"/>
        <v>6.5</v>
      </c>
      <c r="V344" s="229">
        <f>SUM(V343)</f>
        <v>6.5</v>
      </c>
      <c r="W344" s="22">
        <f>SUM(W343)</f>
        <v>0</v>
      </c>
      <c r="X344" s="24">
        <f>SUM(X343)</f>
        <v>0</v>
      </c>
      <c r="Y344" s="278"/>
    </row>
    <row r="345" spans="1:25" s="2" customFormat="1" ht="16.149999999999999" customHeight="1" thickBot="1" x14ac:dyDescent="0.25">
      <c r="A345" s="304">
        <v>3</v>
      </c>
      <c r="B345" s="427">
        <v>1</v>
      </c>
      <c r="C345" s="647" t="s">
        <v>10</v>
      </c>
      <c r="D345" s="648"/>
      <c r="E345" s="648"/>
      <c r="F345" s="648"/>
      <c r="G345" s="648"/>
      <c r="H345" s="649"/>
      <c r="I345" s="241">
        <f>SUM(J345)</f>
        <v>23.499999999999996</v>
      </c>
      <c r="J345" s="233">
        <f>SUM(J327+J330+J335+J338+J340+J344)</f>
        <v>23.499999999999996</v>
      </c>
      <c r="K345" s="233">
        <f>SUM(K327+K330+K335+K338)</f>
        <v>0</v>
      </c>
      <c r="L345" s="240">
        <f>SUM(L327+L330+L335+L338)</f>
        <v>0</v>
      </c>
      <c r="M345" s="235">
        <f>SUM(N345)</f>
        <v>59.7</v>
      </c>
      <c r="N345" s="233">
        <f>SUM(N327+N330+N335+N338+N340+N344)</f>
        <v>59.7</v>
      </c>
      <c r="O345" s="233">
        <f>SUM(O327+O330+O335+O338)</f>
        <v>0</v>
      </c>
      <c r="P345" s="234">
        <f>SUM(P327+P330+P335+P338)</f>
        <v>0</v>
      </c>
      <c r="Q345" s="241">
        <f>SUM(R345)</f>
        <v>71.2</v>
      </c>
      <c r="R345" s="233">
        <f>SUM(R327,R330,R340,R344)</f>
        <v>71.2</v>
      </c>
      <c r="S345" s="233">
        <f>SUM(S327+S330+S335+S338)</f>
        <v>0</v>
      </c>
      <c r="T345" s="240">
        <f>SUM(T327+T330+T335+T338)</f>
        <v>0</v>
      </c>
      <c r="U345" s="235">
        <f>SUM(V345)</f>
        <v>60.5</v>
      </c>
      <c r="V345" s="233">
        <f>SUM(V327+V330+V335+V338+V340+V344)</f>
        <v>60.5</v>
      </c>
      <c r="W345" s="233">
        <f>SUM(W327+W330+W335+W338)</f>
        <v>0</v>
      </c>
      <c r="X345" s="234">
        <f>SUM(X327+X330+X335+X338)</f>
        <v>0</v>
      </c>
      <c r="Y345" s="8"/>
    </row>
    <row r="346" spans="1:25" s="4" customFormat="1" ht="19.5" customHeight="1" thickBot="1" x14ac:dyDescent="0.25">
      <c r="A346" s="306">
        <v>3</v>
      </c>
      <c r="B346" s="357">
        <v>2</v>
      </c>
      <c r="C346" s="785" t="s">
        <v>289</v>
      </c>
      <c r="D346" s="726"/>
      <c r="E346" s="726"/>
      <c r="F346" s="726"/>
      <c r="G346" s="726"/>
      <c r="H346" s="726"/>
      <c r="I346" s="726"/>
      <c r="J346" s="726"/>
      <c r="K346" s="726"/>
      <c r="L346" s="726"/>
      <c r="M346" s="726"/>
      <c r="N346" s="726"/>
      <c r="O346" s="726"/>
      <c r="P346" s="726"/>
      <c r="Q346" s="726"/>
      <c r="R346" s="726"/>
      <c r="S346" s="726"/>
      <c r="T346" s="726"/>
      <c r="U346" s="726"/>
      <c r="V346" s="726"/>
      <c r="W346" s="726"/>
      <c r="X346" s="727"/>
      <c r="Y346" s="8"/>
    </row>
    <row r="347" spans="1:25" s="4" customFormat="1" ht="16.149999999999999" customHeight="1" x14ac:dyDescent="0.2">
      <c r="A347" s="569">
        <v>3</v>
      </c>
      <c r="B347" s="575">
        <v>2</v>
      </c>
      <c r="C347" s="584">
        <v>1</v>
      </c>
      <c r="D347" s="571" t="s">
        <v>165</v>
      </c>
      <c r="E347" s="589" t="s">
        <v>437</v>
      </c>
      <c r="F347" s="584" t="s">
        <v>49</v>
      </c>
      <c r="G347" s="584" t="s">
        <v>154</v>
      </c>
      <c r="H347" s="328" t="s">
        <v>448</v>
      </c>
      <c r="I347" s="502">
        <f>SUM(J347)</f>
        <v>0</v>
      </c>
      <c r="J347" s="279"/>
      <c r="K347" s="279"/>
      <c r="L347" s="405"/>
      <c r="M347" s="501">
        <f>SUM(N347+P347)</f>
        <v>60</v>
      </c>
      <c r="N347" s="44">
        <v>60</v>
      </c>
      <c r="O347" s="44"/>
      <c r="P347" s="32"/>
      <c r="Q347" s="80">
        <f>SUM(R347+T347)</f>
        <v>60</v>
      </c>
      <c r="R347" s="44">
        <v>60</v>
      </c>
      <c r="S347" s="44"/>
      <c r="T347" s="32"/>
      <c r="U347" s="80">
        <f>SUM(V347+X347)</f>
        <v>60</v>
      </c>
      <c r="V347" s="44">
        <v>60</v>
      </c>
      <c r="W347" s="44"/>
      <c r="X347" s="32"/>
      <c r="Y347" s="8"/>
    </row>
    <row r="348" spans="1:25" s="4" customFormat="1" ht="16.149999999999999" customHeight="1" thickBot="1" x14ac:dyDescent="0.25">
      <c r="A348" s="569"/>
      <c r="B348" s="575"/>
      <c r="C348" s="584"/>
      <c r="D348" s="571"/>
      <c r="E348" s="589"/>
      <c r="F348" s="803"/>
      <c r="G348" s="803"/>
      <c r="H348" s="468" t="s">
        <v>484</v>
      </c>
      <c r="I348" s="500">
        <f>SUM(J348)</f>
        <v>96</v>
      </c>
      <c r="J348" s="453">
        <v>96</v>
      </c>
      <c r="K348" s="453"/>
      <c r="L348" s="454"/>
      <c r="M348" s="520">
        <f>SUM(N348+P348)</f>
        <v>150</v>
      </c>
      <c r="N348" s="453">
        <v>150</v>
      </c>
      <c r="O348" s="16"/>
      <c r="P348" s="52"/>
      <c r="Q348" s="131">
        <f>SUM(R348+T348)</f>
        <v>150</v>
      </c>
      <c r="R348" s="16">
        <v>150</v>
      </c>
      <c r="S348" s="16"/>
      <c r="T348" s="52"/>
      <c r="U348" s="131">
        <f>SUM(V348+X348)</f>
        <v>150</v>
      </c>
      <c r="V348" s="16">
        <v>150</v>
      </c>
      <c r="W348" s="16"/>
      <c r="X348" s="52"/>
      <c r="Y348" s="8"/>
    </row>
    <row r="349" spans="1:25" s="4" customFormat="1" ht="16.149999999999999" customHeight="1" thickBot="1" x14ac:dyDescent="0.25">
      <c r="A349" s="569"/>
      <c r="B349" s="575"/>
      <c r="C349" s="584"/>
      <c r="D349" s="627"/>
      <c r="E349" s="589"/>
      <c r="F349" s="623" t="s">
        <v>9</v>
      </c>
      <c r="G349" s="624"/>
      <c r="H349" s="625"/>
      <c r="I349" s="82">
        <f>SUM(J349+L349)</f>
        <v>96</v>
      </c>
      <c r="J349" s="489">
        <f>SUM(J348)</f>
        <v>96</v>
      </c>
      <c r="K349" s="489">
        <f t="shared" ref="K349:L349" si="133">SUM(K348)</f>
        <v>0</v>
      </c>
      <c r="L349" s="489">
        <f t="shared" si="133"/>
        <v>0</v>
      </c>
      <c r="M349" s="490">
        <f>SUM(N349+P349)</f>
        <v>210</v>
      </c>
      <c r="N349" s="489">
        <f>SUM(N348+N347)</f>
        <v>210</v>
      </c>
      <c r="O349" s="489">
        <f t="shared" ref="O349:P349" si="134">SUM(O348+O347)</f>
        <v>0</v>
      </c>
      <c r="P349" s="489">
        <f t="shared" si="134"/>
        <v>0</v>
      </c>
      <c r="Q349" s="490">
        <f>SUM(R349+T349)</f>
        <v>210</v>
      </c>
      <c r="R349" s="489">
        <f>SUM(R348+R347)</f>
        <v>210</v>
      </c>
      <c r="S349" s="489">
        <f t="shared" ref="S349:T349" si="135">SUM(S348+S347)</f>
        <v>0</v>
      </c>
      <c r="T349" s="489">
        <f t="shared" si="135"/>
        <v>0</v>
      </c>
      <c r="U349" s="490">
        <f>SUM(V349+X349)</f>
        <v>210</v>
      </c>
      <c r="V349" s="489">
        <f>SUM(V348+V347)</f>
        <v>210</v>
      </c>
      <c r="W349" s="489">
        <f t="shared" ref="W349:X349" si="136">SUM(W348+W347)</f>
        <v>0</v>
      </c>
      <c r="X349" s="231">
        <f t="shared" si="136"/>
        <v>0</v>
      </c>
      <c r="Y349" s="8"/>
    </row>
    <row r="350" spans="1:25" s="4" customFormat="1" ht="18.75" customHeight="1" thickBot="1" x14ac:dyDescent="0.25">
      <c r="A350" s="569">
        <v>3</v>
      </c>
      <c r="B350" s="575">
        <v>2</v>
      </c>
      <c r="C350" s="584">
        <v>2</v>
      </c>
      <c r="D350" s="582" t="s">
        <v>166</v>
      </c>
      <c r="E350" s="589" t="s">
        <v>437</v>
      </c>
      <c r="F350" s="446" t="s">
        <v>49</v>
      </c>
      <c r="G350" s="446" t="s">
        <v>155</v>
      </c>
      <c r="H350" s="447" t="s">
        <v>475</v>
      </c>
      <c r="I350" s="502">
        <f>SUM(J350+L350)</f>
        <v>40.1</v>
      </c>
      <c r="J350" s="279">
        <v>40.1</v>
      </c>
      <c r="K350" s="279">
        <v>0.8</v>
      </c>
      <c r="L350" s="452"/>
      <c r="M350" s="502">
        <f>SUM(N350+P350)</f>
        <v>40.1</v>
      </c>
      <c r="N350" s="279">
        <v>40.1</v>
      </c>
      <c r="O350" s="26">
        <v>0.8</v>
      </c>
      <c r="P350" s="29"/>
      <c r="Q350" s="502">
        <f>SUM(R350+T350)</f>
        <v>40.1</v>
      </c>
      <c r="R350" s="279">
        <v>40.1</v>
      </c>
      <c r="S350" s="279">
        <v>0.8</v>
      </c>
      <c r="T350" s="452"/>
      <c r="U350" s="502">
        <f>SUM(V350+X350)</f>
        <v>40.1</v>
      </c>
      <c r="V350" s="279">
        <v>40.1</v>
      </c>
      <c r="W350" s="26">
        <v>0.8</v>
      </c>
      <c r="X350" s="29"/>
      <c r="Y350" s="8"/>
    </row>
    <row r="351" spans="1:25" s="4" customFormat="1" ht="17.25" customHeight="1" thickBot="1" x14ac:dyDescent="0.25">
      <c r="A351" s="569"/>
      <c r="B351" s="575"/>
      <c r="C351" s="584"/>
      <c r="D351" s="582"/>
      <c r="E351" s="589"/>
      <c r="F351" s="578" t="s">
        <v>9</v>
      </c>
      <c r="G351" s="579"/>
      <c r="H351" s="580"/>
      <c r="I351" s="82">
        <f>SUM(J351+L351)</f>
        <v>40.1</v>
      </c>
      <c r="J351" s="22">
        <f>SUM(J350)</f>
        <v>40.1</v>
      </c>
      <c r="K351" s="22">
        <f>SUM(K350)</f>
        <v>0.8</v>
      </c>
      <c r="L351" s="24">
        <f>SUM(L350)</f>
        <v>0</v>
      </c>
      <c r="M351" s="82">
        <f t="shared" ref="M351:M356" si="137">SUM(N351+P351)</f>
        <v>40.1</v>
      </c>
      <c r="N351" s="22">
        <f>SUM(N350)</f>
        <v>40.1</v>
      </c>
      <c r="O351" s="22">
        <f>SUM(O350)</f>
        <v>0.8</v>
      </c>
      <c r="P351" s="24">
        <f>SUM(P350)</f>
        <v>0</v>
      </c>
      <c r="Q351" s="82">
        <f t="shared" ref="Q351:Q356" si="138">SUM(R351+T351)</f>
        <v>40.1</v>
      </c>
      <c r="R351" s="22">
        <f>SUM(R350)</f>
        <v>40.1</v>
      </c>
      <c r="S351" s="22">
        <f>SUM(S350)</f>
        <v>0.8</v>
      </c>
      <c r="T351" s="24">
        <f>SUM(T350)</f>
        <v>0</v>
      </c>
      <c r="U351" s="82">
        <f t="shared" ref="U351:U356" si="139">SUM(V351+X351)</f>
        <v>40.1</v>
      </c>
      <c r="V351" s="22">
        <f>SUM(V350)</f>
        <v>40.1</v>
      </c>
      <c r="W351" s="22">
        <f>SUM(W350)</f>
        <v>0.8</v>
      </c>
      <c r="X351" s="24">
        <f>SUM(X350)</f>
        <v>0</v>
      </c>
      <c r="Y351" s="8"/>
    </row>
    <row r="352" spans="1:25" s="4" customFormat="1" ht="18" customHeight="1" thickBot="1" x14ac:dyDescent="0.25">
      <c r="A352" s="569">
        <v>3</v>
      </c>
      <c r="B352" s="575">
        <v>2</v>
      </c>
      <c r="C352" s="584">
        <v>3</v>
      </c>
      <c r="D352" s="570" t="s">
        <v>489</v>
      </c>
      <c r="E352" s="589" t="s">
        <v>437</v>
      </c>
      <c r="F352" s="557" t="s">
        <v>508</v>
      </c>
      <c r="G352" s="557" t="s">
        <v>156</v>
      </c>
      <c r="H352" s="516" t="s">
        <v>484</v>
      </c>
      <c r="I352" s="500">
        <f>SUM(J352)</f>
        <v>35.4</v>
      </c>
      <c r="J352" s="467">
        <v>35.4</v>
      </c>
      <c r="K352" s="467"/>
      <c r="L352" s="503"/>
      <c r="M352" s="502">
        <f t="shared" si="137"/>
        <v>127.4</v>
      </c>
      <c r="N352" s="467">
        <v>127.4</v>
      </c>
      <c r="O352" s="85"/>
      <c r="P352" s="36"/>
      <c r="Q352" s="80">
        <f t="shared" si="138"/>
        <v>60</v>
      </c>
      <c r="R352" s="85">
        <v>60</v>
      </c>
      <c r="S352" s="85"/>
      <c r="T352" s="36"/>
      <c r="U352" s="80">
        <f t="shared" si="139"/>
        <v>60</v>
      </c>
      <c r="V352" s="85">
        <v>60</v>
      </c>
      <c r="W352" s="85"/>
      <c r="X352" s="36"/>
      <c r="Y352" s="8"/>
    </row>
    <row r="353" spans="1:25" s="4" customFormat="1" ht="18.600000000000001" customHeight="1" thickBot="1" x14ac:dyDescent="0.25">
      <c r="A353" s="569"/>
      <c r="B353" s="575"/>
      <c r="C353" s="584"/>
      <c r="D353" s="627"/>
      <c r="E353" s="589"/>
      <c r="F353" s="608" t="s">
        <v>9</v>
      </c>
      <c r="G353" s="609"/>
      <c r="H353" s="610"/>
      <c r="I353" s="82">
        <f>SUM(J353+L353)</f>
        <v>35.4</v>
      </c>
      <c r="J353" s="229">
        <f>SUM(J352)</f>
        <v>35.4</v>
      </c>
      <c r="K353" s="229">
        <f t="shared" ref="K353:L353" si="140">SUM(K352)</f>
        <v>0</v>
      </c>
      <c r="L353" s="229">
        <f t="shared" si="140"/>
        <v>0</v>
      </c>
      <c r="M353" s="82">
        <f t="shared" si="137"/>
        <v>127.4</v>
      </c>
      <c r="N353" s="229">
        <f>SUM(N352)</f>
        <v>127.4</v>
      </c>
      <c r="O353" s="229">
        <f t="shared" ref="O353:P353" si="141">SUM(O352)</f>
        <v>0</v>
      </c>
      <c r="P353" s="229">
        <f t="shared" si="141"/>
        <v>0</v>
      </c>
      <c r="Q353" s="82">
        <f t="shared" si="138"/>
        <v>60</v>
      </c>
      <c r="R353" s="229">
        <f>SUM(R352)</f>
        <v>60</v>
      </c>
      <c r="S353" s="229">
        <f t="shared" ref="S353:T353" si="142">SUM(S352)</f>
        <v>0</v>
      </c>
      <c r="T353" s="229">
        <f t="shared" si="142"/>
        <v>0</v>
      </c>
      <c r="U353" s="82">
        <f t="shared" si="139"/>
        <v>60</v>
      </c>
      <c r="V353" s="229">
        <f>SUM(V352)</f>
        <v>60</v>
      </c>
      <c r="W353" s="229">
        <f t="shared" ref="W353:X353" si="143">SUM(W352)</f>
        <v>0</v>
      </c>
      <c r="X353" s="231">
        <f t="shared" si="143"/>
        <v>0</v>
      </c>
      <c r="Y353" s="8"/>
    </row>
    <row r="354" spans="1:25" s="4" customFormat="1" ht="22.9" customHeight="1" x14ac:dyDescent="0.2">
      <c r="A354" s="569">
        <v>3</v>
      </c>
      <c r="B354" s="575">
        <v>2</v>
      </c>
      <c r="C354" s="576">
        <v>4</v>
      </c>
      <c r="D354" s="570" t="s">
        <v>167</v>
      </c>
      <c r="E354" s="589" t="s">
        <v>437</v>
      </c>
      <c r="F354" s="567" t="s">
        <v>53</v>
      </c>
      <c r="G354" s="567" t="s">
        <v>157</v>
      </c>
      <c r="H354" s="366" t="s">
        <v>28</v>
      </c>
      <c r="I354" s="502">
        <f>SUM(J354)</f>
        <v>50</v>
      </c>
      <c r="J354" s="279">
        <v>50</v>
      </c>
      <c r="K354" s="279"/>
      <c r="L354" s="405"/>
      <c r="M354" s="502">
        <f t="shared" si="137"/>
        <v>50</v>
      </c>
      <c r="N354" s="44">
        <v>50</v>
      </c>
      <c r="O354" s="44"/>
      <c r="P354" s="32"/>
      <c r="Q354" s="80">
        <f t="shared" si="138"/>
        <v>50</v>
      </c>
      <c r="R354" s="44">
        <v>50</v>
      </c>
      <c r="S354" s="44"/>
      <c r="T354" s="32"/>
      <c r="U354" s="80">
        <f t="shared" si="139"/>
        <v>50</v>
      </c>
      <c r="V354" s="44">
        <v>50</v>
      </c>
      <c r="W354" s="44"/>
      <c r="X354" s="32"/>
      <c r="Y354" s="8"/>
    </row>
    <row r="355" spans="1:25" s="4" customFormat="1" ht="22.9" customHeight="1" thickBot="1" x14ac:dyDescent="0.25">
      <c r="A355" s="569"/>
      <c r="B355" s="575"/>
      <c r="C355" s="576"/>
      <c r="D355" s="571"/>
      <c r="E355" s="589"/>
      <c r="F355" s="568"/>
      <c r="G355" s="568"/>
      <c r="H355" s="468" t="s">
        <v>448</v>
      </c>
      <c r="I355" s="500"/>
      <c r="J355" s="467"/>
      <c r="K355" s="467"/>
      <c r="L355" s="503"/>
      <c r="M355" s="500">
        <f>SUM(N355)</f>
        <v>25</v>
      </c>
      <c r="N355" s="467">
        <v>25</v>
      </c>
      <c r="O355" s="467"/>
      <c r="P355" s="499"/>
      <c r="Q355" s="500">
        <f>SUM(R355)</f>
        <v>25</v>
      </c>
      <c r="R355" s="467">
        <v>25</v>
      </c>
      <c r="S355" s="467"/>
      <c r="T355" s="499"/>
      <c r="U355" s="500">
        <f>SUM(V355)</f>
        <v>25</v>
      </c>
      <c r="V355" s="467">
        <v>25</v>
      </c>
      <c r="W355" s="85"/>
      <c r="X355" s="36"/>
      <c r="Y355" s="8"/>
    </row>
    <row r="356" spans="1:25" s="4" customFormat="1" ht="16.149999999999999" customHeight="1" thickBot="1" x14ac:dyDescent="0.25">
      <c r="A356" s="569"/>
      <c r="B356" s="575"/>
      <c r="C356" s="576"/>
      <c r="D356" s="627"/>
      <c r="E356" s="589"/>
      <c r="F356" s="623" t="s">
        <v>9</v>
      </c>
      <c r="G356" s="624"/>
      <c r="H356" s="625"/>
      <c r="I356" s="71">
        <f>SUM(J356+L356)</f>
        <v>50</v>
      </c>
      <c r="J356" s="22">
        <f>SUM(J354)</f>
        <v>50</v>
      </c>
      <c r="K356" s="22">
        <f>SUM(K354)</f>
        <v>0</v>
      </c>
      <c r="L356" s="24">
        <f>SUM(L354)</f>
        <v>0</v>
      </c>
      <c r="M356" s="71">
        <f t="shared" si="137"/>
        <v>75</v>
      </c>
      <c r="N356" s="22">
        <f>SUM(N354+N355)</f>
        <v>75</v>
      </c>
      <c r="O356" s="22">
        <f>SUM(O354)</f>
        <v>0</v>
      </c>
      <c r="P356" s="24">
        <f>SUM(P354)</f>
        <v>0</v>
      </c>
      <c r="Q356" s="71">
        <f t="shared" si="138"/>
        <v>75</v>
      </c>
      <c r="R356" s="22">
        <f>SUM(R354+R355)</f>
        <v>75</v>
      </c>
      <c r="S356" s="22">
        <f>SUM(S354)</f>
        <v>0</v>
      </c>
      <c r="T356" s="24">
        <f>SUM(T354)</f>
        <v>0</v>
      </c>
      <c r="U356" s="71">
        <f t="shared" si="139"/>
        <v>75</v>
      </c>
      <c r="V356" s="22">
        <f>SUM(V354+V355)</f>
        <v>75</v>
      </c>
      <c r="W356" s="22">
        <f>SUM(W354)</f>
        <v>0</v>
      </c>
      <c r="X356" s="24">
        <f>SUM(X354)</f>
        <v>0</v>
      </c>
      <c r="Y356" s="8"/>
    </row>
    <row r="357" spans="1:25" s="4" customFormat="1" ht="17.25" hidden="1" customHeight="1" thickBot="1" x14ac:dyDescent="0.25">
      <c r="A357" s="569">
        <v>3</v>
      </c>
      <c r="B357" s="575">
        <v>2</v>
      </c>
      <c r="C357" s="576">
        <v>4</v>
      </c>
      <c r="D357" s="570" t="s">
        <v>208</v>
      </c>
      <c r="E357" s="589" t="s">
        <v>63</v>
      </c>
      <c r="F357" s="354" t="s">
        <v>49</v>
      </c>
      <c r="G357" s="354" t="s">
        <v>294</v>
      </c>
      <c r="H357" s="355" t="s">
        <v>210</v>
      </c>
      <c r="I357" s="80">
        <f>SUM(J357+L357)</f>
        <v>0</v>
      </c>
      <c r="J357" s="44"/>
      <c r="K357" s="44"/>
      <c r="L357" s="47"/>
      <c r="M357" s="80">
        <f t="shared" ref="M357:M362" si="144">SUM(N357+P357)</f>
        <v>0</v>
      </c>
      <c r="N357" s="44"/>
      <c r="O357" s="44"/>
      <c r="P357" s="32"/>
      <c r="Q357" s="81">
        <f>SUM(R357)</f>
        <v>0</v>
      </c>
      <c r="R357" s="44"/>
      <c r="S357" s="44"/>
      <c r="T357" s="32"/>
      <c r="U357" s="80">
        <f>SUM(V357)</f>
        <v>0</v>
      </c>
      <c r="V357" s="44"/>
      <c r="W357" s="44"/>
      <c r="X357" s="32"/>
      <c r="Y357" s="8"/>
    </row>
    <row r="358" spans="1:25" s="4" customFormat="1" ht="17.25" hidden="1" customHeight="1" thickBot="1" x14ac:dyDescent="0.25">
      <c r="A358" s="569"/>
      <c r="B358" s="575"/>
      <c r="C358" s="576"/>
      <c r="D358" s="627"/>
      <c r="E358" s="589"/>
      <c r="F358" s="623" t="s">
        <v>9</v>
      </c>
      <c r="G358" s="624"/>
      <c r="H358" s="625"/>
      <c r="I358" s="71">
        <f>SUM(J358+L358)</f>
        <v>0</v>
      </c>
      <c r="J358" s="22">
        <f>SUM(J357)</f>
        <v>0</v>
      </c>
      <c r="K358" s="22">
        <f>SUM(K357)</f>
        <v>0</v>
      </c>
      <c r="L358" s="24">
        <f>SUM(L357)</f>
        <v>0</v>
      </c>
      <c r="M358" s="71">
        <f t="shared" si="144"/>
        <v>0</v>
      </c>
      <c r="N358" s="22">
        <f>SUM(N357)</f>
        <v>0</v>
      </c>
      <c r="O358" s="22">
        <f>SUM(O357)</f>
        <v>0</v>
      </c>
      <c r="P358" s="24">
        <f>SUM(P357)</f>
        <v>0</v>
      </c>
      <c r="Q358" s="71">
        <f>SUM(R358+T358)</f>
        <v>0</v>
      </c>
      <c r="R358" s="22">
        <f>SUM(R357)</f>
        <v>0</v>
      </c>
      <c r="S358" s="22">
        <f>SUM(S357)</f>
        <v>0</v>
      </c>
      <c r="T358" s="24">
        <f>SUM(T357)</f>
        <v>0</v>
      </c>
      <c r="U358" s="71">
        <f>SUM(V358+X358)</f>
        <v>0</v>
      </c>
      <c r="V358" s="22">
        <f>SUM(V357)</f>
        <v>0</v>
      </c>
      <c r="W358" s="22">
        <f>SUM(W357)</f>
        <v>0</v>
      </c>
      <c r="X358" s="24">
        <f>SUM(X357)</f>
        <v>0</v>
      </c>
      <c r="Y358" s="8"/>
    </row>
    <row r="359" spans="1:25" s="4" customFormat="1" ht="18" customHeight="1" thickBot="1" x14ac:dyDescent="0.25">
      <c r="A359" s="569">
        <v>3</v>
      </c>
      <c r="B359" s="575">
        <v>2</v>
      </c>
      <c r="C359" s="576">
        <v>5</v>
      </c>
      <c r="D359" s="570" t="s">
        <v>293</v>
      </c>
      <c r="E359" s="589" t="s">
        <v>295</v>
      </c>
      <c r="F359" s="354" t="s">
        <v>54</v>
      </c>
      <c r="G359" s="354" t="s">
        <v>209</v>
      </c>
      <c r="H359" s="355" t="s">
        <v>28</v>
      </c>
      <c r="I359" s="502">
        <f>SUM(J359)</f>
        <v>6.3</v>
      </c>
      <c r="J359" s="279">
        <v>6.3</v>
      </c>
      <c r="K359" s="279"/>
      <c r="L359" s="405"/>
      <c r="M359" s="523">
        <f t="shared" si="144"/>
        <v>7.8</v>
      </c>
      <c r="N359" s="44">
        <v>7.8</v>
      </c>
      <c r="O359" s="44"/>
      <c r="P359" s="32"/>
      <c r="Q359" s="81">
        <f>SUM(R359+T359)</f>
        <v>7.8</v>
      </c>
      <c r="R359" s="44">
        <v>7.8</v>
      </c>
      <c r="S359" s="44"/>
      <c r="T359" s="32"/>
      <c r="U359" s="80">
        <f>SUM(V359+X359)</f>
        <v>7.8</v>
      </c>
      <c r="V359" s="44">
        <v>7.8</v>
      </c>
      <c r="W359" s="44"/>
      <c r="X359" s="29"/>
      <c r="Y359" s="8"/>
    </row>
    <row r="360" spans="1:25" s="4" customFormat="1" ht="15" customHeight="1" thickBot="1" x14ac:dyDescent="0.25">
      <c r="A360" s="569"/>
      <c r="B360" s="575"/>
      <c r="C360" s="576"/>
      <c r="D360" s="627"/>
      <c r="E360" s="589"/>
      <c r="F360" s="623" t="s">
        <v>9</v>
      </c>
      <c r="G360" s="624"/>
      <c r="H360" s="625"/>
      <c r="I360" s="82">
        <f>SUM(J360+L360)</f>
        <v>6.3</v>
      </c>
      <c r="J360" s="229">
        <f>SUM(J359)</f>
        <v>6.3</v>
      </c>
      <c r="K360" s="229">
        <f>SUM(K359)</f>
        <v>0</v>
      </c>
      <c r="L360" s="231">
        <f>SUM(L359)</f>
        <v>0</v>
      </c>
      <c r="M360" s="82">
        <f t="shared" si="144"/>
        <v>7.8</v>
      </c>
      <c r="N360" s="229">
        <f>SUM(N359)</f>
        <v>7.8</v>
      </c>
      <c r="O360" s="229">
        <f>SUM(O359)</f>
        <v>0</v>
      </c>
      <c r="P360" s="231">
        <f>SUM(P359)</f>
        <v>0</v>
      </c>
      <c r="Q360" s="82">
        <f>SUM(R360+T360)</f>
        <v>7.8</v>
      </c>
      <c r="R360" s="229">
        <f>SUM(R359)</f>
        <v>7.8</v>
      </c>
      <c r="S360" s="229">
        <f>SUM(S359)</f>
        <v>0</v>
      </c>
      <c r="T360" s="231">
        <f>SUM(T359)</f>
        <v>0</v>
      </c>
      <c r="U360" s="82">
        <f>SUM(V360+X360)</f>
        <v>7.8</v>
      </c>
      <c r="V360" s="22">
        <f>SUM(V359)</f>
        <v>7.8</v>
      </c>
      <c r="W360" s="22">
        <f>SUM(W359)</f>
        <v>0</v>
      </c>
      <c r="X360" s="24">
        <f>SUM(X359)</f>
        <v>0</v>
      </c>
      <c r="Y360" s="8"/>
    </row>
    <row r="361" spans="1:25" s="4" customFormat="1" ht="20.25" hidden="1" customHeight="1" thickBot="1" x14ac:dyDescent="0.25">
      <c r="A361" s="569">
        <v>3</v>
      </c>
      <c r="B361" s="575">
        <v>2</v>
      </c>
      <c r="C361" s="576">
        <v>5</v>
      </c>
      <c r="D361" s="570" t="s">
        <v>327</v>
      </c>
      <c r="E361" s="589" t="s">
        <v>63</v>
      </c>
      <c r="F361" s="354" t="s">
        <v>53</v>
      </c>
      <c r="G361" s="354" t="s">
        <v>326</v>
      </c>
      <c r="H361" s="355" t="s">
        <v>28</v>
      </c>
      <c r="I361" s="80">
        <f>SUM(J361)</f>
        <v>0</v>
      </c>
      <c r="J361" s="44"/>
      <c r="K361" s="44"/>
      <c r="L361" s="47"/>
      <c r="M361" s="247">
        <f t="shared" si="144"/>
        <v>0</v>
      </c>
      <c r="N361" s="44"/>
      <c r="O361" s="44"/>
      <c r="P361" s="32"/>
      <c r="Q361" s="81"/>
      <c r="R361" s="44"/>
      <c r="S361" s="44"/>
      <c r="T361" s="32"/>
      <c r="U361" s="80"/>
      <c r="V361" s="44"/>
      <c r="W361" s="44"/>
      <c r="X361" s="29"/>
      <c r="Y361" s="8"/>
    </row>
    <row r="362" spans="1:25" s="4" customFormat="1" ht="20.25" hidden="1" customHeight="1" thickBot="1" x14ac:dyDescent="0.25">
      <c r="A362" s="569"/>
      <c r="B362" s="575"/>
      <c r="C362" s="576"/>
      <c r="D362" s="627"/>
      <c r="E362" s="589"/>
      <c r="F362" s="623" t="s">
        <v>9</v>
      </c>
      <c r="G362" s="624"/>
      <c r="H362" s="625"/>
      <c r="I362" s="82">
        <f>SUM(J362+L362)</f>
        <v>0</v>
      </c>
      <c r="J362" s="229">
        <f>SUM(J361)</f>
        <v>0</v>
      </c>
      <c r="K362" s="229">
        <f>SUM(K361)</f>
        <v>0</v>
      </c>
      <c r="L362" s="231">
        <f>SUM(L361)</f>
        <v>0</v>
      </c>
      <c r="M362" s="82">
        <f t="shared" si="144"/>
        <v>0</v>
      </c>
      <c r="N362" s="229">
        <f>SUM(N361)</f>
        <v>0</v>
      </c>
      <c r="O362" s="229">
        <f>SUM(O361)</f>
        <v>0</v>
      </c>
      <c r="P362" s="231">
        <f>SUM(P361)</f>
        <v>0</v>
      </c>
      <c r="Q362" s="82">
        <f>SUM(R362+T362)</f>
        <v>0</v>
      </c>
      <c r="R362" s="229">
        <f>SUM(R361)</f>
        <v>0</v>
      </c>
      <c r="S362" s="229">
        <f>SUM(S361)</f>
        <v>0</v>
      </c>
      <c r="T362" s="231">
        <f>SUM(T361)</f>
        <v>0</v>
      </c>
      <c r="U362" s="82">
        <f>SUM(V362+X362)</f>
        <v>0</v>
      </c>
      <c r="V362" s="22">
        <f>SUM(V361)</f>
        <v>0</v>
      </c>
      <c r="W362" s="22">
        <f>SUM(W361)</f>
        <v>0</v>
      </c>
      <c r="X362" s="24">
        <f>SUM(X361)</f>
        <v>0</v>
      </c>
      <c r="Y362" s="8"/>
    </row>
    <row r="363" spans="1:25" s="4" customFormat="1" ht="20.25" hidden="1" customHeight="1" thickBot="1" x14ac:dyDescent="0.25">
      <c r="A363" s="572">
        <v>3</v>
      </c>
      <c r="B363" s="575">
        <v>2</v>
      </c>
      <c r="C363" s="576">
        <v>7</v>
      </c>
      <c r="D363" s="570" t="s">
        <v>299</v>
      </c>
      <c r="E363" s="589" t="s">
        <v>63</v>
      </c>
      <c r="F363" s="354" t="s">
        <v>53</v>
      </c>
      <c r="G363" s="354" t="s">
        <v>298</v>
      </c>
      <c r="H363" s="355" t="s">
        <v>28</v>
      </c>
      <c r="I363" s="80">
        <f>SUM(J363)</f>
        <v>0</v>
      </c>
      <c r="J363" s="44"/>
      <c r="K363" s="44"/>
      <c r="L363" s="47"/>
      <c r="M363" s="247">
        <f t="shared" ref="M363:M382" si="145">SUM(N363+P363)</f>
        <v>0</v>
      </c>
      <c r="N363" s="44"/>
      <c r="O363" s="44"/>
      <c r="P363" s="32"/>
      <c r="Q363" s="81"/>
      <c r="R363" s="44"/>
      <c r="S363" s="44"/>
      <c r="T363" s="32"/>
      <c r="U363" s="80"/>
      <c r="V363" s="44"/>
      <c r="W363" s="44"/>
      <c r="X363" s="29"/>
      <c r="Y363" s="8"/>
    </row>
    <row r="364" spans="1:25" s="4" customFormat="1" ht="20.25" hidden="1" customHeight="1" thickBot="1" x14ac:dyDescent="0.25">
      <c r="A364" s="569"/>
      <c r="B364" s="575"/>
      <c r="C364" s="576"/>
      <c r="D364" s="627"/>
      <c r="E364" s="589"/>
      <c r="F364" s="623" t="s">
        <v>9</v>
      </c>
      <c r="G364" s="624"/>
      <c r="H364" s="625"/>
      <c r="I364" s="82">
        <f>SUM(J364+L364)</f>
        <v>0</v>
      </c>
      <c r="J364" s="229">
        <f>SUM(J363)</f>
        <v>0</v>
      </c>
      <c r="K364" s="229">
        <f>SUM(K363)</f>
        <v>0</v>
      </c>
      <c r="L364" s="231">
        <f>SUM(L363)</f>
        <v>0</v>
      </c>
      <c r="M364" s="82">
        <f t="shared" si="145"/>
        <v>0</v>
      </c>
      <c r="N364" s="229">
        <f>SUM(N363)</f>
        <v>0</v>
      </c>
      <c r="O364" s="229">
        <f>SUM(O363)</f>
        <v>0</v>
      </c>
      <c r="P364" s="231">
        <f>SUM(P363)</f>
        <v>0</v>
      </c>
      <c r="Q364" s="82">
        <f>SUM(R364+T364)</f>
        <v>0</v>
      </c>
      <c r="R364" s="229">
        <f>SUM(R363)</f>
        <v>0</v>
      </c>
      <c r="S364" s="229">
        <f>SUM(S363)</f>
        <v>0</v>
      </c>
      <c r="T364" s="231">
        <f>SUM(T363)</f>
        <v>0</v>
      </c>
      <c r="U364" s="82">
        <f>SUM(V364+X364)</f>
        <v>0</v>
      </c>
      <c r="V364" s="22">
        <f>SUM(V363)</f>
        <v>0</v>
      </c>
      <c r="W364" s="22">
        <f>SUM(W363)</f>
        <v>0</v>
      </c>
      <c r="X364" s="24">
        <f>SUM(X363)</f>
        <v>0</v>
      </c>
      <c r="Y364" s="8"/>
    </row>
    <row r="365" spans="1:25" s="4" customFormat="1" ht="20.25" hidden="1" customHeight="1" thickBot="1" x14ac:dyDescent="0.25">
      <c r="A365" s="572">
        <v>3</v>
      </c>
      <c r="B365" s="585">
        <v>2</v>
      </c>
      <c r="C365" s="587">
        <v>8</v>
      </c>
      <c r="D365" s="571" t="s">
        <v>296</v>
      </c>
      <c r="E365" s="626" t="s">
        <v>63</v>
      </c>
      <c r="F365" s="354" t="s">
        <v>53</v>
      </c>
      <c r="G365" s="354" t="s">
        <v>297</v>
      </c>
      <c r="H365" s="355" t="s">
        <v>28</v>
      </c>
      <c r="I365" s="80">
        <f>SUM(J365)</f>
        <v>0</v>
      </c>
      <c r="J365" s="44"/>
      <c r="K365" s="44"/>
      <c r="L365" s="47"/>
      <c r="M365" s="247">
        <f t="shared" si="145"/>
        <v>0</v>
      </c>
      <c r="N365" s="44"/>
      <c r="O365" s="44"/>
      <c r="P365" s="32"/>
      <c r="Q365" s="81"/>
      <c r="R365" s="44"/>
      <c r="S365" s="44"/>
      <c r="T365" s="32"/>
      <c r="U365" s="80"/>
      <c r="V365" s="44"/>
      <c r="W365" s="44"/>
      <c r="X365" s="29"/>
      <c r="Y365" s="8"/>
    </row>
    <row r="366" spans="1:25" s="4" customFormat="1" ht="20.25" hidden="1" customHeight="1" thickBot="1" x14ac:dyDescent="0.25">
      <c r="A366" s="569"/>
      <c r="B366" s="575"/>
      <c r="C366" s="576"/>
      <c r="D366" s="627"/>
      <c r="E366" s="589"/>
      <c r="F366" s="623" t="s">
        <v>9</v>
      </c>
      <c r="G366" s="624"/>
      <c r="H366" s="625"/>
      <c r="I366" s="82">
        <f>SUM(J366+L366)</f>
        <v>0</v>
      </c>
      <c r="J366" s="229">
        <f>SUM(J365)</f>
        <v>0</v>
      </c>
      <c r="K366" s="229">
        <f>SUM(K365)</f>
        <v>0</v>
      </c>
      <c r="L366" s="231">
        <f>SUM(L365)</f>
        <v>0</v>
      </c>
      <c r="M366" s="82">
        <f t="shared" si="145"/>
        <v>0</v>
      </c>
      <c r="N366" s="229">
        <f>SUM(N365)</f>
        <v>0</v>
      </c>
      <c r="O366" s="229">
        <f>SUM(O365)</f>
        <v>0</v>
      </c>
      <c r="P366" s="231">
        <f>SUM(P365)</f>
        <v>0</v>
      </c>
      <c r="Q366" s="82">
        <f>SUM(R366+T366)</f>
        <v>0</v>
      </c>
      <c r="R366" s="229">
        <f>SUM(R365)</f>
        <v>0</v>
      </c>
      <c r="S366" s="229">
        <f>SUM(S365)</f>
        <v>0</v>
      </c>
      <c r="T366" s="231">
        <f>SUM(T365)</f>
        <v>0</v>
      </c>
      <c r="U366" s="82">
        <f>SUM(V366+X366)</f>
        <v>0</v>
      </c>
      <c r="V366" s="22">
        <f>SUM(V365)</f>
        <v>0</v>
      </c>
      <c r="W366" s="22">
        <f>SUM(W365)</f>
        <v>0</v>
      </c>
      <c r="X366" s="24">
        <f>SUM(X365)</f>
        <v>0</v>
      </c>
      <c r="Y366" s="8"/>
    </row>
    <row r="367" spans="1:25" s="4" customFormat="1" ht="20.25" hidden="1" customHeight="1" thickBot="1" x14ac:dyDescent="0.25">
      <c r="A367" s="572">
        <v>3</v>
      </c>
      <c r="B367" s="585">
        <v>2</v>
      </c>
      <c r="C367" s="587">
        <v>9</v>
      </c>
      <c r="D367" s="571" t="s">
        <v>301</v>
      </c>
      <c r="E367" s="626" t="s">
        <v>63</v>
      </c>
      <c r="F367" s="354" t="s">
        <v>53</v>
      </c>
      <c r="G367" s="354" t="s">
        <v>300</v>
      </c>
      <c r="H367" s="355" t="s">
        <v>28</v>
      </c>
      <c r="I367" s="80">
        <f>SUM(J367)</f>
        <v>0</v>
      </c>
      <c r="J367" s="44"/>
      <c r="K367" s="44"/>
      <c r="L367" s="47"/>
      <c r="M367" s="247">
        <f t="shared" si="145"/>
        <v>0</v>
      </c>
      <c r="N367" s="44"/>
      <c r="O367" s="44"/>
      <c r="P367" s="32"/>
      <c r="Q367" s="81"/>
      <c r="R367" s="44"/>
      <c r="S367" s="44"/>
      <c r="T367" s="32"/>
      <c r="U367" s="80"/>
      <c r="V367" s="44"/>
      <c r="W367" s="44"/>
      <c r="X367" s="29"/>
      <c r="Y367" s="8"/>
    </row>
    <row r="368" spans="1:25" s="4" customFormat="1" ht="20.25" hidden="1" customHeight="1" thickBot="1" x14ac:dyDescent="0.25">
      <c r="A368" s="569"/>
      <c r="B368" s="575"/>
      <c r="C368" s="576"/>
      <c r="D368" s="627"/>
      <c r="E368" s="589"/>
      <c r="F368" s="623" t="s">
        <v>9</v>
      </c>
      <c r="G368" s="624"/>
      <c r="H368" s="625"/>
      <c r="I368" s="82">
        <f>SUM(J368+L368)</f>
        <v>0</v>
      </c>
      <c r="J368" s="229">
        <f>SUM(J367)</f>
        <v>0</v>
      </c>
      <c r="K368" s="229">
        <f>SUM(K367)</f>
        <v>0</v>
      </c>
      <c r="L368" s="231">
        <f>SUM(L367)</f>
        <v>0</v>
      </c>
      <c r="M368" s="82">
        <f t="shared" si="145"/>
        <v>0</v>
      </c>
      <c r="N368" s="229">
        <f>SUM(N367)</f>
        <v>0</v>
      </c>
      <c r="O368" s="229">
        <f>SUM(O367)</f>
        <v>0</v>
      </c>
      <c r="P368" s="231">
        <f>SUM(P367)</f>
        <v>0</v>
      </c>
      <c r="Q368" s="82">
        <f>SUM(R368+T368)</f>
        <v>0</v>
      </c>
      <c r="R368" s="229">
        <f>SUM(R367)</f>
        <v>0</v>
      </c>
      <c r="S368" s="229">
        <f>SUM(S367)</f>
        <v>0</v>
      </c>
      <c r="T368" s="231">
        <f>SUM(T367)</f>
        <v>0</v>
      </c>
      <c r="U368" s="82">
        <f>SUM(V368+X368)</f>
        <v>0</v>
      </c>
      <c r="V368" s="22">
        <f>SUM(V367)</f>
        <v>0</v>
      </c>
      <c r="W368" s="22">
        <f>SUM(W367)</f>
        <v>0</v>
      </c>
      <c r="X368" s="24">
        <f>SUM(X367)</f>
        <v>0</v>
      </c>
      <c r="Y368" s="8"/>
    </row>
    <row r="369" spans="1:25" s="4" customFormat="1" ht="20.25" hidden="1" customHeight="1" thickBot="1" x14ac:dyDescent="0.25">
      <c r="A369" s="572">
        <v>3</v>
      </c>
      <c r="B369" s="585">
        <v>2</v>
      </c>
      <c r="C369" s="576">
        <v>10</v>
      </c>
      <c r="D369" s="570" t="s">
        <v>303</v>
      </c>
      <c r="E369" s="589" t="s">
        <v>63</v>
      </c>
      <c r="F369" s="354" t="s">
        <v>53</v>
      </c>
      <c r="G369" s="354" t="s">
        <v>302</v>
      </c>
      <c r="H369" s="355" t="s">
        <v>28</v>
      </c>
      <c r="I369" s="80">
        <f>SUM(J369)</f>
        <v>0</v>
      </c>
      <c r="J369" s="44"/>
      <c r="K369" s="44"/>
      <c r="L369" s="47"/>
      <c r="M369" s="247">
        <f t="shared" si="145"/>
        <v>0</v>
      </c>
      <c r="N369" s="44"/>
      <c r="O369" s="44"/>
      <c r="P369" s="32"/>
      <c r="Q369" s="81"/>
      <c r="R369" s="44"/>
      <c r="S369" s="44"/>
      <c r="T369" s="32"/>
      <c r="U369" s="80"/>
      <c r="V369" s="44"/>
      <c r="W369" s="44"/>
      <c r="X369" s="29"/>
      <c r="Y369" s="8"/>
    </row>
    <row r="370" spans="1:25" s="4" customFormat="1" ht="20.25" hidden="1" customHeight="1" thickBot="1" x14ac:dyDescent="0.25">
      <c r="A370" s="569"/>
      <c r="B370" s="575"/>
      <c r="C370" s="576"/>
      <c r="D370" s="627"/>
      <c r="E370" s="589"/>
      <c r="F370" s="623" t="s">
        <v>9</v>
      </c>
      <c r="G370" s="624"/>
      <c r="H370" s="625"/>
      <c r="I370" s="82">
        <f>SUM(J370+L370)</f>
        <v>0</v>
      </c>
      <c r="J370" s="229">
        <f>SUM(J369)</f>
        <v>0</v>
      </c>
      <c r="K370" s="229">
        <f>SUM(K369)</f>
        <v>0</v>
      </c>
      <c r="L370" s="231">
        <f>SUM(L369)</f>
        <v>0</v>
      </c>
      <c r="M370" s="82">
        <f t="shared" si="145"/>
        <v>0</v>
      </c>
      <c r="N370" s="229">
        <f>SUM(N369)</f>
        <v>0</v>
      </c>
      <c r="O370" s="229">
        <f>SUM(O369)</f>
        <v>0</v>
      </c>
      <c r="P370" s="231">
        <f>SUM(P369)</f>
        <v>0</v>
      </c>
      <c r="Q370" s="82">
        <f>SUM(R370+T370)</f>
        <v>0</v>
      </c>
      <c r="R370" s="229">
        <f>SUM(R369)</f>
        <v>0</v>
      </c>
      <c r="S370" s="229">
        <f>SUM(S369)</f>
        <v>0</v>
      </c>
      <c r="T370" s="231">
        <f>SUM(T369)</f>
        <v>0</v>
      </c>
      <c r="U370" s="82">
        <f>SUM(V370+X370)</f>
        <v>0</v>
      </c>
      <c r="V370" s="22">
        <f>SUM(V369)</f>
        <v>0</v>
      </c>
      <c r="W370" s="22">
        <f>SUM(W369)</f>
        <v>0</v>
      </c>
      <c r="X370" s="24">
        <f>SUM(X369)</f>
        <v>0</v>
      </c>
      <c r="Y370" s="8"/>
    </row>
    <row r="371" spans="1:25" s="4" customFormat="1" ht="20.25" hidden="1" customHeight="1" thickBot="1" x14ac:dyDescent="0.25">
      <c r="A371" s="572">
        <v>3</v>
      </c>
      <c r="B371" s="585">
        <v>2</v>
      </c>
      <c r="C371" s="587">
        <v>11</v>
      </c>
      <c r="D371" s="571" t="s">
        <v>304</v>
      </c>
      <c r="E371" s="626" t="s">
        <v>63</v>
      </c>
      <c r="F371" s="354" t="s">
        <v>49</v>
      </c>
      <c r="G371" s="354" t="s">
        <v>305</v>
      </c>
      <c r="H371" s="355" t="s">
        <v>28</v>
      </c>
      <c r="I371" s="80">
        <f>SUM(J371)</f>
        <v>0</v>
      </c>
      <c r="J371" s="44"/>
      <c r="K371" s="44"/>
      <c r="L371" s="47"/>
      <c r="M371" s="247">
        <f t="shared" si="145"/>
        <v>0</v>
      </c>
      <c r="N371" s="44"/>
      <c r="O371" s="44"/>
      <c r="P371" s="32"/>
      <c r="Q371" s="81"/>
      <c r="R371" s="44"/>
      <c r="S371" s="44"/>
      <c r="T371" s="32"/>
      <c r="U371" s="80"/>
      <c r="V371" s="44"/>
      <c r="W371" s="44"/>
      <c r="X371" s="29"/>
      <c r="Y371" s="8"/>
    </row>
    <row r="372" spans="1:25" s="4" customFormat="1" ht="20.25" hidden="1" customHeight="1" thickBot="1" x14ac:dyDescent="0.25">
      <c r="A372" s="569"/>
      <c r="B372" s="575"/>
      <c r="C372" s="576"/>
      <c r="D372" s="627"/>
      <c r="E372" s="589"/>
      <c r="F372" s="623" t="s">
        <v>9</v>
      </c>
      <c r="G372" s="624"/>
      <c r="H372" s="625"/>
      <c r="I372" s="82">
        <f>SUM(J372+L372)</f>
        <v>0</v>
      </c>
      <c r="J372" s="229">
        <f>SUM(J371)</f>
        <v>0</v>
      </c>
      <c r="K372" s="229">
        <f>SUM(K371)</f>
        <v>0</v>
      </c>
      <c r="L372" s="231">
        <f>SUM(L371)</f>
        <v>0</v>
      </c>
      <c r="M372" s="82">
        <f t="shared" si="145"/>
        <v>0</v>
      </c>
      <c r="N372" s="229">
        <f>SUM(N371)</f>
        <v>0</v>
      </c>
      <c r="O372" s="229">
        <f>SUM(O371)</f>
        <v>0</v>
      </c>
      <c r="P372" s="231">
        <f>SUM(P371)</f>
        <v>0</v>
      </c>
      <c r="Q372" s="82">
        <f>SUM(R372+T372)</f>
        <v>0</v>
      </c>
      <c r="R372" s="229">
        <f>SUM(R371)</f>
        <v>0</v>
      </c>
      <c r="S372" s="229">
        <f>SUM(S371)</f>
        <v>0</v>
      </c>
      <c r="T372" s="231">
        <f>SUM(T371)</f>
        <v>0</v>
      </c>
      <c r="U372" s="82">
        <f>SUM(V372+X372)</f>
        <v>0</v>
      </c>
      <c r="V372" s="22">
        <f>SUM(V371)</f>
        <v>0</v>
      </c>
      <c r="W372" s="22">
        <f>SUM(W371)</f>
        <v>0</v>
      </c>
      <c r="X372" s="24">
        <f>SUM(X371)</f>
        <v>0</v>
      </c>
      <c r="Y372" s="8"/>
    </row>
    <row r="373" spans="1:25" s="4" customFormat="1" ht="20.25" hidden="1" customHeight="1" thickBot="1" x14ac:dyDescent="0.25">
      <c r="A373" s="572">
        <v>3</v>
      </c>
      <c r="B373" s="585">
        <v>2</v>
      </c>
      <c r="C373" s="576">
        <v>12</v>
      </c>
      <c r="D373" s="582" t="s">
        <v>307</v>
      </c>
      <c r="E373" s="589" t="s">
        <v>63</v>
      </c>
      <c r="F373" s="354" t="s">
        <v>49</v>
      </c>
      <c r="G373" s="354" t="s">
        <v>306</v>
      </c>
      <c r="H373" s="355" t="s">
        <v>28</v>
      </c>
      <c r="I373" s="80">
        <f>SUM(J373)</f>
        <v>0</v>
      </c>
      <c r="J373" s="44"/>
      <c r="K373" s="44"/>
      <c r="L373" s="47"/>
      <c r="M373" s="247">
        <f t="shared" si="145"/>
        <v>0</v>
      </c>
      <c r="N373" s="44"/>
      <c r="O373" s="44"/>
      <c r="P373" s="32"/>
      <c r="Q373" s="81"/>
      <c r="R373" s="44"/>
      <c r="S373" s="44"/>
      <c r="T373" s="32"/>
      <c r="U373" s="80"/>
      <c r="V373" s="44"/>
      <c r="W373" s="44"/>
      <c r="X373" s="29"/>
    </row>
    <row r="374" spans="1:25" s="4" customFormat="1" ht="20.25" hidden="1" customHeight="1" thickBot="1" x14ac:dyDescent="0.25">
      <c r="A374" s="569"/>
      <c r="B374" s="575"/>
      <c r="C374" s="576"/>
      <c r="D374" s="582"/>
      <c r="E374" s="589"/>
      <c r="F374" s="623" t="s">
        <v>9</v>
      </c>
      <c r="G374" s="624"/>
      <c r="H374" s="625"/>
      <c r="I374" s="82">
        <f>SUM(J374+L374)</f>
        <v>0</v>
      </c>
      <c r="J374" s="229">
        <f>SUM(J373)</f>
        <v>0</v>
      </c>
      <c r="K374" s="229">
        <f>SUM(K373)</f>
        <v>0</v>
      </c>
      <c r="L374" s="231">
        <f>SUM(L373)</f>
        <v>0</v>
      </c>
      <c r="M374" s="82">
        <f t="shared" si="145"/>
        <v>0</v>
      </c>
      <c r="N374" s="229">
        <f>SUM(N373)</f>
        <v>0</v>
      </c>
      <c r="O374" s="229">
        <f>SUM(O373)</f>
        <v>0</v>
      </c>
      <c r="P374" s="231">
        <f>SUM(P373)</f>
        <v>0</v>
      </c>
      <c r="Q374" s="82">
        <f>SUM(R374+T374)</f>
        <v>0</v>
      </c>
      <c r="R374" s="229">
        <f>SUM(R373)</f>
        <v>0</v>
      </c>
      <c r="S374" s="229">
        <f>SUM(S373)</f>
        <v>0</v>
      </c>
      <c r="T374" s="231">
        <f>SUM(T373)</f>
        <v>0</v>
      </c>
      <c r="U374" s="82">
        <f>SUM(V374+X374)</f>
        <v>0</v>
      </c>
      <c r="V374" s="22">
        <f>SUM(V373)</f>
        <v>0</v>
      </c>
      <c r="W374" s="22">
        <f>SUM(W373)</f>
        <v>0</v>
      </c>
      <c r="X374" s="24">
        <f>SUM(X373)</f>
        <v>0</v>
      </c>
    </row>
    <row r="375" spans="1:25" s="4" customFormat="1" ht="25.5" hidden="1" customHeight="1" thickBot="1" x14ac:dyDescent="0.25">
      <c r="A375" s="572">
        <v>3</v>
      </c>
      <c r="B375" s="585">
        <v>2</v>
      </c>
      <c r="C375" s="576">
        <v>13</v>
      </c>
      <c r="D375" s="582" t="s">
        <v>309</v>
      </c>
      <c r="E375" s="589" t="s">
        <v>63</v>
      </c>
      <c r="F375" s="354" t="s">
        <v>49</v>
      </c>
      <c r="G375" s="354" t="s">
        <v>313</v>
      </c>
      <c r="H375" s="355" t="s">
        <v>28</v>
      </c>
      <c r="I375" s="80">
        <f>SUM(J375)</f>
        <v>0</v>
      </c>
      <c r="J375" s="44"/>
      <c r="K375" s="44"/>
      <c r="L375" s="47"/>
      <c r="M375" s="247">
        <f t="shared" si="145"/>
        <v>0</v>
      </c>
      <c r="N375" s="44"/>
      <c r="O375" s="44"/>
      <c r="P375" s="32"/>
      <c r="Q375" s="81"/>
      <c r="R375" s="44"/>
      <c r="S375" s="44"/>
      <c r="T375" s="32"/>
      <c r="U375" s="80"/>
      <c r="V375" s="44"/>
      <c r="W375" s="44"/>
      <c r="X375" s="29"/>
    </row>
    <row r="376" spans="1:25" s="4" customFormat="1" ht="25.5" hidden="1" customHeight="1" thickBot="1" x14ac:dyDescent="0.25">
      <c r="A376" s="569"/>
      <c r="B376" s="575"/>
      <c r="C376" s="576"/>
      <c r="D376" s="582"/>
      <c r="E376" s="589"/>
      <c r="F376" s="623" t="s">
        <v>9</v>
      </c>
      <c r="G376" s="624"/>
      <c r="H376" s="625"/>
      <c r="I376" s="82">
        <f>SUM(J376+L376)</f>
        <v>0</v>
      </c>
      <c r="J376" s="229">
        <f>SUM(J375)</f>
        <v>0</v>
      </c>
      <c r="K376" s="229">
        <f>SUM(K375)</f>
        <v>0</v>
      </c>
      <c r="L376" s="231">
        <f>SUM(L375)</f>
        <v>0</v>
      </c>
      <c r="M376" s="82">
        <f t="shared" si="145"/>
        <v>0</v>
      </c>
      <c r="N376" s="229">
        <f>SUM(N375)</f>
        <v>0</v>
      </c>
      <c r="O376" s="229">
        <f>SUM(O375)</f>
        <v>0</v>
      </c>
      <c r="P376" s="231">
        <f>SUM(P375)</f>
        <v>0</v>
      </c>
      <c r="Q376" s="82">
        <f>SUM(R376+T376)</f>
        <v>0</v>
      </c>
      <c r="R376" s="229">
        <f>SUM(R375)</f>
        <v>0</v>
      </c>
      <c r="S376" s="229">
        <f>SUM(S375)</f>
        <v>0</v>
      </c>
      <c r="T376" s="231">
        <f>SUM(T375)</f>
        <v>0</v>
      </c>
      <c r="U376" s="82">
        <f>SUM(V376+X376)</f>
        <v>0</v>
      </c>
      <c r="V376" s="22">
        <f>SUM(V375)</f>
        <v>0</v>
      </c>
      <c r="W376" s="22">
        <f>SUM(W375)</f>
        <v>0</v>
      </c>
      <c r="X376" s="24">
        <f>SUM(X375)</f>
        <v>0</v>
      </c>
    </row>
    <row r="377" spans="1:25" s="4" customFormat="1" ht="20.25" hidden="1" customHeight="1" thickBot="1" x14ac:dyDescent="0.25">
      <c r="A377" s="572">
        <v>3</v>
      </c>
      <c r="B377" s="585">
        <v>2</v>
      </c>
      <c r="C377" s="576">
        <v>14</v>
      </c>
      <c r="D377" s="582" t="s">
        <v>308</v>
      </c>
      <c r="E377" s="589" t="s">
        <v>63</v>
      </c>
      <c r="F377" s="354" t="s">
        <v>53</v>
      </c>
      <c r="G377" s="354" t="s">
        <v>314</v>
      </c>
      <c r="H377" s="355" t="s">
        <v>28</v>
      </c>
      <c r="I377" s="80">
        <f>SUM(J377)</f>
        <v>0</v>
      </c>
      <c r="J377" s="44"/>
      <c r="K377" s="44"/>
      <c r="L377" s="47"/>
      <c r="M377" s="247">
        <f t="shared" si="145"/>
        <v>0</v>
      </c>
      <c r="N377" s="44"/>
      <c r="O377" s="44"/>
      <c r="P377" s="32"/>
      <c r="Q377" s="81"/>
      <c r="R377" s="44"/>
      <c r="S377" s="44"/>
      <c r="T377" s="32"/>
      <c r="U377" s="80"/>
      <c r="V377" s="44"/>
      <c r="W377" s="44"/>
      <c r="X377" s="29"/>
    </row>
    <row r="378" spans="1:25" s="4" customFormat="1" ht="20.25" hidden="1" customHeight="1" thickBot="1" x14ac:dyDescent="0.25">
      <c r="A378" s="569"/>
      <c r="B378" s="575"/>
      <c r="C378" s="576"/>
      <c r="D378" s="582"/>
      <c r="E378" s="589"/>
      <c r="F378" s="623" t="s">
        <v>9</v>
      </c>
      <c r="G378" s="624"/>
      <c r="H378" s="625"/>
      <c r="I378" s="82">
        <f>SUM(J378+L378)</f>
        <v>0</v>
      </c>
      <c r="J378" s="229">
        <f>SUM(J377)</f>
        <v>0</v>
      </c>
      <c r="K378" s="229">
        <f>SUM(K377)</f>
        <v>0</v>
      </c>
      <c r="L378" s="231">
        <f>SUM(L377)</f>
        <v>0</v>
      </c>
      <c r="M378" s="82">
        <f t="shared" si="145"/>
        <v>0</v>
      </c>
      <c r="N378" s="229">
        <f>SUM(N377)</f>
        <v>0</v>
      </c>
      <c r="O378" s="229">
        <f>SUM(O377)</f>
        <v>0</v>
      </c>
      <c r="P378" s="231">
        <f>SUM(P377)</f>
        <v>0</v>
      </c>
      <c r="Q378" s="82">
        <f>SUM(R378+T378)</f>
        <v>0</v>
      </c>
      <c r="R378" s="229">
        <f>SUM(R377)</f>
        <v>0</v>
      </c>
      <c r="S378" s="229">
        <f>SUM(S377)</f>
        <v>0</v>
      </c>
      <c r="T378" s="231">
        <f>SUM(T377)</f>
        <v>0</v>
      </c>
      <c r="U378" s="82">
        <f>SUM(V378+X378)</f>
        <v>0</v>
      </c>
      <c r="V378" s="22">
        <f>SUM(V377)</f>
        <v>0</v>
      </c>
      <c r="W378" s="22">
        <f>SUM(W377)</f>
        <v>0</v>
      </c>
      <c r="X378" s="24">
        <f>SUM(X377)</f>
        <v>0</v>
      </c>
    </row>
    <row r="379" spans="1:25" s="4" customFormat="1" ht="20.25" hidden="1" customHeight="1" thickBot="1" x14ac:dyDescent="0.25">
      <c r="A379" s="572">
        <v>3</v>
      </c>
      <c r="B379" s="585">
        <v>2</v>
      </c>
      <c r="C379" s="576">
        <v>15</v>
      </c>
      <c r="D379" s="582" t="s">
        <v>310</v>
      </c>
      <c r="E379" s="589" t="s">
        <v>63</v>
      </c>
      <c r="F379" s="354" t="s">
        <v>53</v>
      </c>
      <c r="G379" s="354" t="s">
        <v>315</v>
      </c>
      <c r="H379" s="355" t="s">
        <v>28</v>
      </c>
      <c r="I379" s="80">
        <f>SUM(J379)</f>
        <v>0</v>
      </c>
      <c r="J379" s="44"/>
      <c r="K379" s="44"/>
      <c r="L379" s="47"/>
      <c r="M379" s="247">
        <f t="shared" si="145"/>
        <v>0</v>
      </c>
      <c r="N379" s="44"/>
      <c r="O379" s="44"/>
      <c r="P379" s="32"/>
      <c r="Q379" s="81"/>
      <c r="R379" s="44"/>
      <c r="S379" s="44"/>
      <c r="T379" s="32"/>
      <c r="U379" s="80"/>
      <c r="V379" s="44"/>
      <c r="W379" s="44"/>
      <c r="X379" s="29"/>
    </row>
    <row r="380" spans="1:25" s="4" customFormat="1" ht="15" hidden="1" customHeight="1" thickBot="1" x14ac:dyDescent="0.25">
      <c r="A380" s="569"/>
      <c r="B380" s="575"/>
      <c r="C380" s="576"/>
      <c r="D380" s="582"/>
      <c r="E380" s="589"/>
      <c r="F380" s="623" t="s">
        <v>9</v>
      </c>
      <c r="G380" s="624"/>
      <c r="H380" s="625"/>
      <c r="I380" s="82">
        <f>SUM(J380+L380)</f>
        <v>0</v>
      </c>
      <c r="J380" s="229">
        <f>SUM(J379)</f>
        <v>0</v>
      </c>
      <c r="K380" s="229">
        <f>SUM(K379)</f>
        <v>0</v>
      </c>
      <c r="L380" s="231">
        <f>SUM(L379)</f>
        <v>0</v>
      </c>
      <c r="M380" s="82">
        <f t="shared" si="145"/>
        <v>0</v>
      </c>
      <c r="N380" s="229">
        <f>SUM(N379)</f>
        <v>0</v>
      </c>
      <c r="O380" s="229">
        <f>SUM(O379)</f>
        <v>0</v>
      </c>
      <c r="P380" s="231">
        <f>SUM(P379)</f>
        <v>0</v>
      </c>
      <c r="Q380" s="82">
        <f>SUM(R380+T380)</f>
        <v>0</v>
      </c>
      <c r="R380" s="229">
        <f>SUM(R379)</f>
        <v>0</v>
      </c>
      <c r="S380" s="229">
        <f>SUM(S379)</f>
        <v>0</v>
      </c>
      <c r="T380" s="231">
        <f>SUM(T379)</f>
        <v>0</v>
      </c>
      <c r="U380" s="82">
        <f>SUM(V380+X380)</f>
        <v>0</v>
      </c>
      <c r="V380" s="22">
        <f>SUM(V379)</f>
        <v>0</v>
      </c>
      <c r="W380" s="22">
        <f>SUM(W379)</f>
        <v>0</v>
      </c>
      <c r="X380" s="24">
        <f>SUM(X379)</f>
        <v>0</v>
      </c>
    </row>
    <row r="381" spans="1:25" s="4" customFormat="1" ht="20.25" hidden="1" customHeight="1" thickBot="1" x14ac:dyDescent="0.25">
      <c r="A381" s="572">
        <v>3</v>
      </c>
      <c r="B381" s="585">
        <v>2</v>
      </c>
      <c r="C381" s="576">
        <v>16</v>
      </c>
      <c r="D381" s="582" t="s">
        <v>311</v>
      </c>
      <c r="E381" s="589" t="s">
        <v>63</v>
      </c>
      <c r="F381" s="354" t="s">
        <v>53</v>
      </c>
      <c r="G381" s="354" t="s">
        <v>316</v>
      </c>
      <c r="H381" s="355" t="s">
        <v>28</v>
      </c>
      <c r="I381" s="80">
        <f>SUM(J381)</f>
        <v>0</v>
      </c>
      <c r="J381" s="44"/>
      <c r="K381" s="44"/>
      <c r="L381" s="47"/>
      <c r="M381" s="247">
        <f t="shared" si="145"/>
        <v>0</v>
      </c>
      <c r="N381" s="44"/>
      <c r="O381" s="44"/>
      <c r="P381" s="32"/>
      <c r="Q381" s="81"/>
      <c r="R381" s="44"/>
      <c r="S381" s="44"/>
      <c r="T381" s="32"/>
      <c r="U381" s="80"/>
      <c r="V381" s="44"/>
      <c r="W381" s="44"/>
      <c r="X381" s="29"/>
    </row>
    <row r="382" spans="1:25" s="4" customFormat="1" ht="17.25" hidden="1" customHeight="1" thickBot="1" x14ac:dyDescent="0.25">
      <c r="A382" s="569"/>
      <c r="B382" s="575"/>
      <c r="C382" s="576"/>
      <c r="D382" s="582"/>
      <c r="E382" s="589"/>
      <c r="F382" s="623" t="s">
        <v>9</v>
      </c>
      <c r="G382" s="624"/>
      <c r="H382" s="625"/>
      <c r="I382" s="82">
        <f>SUM(J382+L382)</f>
        <v>0</v>
      </c>
      <c r="J382" s="229">
        <f>SUM(J381)</f>
        <v>0</v>
      </c>
      <c r="K382" s="229">
        <f>SUM(K381)</f>
        <v>0</v>
      </c>
      <c r="L382" s="231">
        <f>SUM(L381)</f>
        <v>0</v>
      </c>
      <c r="M382" s="82">
        <f t="shared" si="145"/>
        <v>0</v>
      </c>
      <c r="N382" s="229">
        <f>SUM(N381)</f>
        <v>0</v>
      </c>
      <c r="O382" s="229">
        <f>SUM(O381)</f>
        <v>0</v>
      </c>
      <c r="P382" s="231">
        <f>SUM(P381)</f>
        <v>0</v>
      </c>
      <c r="Q382" s="82">
        <f>SUM(R382+T382)</f>
        <v>0</v>
      </c>
      <c r="R382" s="229">
        <f>SUM(R381)</f>
        <v>0</v>
      </c>
      <c r="S382" s="229">
        <f>SUM(S381)</f>
        <v>0</v>
      </c>
      <c r="T382" s="231">
        <f>SUM(T381)</f>
        <v>0</v>
      </c>
      <c r="U382" s="82">
        <f>SUM(V382+X382)</f>
        <v>0</v>
      </c>
      <c r="V382" s="22">
        <f>SUM(V381)</f>
        <v>0</v>
      </c>
      <c r="W382" s="22">
        <f>SUM(W381)</f>
        <v>0</v>
      </c>
      <c r="X382" s="24">
        <f>SUM(X381)</f>
        <v>0</v>
      </c>
    </row>
    <row r="383" spans="1:25" s="4" customFormat="1" ht="20.25" hidden="1" customHeight="1" thickBot="1" x14ac:dyDescent="0.25">
      <c r="A383" s="569">
        <v>3</v>
      </c>
      <c r="B383" s="575">
        <v>2</v>
      </c>
      <c r="C383" s="576">
        <v>17</v>
      </c>
      <c r="D383" s="582" t="s">
        <v>312</v>
      </c>
      <c r="E383" s="588" t="s">
        <v>63</v>
      </c>
      <c r="F383" s="358" t="s">
        <v>53</v>
      </c>
      <c r="G383" s="354" t="s">
        <v>317</v>
      </c>
      <c r="H383" s="355" t="s">
        <v>28</v>
      </c>
      <c r="I383" s="80">
        <f>SUM(J383)</f>
        <v>0</v>
      </c>
      <c r="J383" s="44"/>
      <c r="K383" s="44"/>
      <c r="L383" s="47"/>
      <c r="M383" s="80">
        <f t="shared" ref="M383:M394" si="146">SUM(N383+P383)</f>
        <v>0</v>
      </c>
      <c r="N383" s="44"/>
      <c r="O383" s="44"/>
      <c r="P383" s="32"/>
      <c r="Q383" s="81"/>
      <c r="R383" s="44"/>
      <c r="S383" s="44"/>
      <c r="T383" s="32"/>
      <c r="U383" s="80"/>
      <c r="V383" s="44"/>
      <c r="W383" s="44"/>
      <c r="X383" s="29"/>
    </row>
    <row r="384" spans="1:25" s="4" customFormat="1" ht="17.25" hidden="1" customHeight="1" thickBot="1" x14ac:dyDescent="0.25">
      <c r="A384" s="569"/>
      <c r="B384" s="575"/>
      <c r="C384" s="576"/>
      <c r="D384" s="582"/>
      <c r="E384" s="589"/>
      <c r="F384" s="578" t="s">
        <v>9</v>
      </c>
      <c r="G384" s="579"/>
      <c r="H384" s="580"/>
      <c r="I384" s="71">
        <f>SUM(J384+L384)</f>
        <v>0</v>
      </c>
      <c r="J384" s="22">
        <f>SUM(J383)</f>
        <v>0</v>
      </c>
      <c r="K384" s="22">
        <f>SUM(K383)</f>
        <v>0</v>
      </c>
      <c r="L384" s="24">
        <f>SUM(L383)</f>
        <v>0</v>
      </c>
      <c r="M384" s="71">
        <f t="shared" si="146"/>
        <v>0</v>
      </c>
      <c r="N384" s="22">
        <f>SUM(N383)</f>
        <v>0</v>
      </c>
      <c r="O384" s="22">
        <f>SUM(O383)</f>
        <v>0</v>
      </c>
      <c r="P384" s="24">
        <f>SUM(P383)</f>
        <v>0</v>
      </c>
      <c r="Q384" s="82">
        <f>SUM(R384+T384)</f>
        <v>0</v>
      </c>
      <c r="R384" s="22">
        <f>SUM(R383)</f>
        <v>0</v>
      </c>
      <c r="S384" s="22">
        <f>SUM(S383)</f>
        <v>0</v>
      </c>
      <c r="T384" s="24">
        <f>SUM(T383)</f>
        <v>0</v>
      </c>
      <c r="U384" s="71">
        <f>SUM(V384+X384)</f>
        <v>0</v>
      </c>
      <c r="V384" s="22">
        <f>SUM(V383)</f>
        <v>0</v>
      </c>
      <c r="W384" s="22">
        <f>SUM(W383)</f>
        <v>0</v>
      </c>
      <c r="X384" s="24">
        <f>SUM(X383)</f>
        <v>0</v>
      </c>
    </row>
    <row r="385" spans="1:24" s="4" customFormat="1" ht="20.25" hidden="1" customHeight="1" thickBot="1" x14ac:dyDescent="0.25">
      <c r="A385" s="569">
        <v>3</v>
      </c>
      <c r="B385" s="575">
        <v>2</v>
      </c>
      <c r="C385" s="576">
        <v>18</v>
      </c>
      <c r="D385" s="582" t="s">
        <v>322</v>
      </c>
      <c r="E385" s="588" t="s">
        <v>63</v>
      </c>
      <c r="F385" s="358" t="s">
        <v>49</v>
      </c>
      <c r="G385" s="354" t="s">
        <v>323</v>
      </c>
      <c r="H385" s="355" t="s">
        <v>28</v>
      </c>
      <c r="I385" s="80">
        <f>SUM(J385)</f>
        <v>0</v>
      </c>
      <c r="J385" s="44"/>
      <c r="K385" s="44"/>
      <c r="L385" s="47"/>
      <c r="M385" s="80">
        <f t="shared" si="146"/>
        <v>0</v>
      </c>
      <c r="N385" s="44"/>
      <c r="O385" s="44"/>
      <c r="P385" s="32"/>
      <c r="Q385" s="81"/>
      <c r="R385" s="44"/>
      <c r="S385" s="44"/>
      <c r="T385" s="32"/>
      <c r="U385" s="80"/>
      <c r="V385" s="44"/>
      <c r="W385" s="44"/>
      <c r="X385" s="29"/>
    </row>
    <row r="386" spans="1:24" s="4" customFormat="1" ht="20.25" hidden="1" customHeight="1" thickBot="1" x14ac:dyDescent="0.25">
      <c r="A386" s="569"/>
      <c r="B386" s="575"/>
      <c r="C386" s="576"/>
      <c r="D386" s="582"/>
      <c r="E386" s="589"/>
      <c r="F386" s="578" t="s">
        <v>9</v>
      </c>
      <c r="G386" s="579"/>
      <c r="H386" s="580"/>
      <c r="I386" s="71">
        <f>SUM(J386+L386)</f>
        <v>0</v>
      </c>
      <c r="J386" s="22">
        <f>SUM(J385)</f>
        <v>0</v>
      </c>
      <c r="K386" s="22">
        <f>SUM(K385)</f>
        <v>0</v>
      </c>
      <c r="L386" s="24">
        <f>SUM(L385)</f>
        <v>0</v>
      </c>
      <c r="M386" s="71">
        <f t="shared" si="146"/>
        <v>0</v>
      </c>
      <c r="N386" s="22">
        <f>SUM(N385)</f>
        <v>0</v>
      </c>
      <c r="O386" s="22">
        <f>SUM(O385)</f>
        <v>0</v>
      </c>
      <c r="P386" s="24">
        <f>SUM(P385)</f>
        <v>0</v>
      </c>
      <c r="Q386" s="82">
        <f>SUM(R386+T386)</f>
        <v>0</v>
      </c>
      <c r="R386" s="22">
        <f>SUM(R385)</f>
        <v>0</v>
      </c>
      <c r="S386" s="22">
        <f>SUM(S385)</f>
        <v>0</v>
      </c>
      <c r="T386" s="24">
        <f>SUM(T385)</f>
        <v>0</v>
      </c>
      <c r="U386" s="71">
        <f>SUM(V386+X386)</f>
        <v>0</v>
      </c>
      <c r="V386" s="22">
        <f>SUM(V385)</f>
        <v>0</v>
      </c>
      <c r="W386" s="22">
        <f>SUM(W385)</f>
        <v>0</v>
      </c>
      <c r="X386" s="24">
        <f>SUM(X385)</f>
        <v>0</v>
      </c>
    </row>
    <row r="387" spans="1:24" s="4" customFormat="1" ht="20.25" hidden="1" customHeight="1" thickBot="1" x14ac:dyDescent="0.25">
      <c r="A387" s="569">
        <v>3</v>
      </c>
      <c r="B387" s="575">
        <v>2</v>
      </c>
      <c r="C387" s="576">
        <v>19</v>
      </c>
      <c r="D387" s="582" t="s">
        <v>324</v>
      </c>
      <c r="E387" s="588" t="s">
        <v>63</v>
      </c>
      <c r="F387" s="358" t="s">
        <v>53</v>
      </c>
      <c r="G387" s="354" t="s">
        <v>325</v>
      </c>
      <c r="H387" s="355" t="s">
        <v>28</v>
      </c>
      <c r="I387" s="80">
        <f>SUM(J387)</f>
        <v>0</v>
      </c>
      <c r="J387" s="44"/>
      <c r="K387" s="44"/>
      <c r="L387" s="47"/>
      <c r="M387" s="80">
        <f t="shared" si="146"/>
        <v>0</v>
      </c>
      <c r="N387" s="44"/>
      <c r="O387" s="44"/>
      <c r="P387" s="32"/>
      <c r="Q387" s="81"/>
      <c r="R387" s="44"/>
      <c r="S387" s="44"/>
      <c r="T387" s="32"/>
      <c r="U387" s="80"/>
      <c r="V387" s="44"/>
      <c r="W387" s="44"/>
      <c r="X387" s="29"/>
    </row>
    <row r="388" spans="1:24" s="4" customFormat="1" ht="20.25" hidden="1" customHeight="1" thickBot="1" x14ac:dyDescent="0.25">
      <c r="A388" s="569"/>
      <c r="B388" s="575"/>
      <c r="C388" s="576"/>
      <c r="D388" s="582"/>
      <c r="E388" s="589"/>
      <c r="F388" s="578" t="s">
        <v>9</v>
      </c>
      <c r="G388" s="579"/>
      <c r="H388" s="580"/>
      <c r="I388" s="71">
        <f>SUM(J388+L388)</f>
        <v>0</v>
      </c>
      <c r="J388" s="22">
        <f>SUM(J387)</f>
        <v>0</v>
      </c>
      <c r="K388" s="22">
        <f>SUM(K387)</f>
        <v>0</v>
      </c>
      <c r="L388" s="24">
        <f>SUM(L387)</f>
        <v>0</v>
      </c>
      <c r="M388" s="71">
        <f t="shared" si="146"/>
        <v>0</v>
      </c>
      <c r="N388" s="22">
        <f>SUM(N387)</f>
        <v>0</v>
      </c>
      <c r="O388" s="22">
        <f>SUM(O387)</f>
        <v>0</v>
      </c>
      <c r="P388" s="24">
        <f>SUM(P387)</f>
        <v>0</v>
      </c>
      <c r="Q388" s="82">
        <f>SUM(R388+T388)</f>
        <v>0</v>
      </c>
      <c r="R388" s="22">
        <f>SUM(R387)</f>
        <v>0</v>
      </c>
      <c r="S388" s="22">
        <f>SUM(S387)</f>
        <v>0</v>
      </c>
      <c r="T388" s="24">
        <f>SUM(T387)</f>
        <v>0</v>
      </c>
      <c r="U388" s="71">
        <f>SUM(V388+X388)</f>
        <v>0</v>
      </c>
      <c r="V388" s="22">
        <f>SUM(V387)</f>
        <v>0</v>
      </c>
      <c r="W388" s="22">
        <f>SUM(W387)</f>
        <v>0</v>
      </c>
      <c r="X388" s="24">
        <f>SUM(X387)</f>
        <v>0</v>
      </c>
    </row>
    <row r="389" spans="1:24" s="4" customFormat="1" ht="20.25" hidden="1" customHeight="1" thickBot="1" x14ac:dyDescent="0.25">
      <c r="A389" s="569">
        <v>3</v>
      </c>
      <c r="B389" s="575">
        <v>2</v>
      </c>
      <c r="C389" s="576">
        <v>20</v>
      </c>
      <c r="D389" s="582" t="s">
        <v>327</v>
      </c>
      <c r="E389" s="588" t="s">
        <v>63</v>
      </c>
      <c r="F389" s="358" t="s">
        <v>53</v>
      </c>
      <c r="G389" s="354" t="s">
        <v>326</v>
      </c>
      <c r="H389" s="355" t="s">
        <v>28</v>
      </c>
      <c r="I389" s="80">
        <f>SUM(J389)</f>
        <v>0</v>
      </c>
      <c r="J389" s="44"/>
      <c r="K389" s="44"/>
      <c r="L389" s="47"/>
      <c r="M389" s="80">
        <f t="shared" si="146"/>
        <v>0</v>
      </c>
      <c r="N389" s="44"/>
      <c r="O389" s="44"/>
      <c r="P389" s="32"/>
      <c r="Q389" s="81"/>
      <c r="R389" s="44"/>
      <c r="S389" s="44"/>
      <c r="T389" s="32"/>
      <c r="U389" s="80"/>
      <c r="V389" s="44"/>
      <c r="W389" s="44"/>
      <c r="X389" s="29"/>
    </row>
    <row r="390" spans="1:24" s="4" customFormat="1" ht="20.25" hidden="1" customHeight="1" thickBot="1" x14ac:dyDescent="0.25">
      <c r="A390" s="569"/>
      <c r="B390" s="575"/>
      <c r="C390" s="576"/>
      <c r="D390" s="582"/>
      <c r="E390" s="589"/>
      <c r="F390" s="578" t="s">
        <v>9</v>
      </c>
      <c r="G390" s="579"/>
      <c r="H390" s="580"/>
      <c r="I390" s="71">
        <f>SUM(J390+L390)</f>
        <v>0</v>
      </c>
      <c r="J390" s="22">
        <f>SUM(J389)</f>
        <v>0</v>
      </c>
      <c r="K390" s="22">
        <f>SUM(K389)</f>
        <v>0</v>
      </c>
      <c r="L390" s="24">
        <f>SUM(L389)</f>
        <v>0</v>
      </c>
      <c r="M390" s="71">
        <f t="shared" si="146"/>
        <v>0</v>
      </c>
      <c r="N390" s="22">
        <f>SUM(N389)</f>
        <v>0</v>
      </c>
      <c r="O390" s="22">
        <f>SUM(O389)</f>
        <v>0</v>
      </c>
      <c r="P390" s="24">
        <f>SUM(P389)</f>
        <v>0</v>
      </c>
      <c r="Q390" s="82">
        <f>SUM(R390+T390)</f>
        <v>0</v>
      </c>
      <c r="R390" s="22">
        <f>SUM(R389)</f>
        <v>0</v>
      </c>
      <c r="S390" s="22">
        <f>SUM(S389)</f>
        <v>0</v>
      </c>
      <c r="T390" s="24">
        <f>SUM(T389)</f>
        <v>0</v>
      </c>
      <c r="U390" s="71">
        <f>SUM(V390+X390)</f>
        <v>0</v>
      </c>
      <c r="V390" s="22">
        <f>SUM(V389)</f>
        <v>0</v>
      </c>
      <c r="W390" s="22">
        <f>SUM(W389)</f>
        <v>0</v>
      </c>
      <c r="X390" s="24">
        <f>SUM(X389)</f>
        <v>0</v>
      </c>
    </row>
    <row r="391" spans="1:24" s="4" customFormat="1" ht="20.25" hidden="1" customHeight="1" thickBot="1" x14ac:dyDescent="0.25">
      <c r="A391" s="572">
        <v>3</v>
      </c>
      <c r="B391" s="585">
        <v>2</v>
      </c>
      <c r="C391" s="587">
        <v>21</v>
      </c>
      <c r="D391" s="571" t="s">
        <v>328</v>
      </c>
      <c r="E391" s="626" t="s">
        <v>63</v>
      </c>
      <c r="F391" s="354" t="s">
        <v>53</v>
      </c>
      <c r="G391" s="354" t="s">
        <v>329</v>
      </c>
      <c r="H391" s="355" t="s">
        <v>28</v>
      </c>
      <c r="I391" s="80">
        <f>SUM(J391)</f>
        <v>0</v>
      </c>
      <c r="J391" s="44"/>
      <c r="K391" s="44"/>
      <c r="L391" s="47"/>
      <c r="M391" s="80">
        <f t="shared" si="146"/>
        <v>0</v>
      </c>
      <c r="N391" s="44"/>
      <c r="O391" s="44"/>
      <c r="P391" s="32"/>
      <c r="Q391" s="81"/>
      <c r="R391" s="44"/>
      <c r="S391" s="44"/>
      <c r="T391" s="32"/>
      <c r="U391" s="80"/>
      <c r="V391" s="44"/>
      <c r="W391" s="44"/>
      <c r="X391" s="29"/>
    </row>
    <row r="392" spans="1:24" s="4" customFormat="1" ht="20.25" hidden="1" customHeight="1" thickBot="1" x14ac:dyDescent="0.25">
      <c r="A392" s="628"/>
      <c r="B392" s="586"/>
      <c r="C392" s="577"/>
      <c r="D392" s="571"/>
      <c r="E392" s="644"/>
      <c r="F392" s="623" t="s">
        <v>9</v>
      </c>
      <c r="G392" s="624"/>
      <c r="H392" s="625"/>
      <c r="I392" s="71">
        <f>SUM(J392+L392)</f>
        <v>0</v>
      </c>
      <c r="J392" s="22">
        <f>SUM(J391)</f>
        <v>0</v>
      </c>
      <c r="K392" s="22">
        <f>SUM(K391)</f>
        <v>0</v>
      </c>
      <c r="L392" s="24">
        <f>SUM(L391)</f>
        <v>0</v>
      </c>
      <c r="M392" s="71">
        <f t="shared" si="146"/>
        <v>0</v>
      </c>
      <c r="N392" s="22">
        <f>SUM(N391)</f>
        <v>0</v>
      </c>
      <c r="O392" s="22">
        <f>SUM(O391)</f>
        <v>0</v>
      </c>
      <c r="P392" s="24">
        <f>SUM(P391)</f>
        <v>0</v>
      </c>
      <c r="Q392" s="82">
        <f>SUM(R392+T392)</f>
        <v>0</v>
      </c>
      <c r="R392" s="22">
        <f>SUM(R391)</f>
        <v>0</v>
      </c>
      <c r="S392" s="22">
        <f>SUM(S391)</f>
        <v>0</v>
      </c>
      <c r="T392" s="24">
        <f>SUM(T391)</f>
        <v>0</v>
      </c>
      <c r="U392" s="71">
        <f>SUM(V392+X392)</f>
        <v>0</v>
      </c>
      <c r="V392" s="22">
        <f>SUM(V391)</f>
        <v>0</v>
      </c>
      <c r="W392" s="22">
        <f>SUM(W391)</f>
        <v>0</v>
      </c>
      <c r="X392" s="24">
        <f>SUM(X391)</f>
        <v>0</v>
      </c>
    </row>
    <row r="393" spans="1:24" s="4" customFormat="1" ht="20.25" hidden="1" customHeight="1" thickBot="1" x14ac:dyDescent="0.25">
      <c r="A393" s="569">
        <v>3</v>
      </c>
      <c r="B393" s="575">
        <v>2</v>
      </c>
      <c r="C393" s="577">
        <v>22</v>
      </c>
      <c r="D393" s="582" t="s">
        <v>330</v>
      </c>
      <c r="E393" s="588" t="s">
        <v>63</v>
      </c>
      <c r="F393" s="358" t="s">
        <v>49</v>
      </c>
      <c r="G393" s="354" t="s">
        <v>331</v>
      </c>
      <c r="H393" s="355" t="s">
        <v>28</v>
      </c>
      <c r="I393" s="80">
        <f>SUM(J393)</f>
        <v>0</v>
      </c>
      <c r="J393" s="44"/>
      <c r="K393" s="44"/>
      <c r="L393" s="47"/>
      <c r="M393" s="80">
        <f t="shared" si="146"/>
        <v>0</v>
      </c>
      <c r="N393" s="44"/>
      <c r="O393" s="44"/>
      <c r="P393" s="32"/>
      <c r="Q393" s="81"/>
      <c r="R393" s="44"/>
      <c r="S393" s="44"/>
      <c r="T393" s="32"/>
      <c r="U393" s="80"/>
      <c r="V393" s="44"/>
      <c r="W393" s="44"/>
      <c r="X393" s="29"/>
    </row>
    <row r="394" spans="1:24" s="4" customFormat="1" ht="20.25" hidden="1" customHeight="1" thickBot="1" x14ac:dyDescent="0.25">
      <c r="A394" s="569"/>
      <c r="B394" s="575"/>
      <c r="C394" s="587"/>
      <c r="D394" s="582"/>
      <c r="E394" s="589"/>
      <c r="F394" s="578" t="s">
        <v>9</v>
      </c>
      <c r="G394" s="579"/>
      <c r="H394" s="580"/>
      <c r="I394" s="71">
        <f>SUM(J394+L394)</f>
        <v>0</v>
      </c>
      <c r="J394" s="22">
        <f>SUM(J393)</f>
        <v>0</v>
      </c>
      <c r="K394" s="22">
        <f>SUM(K393)</f>
        <v>0</v>
      </c>
      <c r="L394" s="24">
        <f>SUM(L393)</f>
        <v>0</v>
      </c>
      <c r="M394" s="71">
        <f t="shared" si="146"/>
        <v>0</v>
      </c>
      <c r="N394" s="22">
        <f>SUM(N393)</f>
        <v>0</v>
      </c>
      <c r="O394" s="22">
        <f>SUM(O393)</f>
        <v>0</v>
      </c>
      <c r="P394" s="24">
        <f>SUM(P393)</f>
        <v>0</v>
      </c>
      <c r="Q394" s="82">
        <f>SUM(R394+T394)</f>
        <v>0</v>
      </c>
      <c r="R394" s="22">
        <f>SUM(R393)</f>
        <v>0</v>
      </c>
      <c r="S394" s="22">
        <f>SUM(S393)</f>
        <v>0</v>
      </c>
      <c r="T394" s="24">
        <f>SUM(T393)</f>
        <v>0</v>
      </c>
      <c r="U394" s="71">
        <f>SUM(V394+X394)</f>
        <v>0</v>
      </c>
      <c r="V394" s="22">
        <f>SUM(V393)</f>
        <v>0</v>
      </c>
      <c r="W394" s="22">
        <f>SUM(W393)</f>
        <v>0</v>
      </c>
      <c r="X394" s="24">
        <f>SUM(X393)</f>
        <v>0</v>
      </c>
    </row>
    <row r="395" spans="1:24" s="4" customFormat="1" ht="20.25" hidden="1" customHeight="1" thickBot="1" x14ac:dyDescent="0.25">
      <c r="A395" s="304"/>
      <c r="B395" s="359"/>
      <c r="C395" s="360"/>
      <c r="D395" s="361"/>
      <c r="E395" s="362"/>
      <c r="F395" s="363"/>
      <c r="G395" s="363"/>
      <c r="H395" s="364"/>
      <c r="I395" s="115"/>
      <c r="J395" s="22"/>
      <c r="K395" s="22"/>
      <c r="L395" s="23"/>
      <c r="M395" s="71">
        <f t="shared" ref="M395:M409" si="147">SUM(N395+P395)</f>
        <v>0</v>
      </c>
      <c r="N395" s="22"/>
      <c r="O395" s="22"/>
      <c r="P395" s="23"/>
      <c r="Q395" s="21">
        <f t="shared" ref="Q395:Q401" si="148">SUM(R395+T395)</f>
        <v>0</v>
      </c>
      <c r="R395" s="22"/>
      <c r="S395" s="22"/>
      <c r="T395" s="23"/>
      <c r="U395" s="71">
        <f t="shared" ref="U395:U401" si="149">SUM(V395+X395)</f>
        <v>0</v>
      </c>
      <c r="V395" s="22"/>
      <c r="W395" s="22"/>
      <c r="X395" s="24"/>
    </row>
    <row r="396" spans="1:24" s="4" customFormat="1" ht="20.25" hidden="1" customHeight="1" thickBot="1" x14ac:dyDescent="0.25">
      <c r="A396" s="304"/>
      <c r="B396" s="359"/>
      <c r="C396" s="360"/>
      <c r="D396" s="361"/>
      <c r="E396" s="362"/>
      <c r="F396" s="363"/>
      <c r="G396" s="363"/>
      <c r="H396" s="364"/>
      <c r="I396" s="115"/>
      <c r="J396" s="22"/>
      <c r="K396" s="22"/>
      <c r="L396" s="23"/>
      <c r="M396" s="71">
        <f t="shared" si="147"/>
        <v>0</v>
      </c>
      <c r="N396" s="22"/>
      <c r="O396" s="22"/>
      <c r="P396" s="23"/>
      <c r="Q396" s="21">
        <f t="shared" si="148"/>
        <v>0</v>
      </c>
      <c r="R396" s="22"/>
      <c r="S396" s="22"/>
      <c r="T396" s="23"/>
      <c r="U396" s="71">
        <f t="shared" si="149"/>
        <v>0</v>
      </c>
      <c r="V396" s="22"/>
      <c r="W396" s="22"/>
      <c r="X396" s="24"/>
    </row>
    <row r="397" spans="1:24" s="4" customFormat="1" ht="20.25" hidden="1" customHeight="1" thickBot="1" x14ac:dyDescent="0.25">
      <c r="A397" s="304"/>
      <c r="B397" s="359"/>
      <c r="C397" s="360"/>
      <c r="D397" s="361"/>
      <c r="E397" s="362"/>
      <c r="F397" s="363"/>
      <c r="G397" s="363"/>
      <c r="H397" s="364"/>
      <c r="I397" s="115"/>
      <c r="J397" s="22"/>
      <c r="K397" s="22"/>
      <c r="L397" s="23"/>
      <c r="M397" s="71">
        <f t="shared" si="147"/>
        <v>0</v>
      </c>
      <c r="N397" s="22"/>
      <c r="O397" s="22"/>
      <c r="P397" s="23"/>
      <c r="Q397" s="21">
        <f t="shared" si="148"/>
        <v>0</v>
      </c>
      <c r="R397" s="22"/>
      <c r="S397" s="22"/>
      <c r="T397" s="23"/>
      <c r="U397" s="71">
        <f t="shared" si="149"/>
        <v>0</v>
      </c>
      <c r="V397" s="22"/>
      <c r="W397" s="22"/>
      <c r="X397" s="24"/>
    </row>
    <row r="398" spans="1:24" s="4" customFormat="1" ht="20.25" hidden="1" customHeight="1" thickBot="1" x14ac:dyDescent="0.25">
      <c r="A398" s="304"/>
      <c r="B398" s="359"/>
      <c r="C398" s="360"/>
      <c r="D398" s="361"/>
      <c r="E398" s="362"/>
      <c r="F398" s="363"/>
      <c r="G398" s="363"/>
      <c r="H398" s="364"/>
      <c r="I398" s="115"/>
      <c r="J398" s="22"/>
      <c r="K398" s="22"/>
      <c r="L398" s="23"/>
      <c r="M398" s="71">
        <f t="shared" si="147"/>
        <v>0</v>
      </c>
      <c r="N398" s="22"/>
      <c r="O398" s="22"/>
      <c r="P398" s="23"/>
      <c r="Q398" s="21">
        <f t="shared" si="148"/>
        <v>0</v>
      </c>
      <c r="R398" s="22"/>
      <c r="S398" s="22"/>
      <c r="T398" s="23"/>
      <c r="U398" s="71">
        <f t="shared" si="149"/>
        <v>0</v>
      </c>
      <c r="V398" s="22"/>
      <c r="W398" s="22"/>
      <c r="X398" s="24"/>
    </row>
    <row r="399" spans="1:24" s="4" customFormat="1" ht="20.25" hidden="1" customHeight="1" thickBot="1" x14ac:dyDescent="0.25">
      <c r="A399" s="304"/>
      <c r="B399" s="359"/>
      <c r="C399" s="360"/>
      <c r="D399" s="361"/>
      <c r="E399" s="362"/>
      <c r="F399" s="363"/>
      <c r="G399" s="363"/>
      <c r="H399" s="364"/>
      <c r="I399" s="115"/>
      <c r="J399" s="22"/>
      <c r="K399" s="22"/>
      <c r="L399" s="23"/>
      <c r="M399" s="71">
        <f t="shared" si="147"/>
        <v>0</v>
      </c>
      <c r="N399" s="22"/>
      <c r="O399" s="22"/>
      <c r="P399" s="23"/>
      <c r="Q399" s="21">
        <f t="shared" si="148"/>
        <v>0</v>
      </c>
      <c r="R399" s="22"/>
      <c r="S399" s="22"/>
      <c r="T399" s="23"/>
      <c r="U399" s="71">
        <f t="shared" si="149"/>
        <v>0</v>
      </c>
      <c r="V399" s="22"/>
      <c r="W399" s="22"/>
      <c r="X399" s="24"/>
    </row>
    <row r="400" spans="1:24" s="4" customFormat="1" ht="20.25" hidden="1" customHeight="1" thickBot="1" x14ac:dyDescent="0.25">
      <c r="A400" s="304"/>
      <c r="B400" s="359"/>
      <c r="C400" s="360"/>
      <c r="D400" s="361"/>
      <c r="E400" s="362"/>
      <c r="F400" s="363"/>
      <c r="G400" s="363"/>
      <c r="H400" s="364"/>
      <c r="I400" s="115"/>
      <c r="J400" s="22"/>
      <c r="K400" s="22"/>
      <c r="L400" s="23"/>
      <c r="M400" s="71">
        <f t="shared" si="147"/>
        <v>0</v>
      </c>
      <c r="N400" s="22"/>
      <c r="O400" s="22"/>
      <c r="P400" s="23"/>
      <c r="Q400" s="21">
        <f t="shared" si="148"/>
        <v>0</v>
      </c>
      <c r="R400" s="22"/>
      <c r="S400" s="22"/>
      <c r="T400" s="23"/>
      <c r="U400" s="71">
        <f t="shared" si="149"/>
        <v>0</v>
      </c>
      <c r="V400" s="22"/>
      <c r="W400" s="22"/>
      <c r="X400" s="24"/>
    </row>
    <row r="401" spans="1:24" s="4" customFormat="1" ht="20.25" hidden="1" customHeight="1" thickBot="1" x14ac:dyDescent="0.25">
      <c r="A401" s="304"/>
      <c r="B401" s="359"/>
      <c r="C401" s="360"/>
      <c r="D401" s="361"/>
      <c r="E401" s="362"/>
      <c r="F401" s="363"/>
      <c r="G401" s="363"/>
      <c r="H401" s="364"/>
      <c r="I401" s="115"/>
      <c r="J401" s="22"/>
      <c r="K401" s="22"/>
      <c r="L401" s="23"/>
      <c r="M401" s="71">
        <f t="shared" si="147"/>
        <v>0</v>
      </c>
      <c r="N401" s="22"/>
      <c r="O401" s="22"/>
      <c r="P401" s="23"/>
      <c r="Q401" s="21">
        <f t="shared" si="148"/>
        <v>0</v>
      </c>
      <c r="R401" s="22"/>
      <c r="S401" s="22"/>
      <c r="T401" s="23"/>
      <c r="U401" s="71">
        <f t="shared" si="149"/>
        <v>0</v>
      </c>
      <c r="V401" s="22"/>
      <c r="W401" s="22"/>
      <c r="X401" s="24"/>
    </row>
    <row r="402" spans="1:24" s="4" customFormat="1" ht="20.25" hidden="1" customHeight="1" thickBot="1" x14ac:dyDescent="0.25">
      <c r="A402" s="569">
        <v>3</v>
      </c>
      <c r="B402" s="575">
        <v>2</v>
      </c>
      <c r="C402" s="577">
        <v>6</v>
      </c>
      <c r="D402" s="582" t="s">
        <v>346</v>
      </c>
      <c r="E402" s="588" t="s">
        <v>63</v>
      </c>
      <c r="F402" s="358" t="s">
        <v>49</v>
      </c>
      <c r="G402" s="354" t="s">
        <v>350</v>
      </c>
      <c r="H402" s="355" t="s">
        <v>28</v>
      </c>
      <c r="I402" s="80">
        <f>SUM(J402)</f>
        <v>0</v>
      </c>
      <c r="J402" s="44"/>
      <c r="K402" s="44"/>
      <c r="L402" s="47"/>
      <c r="M402" s="80">
        <f>SUM(N402+P402)</f>
        <v>0</v>
      </c>
      <c r="N402" s="44"/>
      <c r="O402" s="44"/>
      <c r="P402" s="32"/>
      <c r="Q402" s="81"/>
      <c r="R402" s="44"/>
      <c r="S402" s="44"/>
      <c r="T402" s="32"/>
      <c r="U402" s="80"/>
      <c r="V402" s="44"/>
      <c r="W402" s="44"/>
      <c r="X402" s="29"/>
    </row>
    <row r="403" spans="1:24" s="4" customFormat="1" ht="20.25" hidden="1" customHeight="1" thickBot="1" x14ac:dyDescent="0.25">
      <c r="A403" s="569"/>
      <c r="B403" s="575"/>
      <c r="C403" s="587"/>
      <c r="D403" s="582"/>
      <c r="E403" s="589"/>
      <c r="F403" s="578" t="s">
        <v>9</v>
      </c>
      <c r="G403" s="579"/>
      <c r="H403" s="580"/>
      <c r="I403" s="71">
        <f>SUM(J403+L403)</f>
        <v>0</v>
      </c>
      <c r="J403" s="22">
        <f>SUM(J402)</f>
        <v>0</v>
      </c>
      <c r="K403" s="22">
        <f>SUM(K402)</f>
        <v>0</v>
      </c>
      <c r="L403" s="24">
        <f>SUM(L402)</f>
        <v>0</v>
      </c>
      <c r="M403" s="71">
        <f>SUM(N403+P403)</f>
        <v>0</v>
      </c>
      <c r="N403" s="22">
        <f>SUM(N402)</f>
        <v>0</v>
      </c>
      <c r="O403" s="22">
        <f>SUM(O402)</f>
        <v>0</v>
      </c>
      <c r="P403" s="24">
        <f>SUM(P402)</f>
        <v>0</v>
      </c>
      <c r="Q403" s="82">
        <f>SUM(R403+T403)</f>
        <v>0</v>
      </c>
      <c r="R403" s="22">
        <f>SUM(R402)</f>
        <v>0</v>
      </c>
      <c r="S403" s="22">
        <f>SUM(S402)</f>
        <v>0</v>
      </c>
      <c r="T403" s="24">
        <f>SUM(T402)</f>
        <v>0</v>
      </c>
      <c r="U403" s="71">
        <f>SUM(V403+X403)</f>
        <v>0</v>
      </c>
      <c r="V403" s="22">
        <f>SUM(V402)</f>
        <v>0</v>
      </c>
      <c r="W403" s="22">
        <f>SUM(W402)</f>
        <v>0</v>
      </c>
      <c r="X403" s="24">
        <f>SUM(X402)</f>
        <v>0</v>
      </c>
    </row>
    <row r="404" spans="1:24" s="4" customFormat="1" ht="20.25" hidden="1" customHeight="1" thickBot="1" x14ac:dyDescent="0.25">
      <c r="A404" s="569">
        <v>3</v>
      </c>
      <c r="B404" s="575">
        <v>2</v>
      </c>
      <c r="C404" s="577">
        <v>7</v>
      </c>
      <c r="D404" s="582" t="s">
        <v>347</v>
      </c>
      <c r="E404" s="588" t="s">
        <v>63</v>
      </c>
      <c r="F404" s="358" t="s">
        <v>53</v>
      </c>
      <c r="G404" s="354" t="s">
        <v>351</v>
      </c>
      <c r="H404" s="355" t="s">
        <v>28</v>
      </c>
      <c r="I404" s="80">
        <f>SUM(J404)</f>
        <v>0</v>
      </c>
      <c r="J404" s="44"/>
      <c r="K404" s="44"/>
      <c r="L404" s="47"/>
      <c r="M404" s="80">
        <f t="shared" si="147"/>
        <v>0</v>
      </c>
      <c r="N404" s="44"/>
      <c r="O404" s="44"/>
      <c r="P404" s="32"/>
      <c r="Q404" s="81"/>
      <c r="R404" s="44"/>
      <c r="S404" s="44"/>
      <c r="T404" s="32"/>
      <c r="U404" s="80"/>
      <c r="V404" s="44"/>
      <c r="W404" s="44"/>
      <c r="X404" s="29"/>
    </row>
    <row r="405" spans="1:24" s="4" customFormat="1" ht="20.25" hidden="1" customHeight="1" thickBot="1" x14ac:dyDescent="0.25">
      <c r="A405" s="569"/>
      <c r="B405" s="575"/>
      <c r="C405" s="587"/>
      <c r="D405" s="582"/>
      <c r="E405" s="589"/>
      <c r="F405" s="578" t="s">
        <v>9</v>
      </c>
      <c r="G405" s="579"/>
      <c r="H405" s="580"/>
      <c r="I405" s="71">
        <f>SUM(J405+L405)</f>
        <v>0</v>
      </c>
      <c r="J405" s="22">
        <f>SUM(J404)</f>
        <v>0</v>
      </c>
      <c r="K405" s="22">
        <f>SUM(K404)</f>
        <v>0</v>
      </c>
      <c r="L405" s="24">
        <f>SUM(L404)</f>
        <v>0</v>
      </c>
      <c r="M405" s="71">
        <f t="shared" si="147"/>
        <v>0</v>
      </c>
      <c r="N405" s="22">
        <f>SUM(N404)</f>
        <v>0</v>
      </c>
      <c r="O405" s="22">
        <f>SUM(O404)</f>
        <v>0</v>
      </c>
      <c r="P405" s="24">
        <f>SUM(P404)</f>
        <v>0</v>
      </c>
      <c r="Q405" s="82">
        <f>SUM(R405+T405)</f>
        <v>0</v>
      </c>
      <c r="R405" s="22">
        <f>SUM(R404)</f>
        <v>0</v>
      </c>
      <c r="S405" s="22">
        <f>SUM(S404)</f>
        <v>0</v>
      </c>
      <c r="T405" s="24">
        <f>SUM(T404)</f>
        <v>0</v>
      </c>
      <c r="U405" s="71">
        <f>SUM(V405+X405)</f>
        <v>0</v>
      </c>
      <c r="V405" s="22">
        <f>SUM(V404)</f>
        <v>0</v>
      </c>
      <c r="W405" s="22">
        <f>SUM(W404)</f>
        <v>0</v>
      </c>
      <c r="X405" s="24">
        <f>SUM(X404)</f>
        <v>0</v>
      </c>
    </row>
    <row r="406" spans="1:24" s="4" customFormat="1" ht="20.25" hidden="1" customHeight="1" thickBot="1" x14ac:dyDescent="0.25">
      <c r="A406" s="569">
        <v>3</v>
      </c>
      <c r="B406" s="575">
        <v>2</v>
      </c>
      <c r="C406" s="577">
        <v>8</v>
      </c>
      <c r="D406" s="582" t="s">
        <v>348</v>
      </c>
      <c r="E406" s="588" t="s">
        <v>63</v>
      </c>
      <c r="F406" s="358" t="s">
        <v>49</v>
      </c>
      <c r="G406" s="354" t="s">
        <v>352</v>
      </c>
      <c r="H406" s="355" t="s">
        <v>28</v>
      </c>
      <c r="I406" s="80">
        <f>SUM(J406)</f>
        <v>0</v>
      </c>
      <c r="J406" s="44"/>
      <c r="K406" s="44"/>
      <c r="L406" s="47"/>
      <c r="M406" s="80">
        <f>SUM(N406+P406)</f>
        <v>0</v>
      </c>
      <c r="N406" s="44"/>
      <c r="O406" s="44"/>
      <c r="P406" s="32"/>
      <c r="Q406" s="81"/>
      <c r="R406" s="44"/>
      <c r="S406" s="44"/>
      <c r="T406" s="32"/>
      <c r="U406" s="80"/>
      <c r="V406" s="44"/>
      <c r="W406" s="44"/>
      <c r="X406" s="29"/>
    </row>
    <row r="407" spans="1:24" s="4" customFormat="1" ht="20.25" hidden="1" customHeight="1" thickBot="1" x14ac:dyDescent="0.25">
      <c r="A407" s="569"/>
      <c r="B407" s="575"/>
      <c r="C407" s="587"/>
      <c r="D407" s="582"/>
      <c r="E407" s="589"/>
      <c r="F407" s="578" t="s">
        <v>9</v>
      </c>
      <c r="G407" s="579"/>
      <c r="H407" s="580"/>
      <c r="I407" s="71">
        <f>SUM(J407+L407)</f>
        <v>0</v>
      </c>
      <c r="J407" s="22">
        <f>SUM(J406)</f>
        <v>0</v>
      </c>
      <c r="K407" s="22">
        <f>SUM(K406)</f>
        <v>0</v>
      </c>
      <c r="L407" s="24">
        <f>SUM(L406)</f>
        <v>0</v>
      </c>
      <c r="M407" s="71">
        <f>SUM(N407+P407)</f>
        <v>0</v>
      </c>
      <c r="N407" s="22">
        <f>SUM(N406)</f>
        <v>0</v>
      </c>
      <c r="O407" s="22">
        <f>SUM(O406)</f>
        <v>0</v>
      </c>
      <c r="P407" s="24">
        <f>SUM(P406)</f>
        <v>0</v>
      </c>
      <c r="Q407" s="82">
        <f>SUM(R407+T407)</f>
        <v>0</v>
      </c>
      <c r="R407" s="22">
        <f>SUM(R406)</f>
        <v>0</v>
      </c>
      <c r="S407" s="22">
        <f>SUM(S406)</f>
        <v>0</v>
      </c>
      <c r="T407" s="24">
        <f>SUM(T406)</f>
        <v>0</v>
      </c>
      <c r="U407" s="71">
        <f>SUM(V407+X407)</f>
        <v>0</v>
      </c>
      <c r="V407" s="22">
        <f>SUM(V406)</f>
        <v>0</v>
      </c>
      <c r="W407" s="22">
        <f>SUM(W406)</f>
        <v>0</v>
      </c>
      <c r="X407" s="24">
        <f>SUM(X406)</f>
        <v>0</v>
      </c>
    </row>
    <row r="408" spans="1:24" s="4" customFormat="1" ht="20.25" hidden="1" customHeight="1" thickBot="1" x14ac:dyDescent="0.25">
      <c r="A408" s="569">
        <v>3</v>
      </c>
      <c r="B408" s="575">
        <v>2</v>
      </c>
      <c r="C408" s="577">
        <v>9</v>
      </c>
      <c r="D408" s="582" t="s">
        <v>349</v>
      </c>
      <c r="E408" s="588" t="s">
        <v>63</v>
      </c>
      <c r="F408" s="358" t="s">
        <v>53</v>
      </c>
      <c r="G408" s="354" t="s">
        <v>353</v>
      </c>
      <c r="H408" s="355" t="s">
        <v>28</v>
      </c>
      <c r="I408" s="80">
        <f>SUM(J408)</f>
        <v>0</v>
      </c>
      <c r="J408" s="44"/>
      <c r="K408" s="44"/>
      <c r="L408" s="47"/>
      <c r="M408" s="80">
        <f t="shared" si="147"/>
        <v>0</v>
      </c>
      <c r="N408" s="44"/>
      <c r="O408" s="44"/>
      <c r="P408" s="32"/>
      <c r="Q408" s="81"/>
      <c r="R408" s="44"/>
      <c r="S408" s="44"/>
      <c r="T408" s="32"/>
      <c r="U408" s="80"/>
      <c r="V408" s="44"/>
      <c r="W408" s="44"/>
      <c r="X408" s="29"/>
    </row>
    <row r="409" spans="1:24" s="4" customFormat="1" ht="20.25" hidden="1" customHeight="1" thickBot="1" x14ac:dyDescent="0.25">
      <c r="A409" s="569"/>
      <c r="B409" s="575"/>
      <c r="C409" s="587"/>
      <c r="D409" s="582"/>
      <c r="E409" s="589"/>
      <c r="F409" s="578" t="s">
        <v>9</v>
      </c>
      <c r="G409" s="579"/>
      <c r="H409" s="580"/>
      <c r="I409" s="71">
        <f>SUM(J409+L409)</f>
        <v>0</v>
      </c>
      <c r="J409" s="22">
        <f>SUM(J408)</f>
        <v>0</v>
      </c>
      <c r="K409" s="22">
        <f>SUM(K408)</f>
        <v>0</v>
      </c>
      <c r="L409" s="24">
        <f>SUM(L408)</f>
        <v>0</v>
      </c>
      <c r="M409" s="71">
        <f t="shared" si="147"/>
        <v>0</v>
      </c>
      <c r="N409" s="22">
        <f>SUM(N408)</f>
        <v>0</v>
      </c>
      <c r="O409" s="22">
        <f>SUM(O408)</f>
        <v>0</v>
      </c>
      <c r="P409" s="24">
        <f>SUM(P408)</f>
        <v>0</v>
      </c>
      <c r="Q409" s="82">
        <f>SUM(R409+T409)</f>
        <v>0</v>
      </c>
      <c r="R409" s="22">
        <f>SUM(R408)</f>
        <v>0</v>
      </c>
      <c r="S409" s="22">
        <f>SUM(S408)</f>
        <v>0</v>
      </c>
      <c r="T409" s="24">
        <f>SUM(T408)</f>
        <v>0</v>
      </c>
      <c r="U409" s="71">
        <f>SUM(V409+X409)</f>
        <v>0</v>
      </c>
      <c r="V409" s="22">
        <f>SUM(V408)</f>
        <v>0</v>
      </c>
      <c r="W409" s="22">
        <f>SUM(W408)</f>
        <v>0</v>
      </c>
      <c r="X409" s="24">
        <f>SUM(X408)</f>
        <v>0</v>
      </c>
    </row>
    <row r="410" spans="1:24" s="4" customFormat="1" ht="20.25" hidden="1" customHeight="1" thickBot="1" x14ac:dyDescent="0.25">
      <c r="A410" s="569">
        <v>3</v>
      </c>
      <c r="B410" s="575">
        <v>2</v>
      </c>
      <c r="C410" s="577">
        <v>10</v>
      </c>
      <c r="D410" s="582" t="s">
        <v>354</v>
      </c>
      <c r="E410" s="588" t="s">
        <v>63</v>
      </c>
      <c r="F410" s="358" t="s">
        <v>49</v>
      </c>
      <c r="G410" s="354" t="s">
        <v>355</v>
      </c>
      <c r="H410" s="355" t="s">
        <v>28</v>
      </c>
      <c r="I410" s="80">
        <f>SUM(J410)</f>
        <v>0</v>
      </c>
      <c r="J410" s="44"/>
      <c r="K410" s="44"/>
      <c r="L410" s="47"/>
      <c r="M410" s="80">
        <f t="shared" ref="M410:M415" si="150">SUM(N410+P410)</f>
        <v>0</v>
      </c>
      <c r="N410" s="44"/>
      <c r="O410" s="44"/>
      <c r="P410" s="32"/>
      <c r="Q410" s="81"/>
      <c r="R410" s="44"/>
      <c r="S410" s="44"/>
      <c r="T410" s="32"/>
      <c r="U410" s="80"/>
      <c r="V410" s="44"/>
      <c r="W410" s="44"/>
      <c r="X410" s="29"/>
    </row>
    <row r="411" spans="1:24" s="4" customFormat="1" ht="20.25" hidden="1" customHeight="1" thickBot="1" x14ac:dyDescent="0.25">
      <c r="A411" s="569"/>
      <c r="B411" s="575"/>
      <c r="C411" s="587"/>
      <c r="D411" s="582"/>
      <c r="E411" s="589"/>
      <c r="F411" s="578" t="s">
        <v>9</v>
      </c>
      <c r="G411" s="579"/>
      <c r="H411" s="580"/>
      <c r="I411" s="71">
        <f>SUM(J411+L411)</f>
        <v>0</v>
      </c>
      <c r="J411" s="22">
        <f>SUM(J410)</f>
        <v>0</v>
      </c>
      <c r="K411" s="22">
        <f>SUM(K410)</f>
        <v>0</v>
      </c>
      <c r="L411" s="24">
        <f>SUM(L410)</f>
        <v>0</v>
      </c>
      <c r="M411" s="71">
        <f t="shared" si="150"/>
        <v>0</v>
      </c>
      <c r="N411" s="22">
        <f>SUM(N410)</f>
        <v>0</v>
      </c>
      <c r="O411" s="22">
        <f>SUM(O410)</f>
        <v>0</v>
      </c>
      <c r="P411" s="24">
        <f>SUM(P410)</f>
        <v>0</v>
      </c>
      <c r="Q411" s="82">
        <f>SUM(R411+T411)</f>
        <v>0</v>
      </c>
      <c r="R411" s="22">
        <f>SUM(R410)</f>
        <v>0</v>
      </c>
      <c r="S411" s="22">
        <f>SUM(S410)</f>
        <v>0</v>
      </c>
      <c r="T411" s="24">
        <f>SUM(T410)</f>
        <v>0</v>
      </c>
      <c r="U411" s="71">
        <f>SUM(V411+X411)</f>
        <v>0</v>
      </c>
      <c r="V411" s="22">
        <f>SUM(V410)</f>
        <v>0</v>
      </c>
      <c r="W411" s="22">
        <f>SUM(W410)</f>
        <v>0</v>
      </c>
      <c r="X411" s="24">
        <f>SUM(X410)</f>
        <v>0</v>
      </c>
    </row>
    <row r="412" spans="1:24" s="4" customFormat="1" ht="20.25" hidden="1" customHeight="1" thickBot="1" x14ac:dyDescent="0.25">
      <c r="A412" s="569">
        <v>3</v>
      </c>
      <c r="B412" s="575">
        <v>2</v>
      </c>
      <c r="C412" s="577">
        <v>11</v>
      </c>
      <c r="D412" s="582" t="s">
        <v>356</v>
      </c>
      <c r="E412" s="588" t="s">
        <v>63</v>
      </c>
      <c r="F412" s="358" t="s">
        <v>49</v>
      </c>
      <c r="G412" s="354" t="s">
        <v>357</v>
      </c>
      <c r="H412" s="355" t="s">
        <v>28</v>
      </c>
      <c r="I412" s="80">
        <f>SUM(J412)</f>
        <v>0</v>
      </c>
      <c r="J412" s="44"/>
      <c r="K412" s="44"/>
      <c r="L412" s="47"/>
      <c r="M412" s="80">
        <f>SUM(N412+P412)</f>
        <v>0</v>
      </c>
      <c r="N412" s="44"/>
      <c r="O412" s="44"/>
      <c r="P412" s="32"/>
      <c r="Q412" s="81"/>
      <c r="R412" s="44"/>
      <c r="S412" s="44"/>
      <c r="T412" s="32"/>
      <c r="U412" s="80"/>
      <c r="V412" s="44"/>
      <c r="W412" s="44"/>
      <c r="X412" s="29"/>
    </row>
    <row r="413" spans="1:24" s="4" customFormat="1" ht="20.25" hidden="1" customHeight="1" thickBot="1" x14ac:dyDescent="0.25">
      <c r="A413" s="569"/>
      <c r="B413" s="575"/>
      <c r="C413" s="587"/>
      <c r="D413" s="582"/>
      <c r="E413" s="589"/>
      <c r="F413" s="578" t="s">
        <v>9</v>
      </c>
      <c r="G413" s="579"/>
      <c r="H413" s="580"/>
      <c r="I413" s="71">
        <f>SUM(J413+L413)</f>
        <v>0</v>
      </c>
      <c r="J413" s="22">
        <f>SUM(J412)</f>
        <v>0</v>
      </c>
      <c r="K413" s="22">
        <f>SUM(K412)</f>
        <v>0</v>
      </c>
      <c r="L413" s="24">
        <f>SUM(L412)</f>
        <v>0</v>
      </c>
      <c r="M413" s="71">
        <f>SUM(N413+P413)</f>
        <v>0</v>
      </c>
      <c r="N413" s="22">
        <f>SUM(N412)</f>
        <v>0</v>
      </c>
      <c r="O413" s="22">
        <f>SUM(O412)</f>
        <v>0</v>
      </c>
      <c r="P413" s="24">
        <f>SUM(P412)</f>
        <v>0</v>
      </c>
      <c r="Q413" s="82">
        <f>SUM(R413+T413)</f>
        <v>0</v>
      </c>
      <c r="R413" s="22">
        <f>SUM(R412)</f>
        <v>0</v>
      </c>
      <c r="S413" s="22">
        <f>SUM(S412)</f>
        <v>0</v>
      </c>
      <c r="T413" s="24">
        <f>SUM(T412)</f>
        <v>0</v>
      </c>
      <c r="U413" s="71">
        <f>SUM(V413+X413)</f>
        <v>0</v>
      </c>
      <c r="V413" s="22">
        <f>SUM(V412)</f>
        <v>0</v>
      </c>
      <c r="W413" s="22">
        <f>SUM(W412)</f>
        <v>0</v>
      </c>
      <c r="X413" s="24">
        <f>SUM(X412)</f>
        <v>0</v>
      </c>
    </row>
    <row r="414" spans="1:24" s="4" customFormat="1" ht="20.25" hidden="1" customHeight="1" thickBot="1" x14ac:dyDescent="0.25">
      <c r="A414" s="569">
        <v>3</v>
      </c>
      <c r="B414" s="575">
        <v>2</v>
      </c>
      <c r="C414" s="577">
        <v>12</v>
      </c>
      <c r="D414" s="582" t="s">
        <v>358</v>
      </c>
      <c r="E414" s="588" t="s">
        <v>63</v>
      </c>
      <c r="F414" s="358" t="s">
        <v>49</v>
      </c>
      <c r="G414" s="354" t="s">
        <v>359</v>
      </c>
      <c r="H414" s="355" t="s">
        <v>28</v>
      </c>
      <c r="I414" s="80">
        <f>SUM(J414)</f>
        <v>0</v>
      </c>
      <c r="J414" s="44"/>
      <c r="K414" s="44"/>
      <c r="L414" s="47"/>
      <c r="M414" s="80">
        <f t="shared" si="150"/>
        <v>0</v>
      </c>
      <c r="N414" s="44"/>
      <c r="O414" s="44"/>
      <c r="P414" s="32"/>
      <c r="Q414" s="81"/>
      <c r="R414" s="44"/>
      <c r="S414" s="44"/>
      <c r="T414" s="32"/>
      <c r="U414" s="80"/>
      <c r="V414" s="44"/>
      <c r="W414" s="44"/>
      <c r="X414" s="29"/>
    </row>
    <row r="415" spans="1:24" s="4" customFormat="1" ht="20.25" hidden="1" customHeight="1" thickBot="1" x14ac:dyDescent="0.25">
      <c r="A415" s="569"/>
      <c r="B415" s="575"/>
      <c r="C415" s="587"/>
      <c r="D415" s="582"/>
      <c r="E415" s="589"/>
      <c r="F415" s="578" t="s">
        <v>9</v>
      </c>
      <c r="G415" s="579"/>
      <c r="H415" s="580"/>
      <c r="I415" s="71">
        <f>SUM(J415+L415)</f>
        <v>0</v>
      </c>
      <c r="J415" s="22">
        <f>SUM(J414)</f>
        <v>0</v>
      </c>
      <c r="K415" s="22">
        <f>SUM(K414)</f>
        <v>0</v>
      </c>
      <c r="L415" s="24">
        <f>SUM(L414)</f>
        <v>0</v>
      </c>
      <c r="M415" s="71">
        <f t="shared" si="150"/>
        <v>0</v>
      </c>
      <c r="N415" s="22">
        <f>SUM(N414)</f>
        <v>0</v>
      </c>
      <c r="O415" s="22">
        <f>SUM(O414)</f>
        <v>0</v>
      </c>
      <c r="P415" s="24">
        <f>SUM(P414)</f>
        <v>0</v>
      </c>
      <c r="Q415" s="82">
        <f>SUM(R415+T415)</f>
        <v>0</v>
      </c>
      <c r="R415" s="22">
        <f>SUM(R414)</f>
        <v>0</v>
      </c>
      <c r="S415" s="22">
        <f>SUM(S414)</f>
        <v>0</v>
      </c>
      <c r="T415" s="24">
        <f>SUM(T414)</f>
        <v>0</v>
      </c>
      <c r="U415" s="71">
        <f>SUM(V415+X415)</f>
        <v>0</v>
      </c>
      <c r="V415" s="22">
        <f>SUM(V414)</f>
        <v>0</v>
      </c>
      <c r="W415" s="22">
        <f>SUM(W414)</f>
        <v>0</v>
      </c>
      <c r="X415" s="24">
        <f>SUM(X414)</f>
        <v>0</v>
      </c>
    </row>
    <row r="416" spans="1:24" s="4" customFormat="1" ht="33.75" hidden="1" customHeight="1" thickBot="1" x14ac:dyDescent="0.25">
      <c r="A416" s="569">
        <v>3</v>
      </c>
      <c r="B416" s="575">
        <v>2</v>
      </c>
      <c r="C416" s="577">
        <v>13</v>
      </c>
      <c r="D416" s="582" t="s">
        <v>360</v>
      </c>
      <c r="E416" s="588" t="s">
        <v>63</v>
      </c>
      <c r="F416" s="358" t="s">
        <v>53</v>
      </c>
      <c r="G416" s="354" t="s">
        <v>361</v>
      </c>
      <c r="H416" s="355" t="s">
        <v>28</v>
      </c>
      <c r="I416" s="80">
        <f>SUM(J416)</f>
        <v>0</v>
      </c>
      <c r="J416" s="44"/>
      <c r="K416" s="44"/>
      <c r="L416" s="47"/>
      <c r="M416" s="80">
        <f>SUM(N416+P416)</f>
        <v>0</v>
      </c>
      <c r="N416" s="44"/>
      <c r="O416" s="44"/>
      <c r="P416" s="32"/>
      <c r="Q416" s="81"/>
      <c r="R416" s="44"/>
      <c r="S416" s="44"/>
      <c r="T416" s="32"/>
      <c r="U416" s="80"/>
      <c r="V416" s="44"/>
      <c r="W416" s="44"/>
      <c r="X416" s="29"/>
    </row>
    <row r="417" spans="1:24" s="4" customFormat="1" ht="20.25" hidden="1" customHeight="1" thickBot="1" x14ac:dyDescent="0.25">
      <c r="A417" s="569"/>
      <c r="B417" s="575"/>
      <c r="C417" s="587"/>
      <c r="D417" s="582"/>
      <c r="E417" s="589"/>
      <c r="F417" s="578" t="s">
        <v>9</v>
      </c>
      <c r="G417" s="579"/>
      <c r="H417" s="580"/>
      <c r="I417" s="71">
        <f>SUM(J417+L417)</f>
        <v>0</v>
      </c>
      <c r="J417" s="22">
        <f>SUM(J416)</f>
        <v>0</v>
      </c>
      <c r="K417" s="22">
        <f>SUM(K416)</f>
        <v>0</v>
      </c>
      <c r="L417" s="24">
        <f>SUM(L416)</f>
        <v>0</v>
      </c>
      <c r="M417" s="71">
        <f>SUM(N417+P417)</f>
        <v>0</v>
      </c>
      <c r="N417" s="22">
        <f>SUM(N416)</f>
        <v>0</v>
      </c>
      <c r="O417" s="22">
        <f>SUM(O416)</f>
        <v>0</v>
      </c>
      <c r="P417" s="24">
        <f>SUM(P416)</f>
        <v>0</v>
      </c>
      <c r="Q417" s="82">
        <f>SUM(R417+T417)</f>
        <v>0</v>
      </c>
      <c r="R417" s="22">
        <f>SUM(R416)</f>
        <v>0</v>
      </c>
      <c r="S417" s="22">
        <f>SUM(S416)</f>
        <v>0</v>
      </c>
      <c r="T417" s="24">
        <f>SUM(T416)</f>
        <v>0</v>
      </c>
      <c r="U417" s="71">
        <f>SUM(V417+X417)</f>
        <v>0</v>
      </c>
      <c r="V417" s="22">
        <f>SUM(V416)</f>
        <v>0</v>
      </c>
      <c r="W417" s="22">
        <f>SUM(W416)</f>
        <v>0</v>
      </c>
      <c r="X417" s="24">
        <f>SUM(X416)</f>
        <v>0</v>
      </c>
    </row>
    <row r="418" spans="1:24" s="4" customFormat="1" ht="20.25" hidden="1" customHeight="1" thickBot="1" x14ac:dyDescent="0.25">
      <c r="A418" s="569">
        <v>3</v>
      </c>
      <c r="B418" s="575">
        <v>2</v>
      </c>
      <c r="C418" s="577">
        <v>14</v>
      </c>
      <c r="D418" s="582" t="s">
        <v>362</v>
      </c>
      <c r="E418" s="588" t="s">
        <v>63</v>
      </c>
      <c r="F418" s="358" t="s">
        <v>53</v>
      </c>
      <c r="G418" s="354" t="s">
        <v>363</v>
      </c>
      <c r="H418" s="355" t="s">
        <v>28</v>
      </c>
      <c r="I418" s="80">
        <f>SUM(J418)</f>
        <v>0</v>
      </c>
      <c r="J418" s="44"/>
      <c r="K418" s="44"/>
      <c r="L418" s="47"/>
      <c r="M418" s="80">
        <f t="shared" ref="M418:M423" si="151">SUM(N418+P418)</f>
        <v>0</v>
      </c>
      <c r="N418" s="44"/>
      <c r="O418" s="44"/>
      <c r="P418" s="32"/>
      <c r="Q418" s="81"/>
      <c r="R418" s="44"/>
      <c r="S418" s="44"/>
      <c r="T418" s="32"/>
      <c r="U418" s="80"/>
      <c r="V418" s="44"/>
      <c r="W418" s="44"/>
      <c r="X418" s="29"/>
    </row>
    <row r="419" spans="1:24" s="4" customFormat="1" ht="20.25" hidden="1" customHeight="1" thickBot="1" x14ac:dyDescent="0.25">
      <c r="A419" s="569"/>
      <c r="B419" s="575"/>
      <c r="C419" s="587"/>
      <c r="D419" s="582"/>
      <c r="E419" s="589"/>
      <c r="F419" s="578" t="s">
        <v>9</v>
      </c>
      <c r="G419" s="579"/>
      <c r="H419" s="580"/>
      <c r="I419" s="71">
        <f>SUM(J419+L419)</f>
        <v>0</v>
      </c>
      <c r="J419" s="22">
        <f>SUM(J418)</f>
        <v>0</v>
      </c>
      <c r="K419" s="22">
        <f>SUM(K418)</f>
        <v>0</v>
      </c>
      <c r="L419" s="24">
        <f>SUM(L418)</f>
        <v>0</v>
      </c>
      <c r="M419" s="71">
        <f t="shared" si="151"/>
        <v>0</v>
      </c>
      <c r="N419" s="22">
        <f>SUM(N418)</f>
        <v>0</v>
      </c>
      <c r="O419" s="22">
        <f>SUM(O418)</f>
        <v>0</v>
      </c>
      <c r="P419" s="24">
        <f>SUM(P418)</f>
        <v>0</v>
      </c>
      <c r="Q419" s="82">
        <f>SUM(R419+T419)</f>
        <v>0</v>
      </c>
      <c r="R419" s="22">
        <f>SUM(R418)</f>
        <v>0</v>
      </c>
      <c r="S419" s="22">
        <f>SUM(S418)</f>
        <v>0</v>
      </c>
      <c r="T419" s="24">
        <f>SUM(T418)</f>
        <v>0</v>
      </c>
      <c r="U419" s="71">
        <f>SUM(V419+X419)</f>
        <v>0</v>
      </c>
      <c r="V419" s="22">
        <f>SUM(V418)</f>
        <v>0</v>
      </c>
      <c r="W419" s="22">
        <f>SUM(W418)</f>
        <v>0</v>
      </c>
      <c r="X419" s="24">
        <f>SUM(X418)</f>
        <v>0</v>
      </c>
    </row>
    <row r="420" spans="1:24" s="4" customFormat="1" ht="20.25" hidden="1" customHeight="1" thickBot="1" x14ac:dyDescent="0.25">
      <c r="A420" s="569">
        <v>3</v>
      </c>
      <c r="B420" s="575">
        <v>2</v>
      </c>
      <c r="C420" s="577">
        <v>15</v>
      </c>
      <c r="D420" s="582" t="s">
        <v>364</v>
      </c>
      <c r="E420" s="588" t="s">
        <v>63</v>
      </c>
      <c r="F420" s="358" t="s">
        <v>53</v>
      </c>
      <c r="G420" s="354" t="s">
        <v>365</v>
      </c>
      <c r="H420" s="355" t="s">
        <v>28</v>
      </c>
      <c r="I420" s="80">
        <f>SUM(J420)</f>
        <v>0</v>
      </c>
      <c r="J420" s="44"/>
      <c r="K420" s="44"/>
      <c r="L420" s="47"/>
      <c r="M420" s="80">
        <f t="shared" si="151"/>
        <v>0</v>
      </c>
      <c r="N420" s="44"/>
      <c r="O420" s="44"/>
      <c r="P420" s="32"/>
      <c r="Q420" s="81"/>
      <c r="R420" s="44"/>
      <c r="S420" s="44"/>
      <c r="T420" s="32"/>
      <c r="U420" s="80"/>
      <c r="V420" s="44"/>
      <c r="W420" s="44"/>
      <c r="X420" s="29"/>
    </row>
    <row r="421" spans="1:24" s="4" customFormat="1" ht="20.25" hidden="1" customHeight="1" thickBot="1" x14ac:dyDescent="0.25">
      <c r="A421" s="569"/>
      <c r="B421" s="575"/>
      <c r="C421" s="587"/>
      <c r="D421" s="582"/>
      <c r="E421" s="589"/>
      <c r="F421" s="578" t="s">
        <v>9</v>
      </c>
      <c r="G421" s="579"/>
      <c r="H421" s="580"/>
      <c r="I421" s="71">
        <f>SUM(J421+L421)</f>
        <v>0</v>
      </c>
      <c r="J421" s="22">
        <f>SUM(J420)</f>
        <v>0</v>
      </c>
      <c r="K421" s="22">
        <f>SUM(K420)</f>
        <v>0</v>
      </c>
      <c r="L421" s="24">
        <f>SUM(L420)</f>
        <v>0</v>
      </c>
      <c r="M421" s="71">
        <f t="shared" si="151"/>
        <v>0</v>
      </c>
      <c r="N421" s="22">
        <f>SUM(N420)</f>
        <v>0</v>
      </c>
      <c r="O421" s="22">
        <f>SUM(O420)</f>
        <v>0</v>
      </c>
      <c r="P421" s="24">
        <f>SUM(P420)</f>
        <v>0</v>
      </c>
      <c r="Q421" s="82">
        <f>SUM(R421+T421)</f>
        <v>0</v>
      </c>
      <c r="R421" s="22">
        <f>SUM(R420)</f>
        <v>0</v>
      </c>
      <c r="S421" s="22">
        <f>SUM(S420)</f>
        <v>0</v>
      </c>
      <c r="T421" s="24">
        <f>SUM(T420)</f>
        <v>0</v>
      </c>
      <c r="U421" s="71">
        <f>SUM(V421+X421)</f>
        <v>0</v>
      </c>
      <c r="V421" s="22">
        <f>SUM(V420)</f>
        <v>0</v>
      </c>
      <c r="W421" s="22">
        <f>SUM(W420)</f>
        <v>0</v>
      </c>
      <c r="X421" s="24">
        <f>SUM(X420)</f>
        <v>0</v>
      </c>
    </row>
    <row r="422" spans="1:24" s="4" customFormat="1" ht="33.75" hidden="1" customHeight="1" thickBot="1" x14ac:dyDescent="0.25">
      <c r="A422" s="569">
        <v>3</v>
      </c>
      <c r="B422" s="575">
        <v>2</v>
      </c>
      <c r="C422" s="577">
        <v>16</v>
      </c>
      <c r="D422" s="582" t="s">
        <v>369</v>
      </c>
      <c r="E422" s="589" t="s">
        <v>63</v>
      </c>
      <c r="F422" s="365" t="s">
        <v>53</v>
      </c>
      <c r="G422" s="365" t="s">
        <v>366</v>
      </c>
      <c r="H422" s="366" t="s">
        <v>28</v>
      </c>
      <c r="I422" s="80">
        <f>SUM(J422)</f>
        <v>0</v>
      </c>
      <c r="J422" s="44"/>
      <c r="K422" s="44"/>
      <c r="L422" s="47"/>
      <c r="M422" s="80">
        <f t="shared" si="151"/>
        <v>0</v>
      </c>
      <c r="N422" s="44"/>
      <c r="O422" s="44"/>
      <c r="P422" s="32"/>
      <c r="Q422" s="81"/>
      <c r="R422" s="44"/>
      <c r="S422" s="44"/>
      <c r="T422" s="32"/>
      <c r="U422" s="80"/>
      <c r="V422" s="44"/>
      <c r="W422" s="44"/>
      <c r="X422" s="29"/>
    </row>
    <row r="423" spans="1:24" s="4" customFormat="1" ht="20.25" hidden="1" customHeight="1" thickBot="1" x14ac:dyDescent="0.25">
      <c r="A423" s="569"/>
      <c r="B423" s="575"/>
      <c r="C423" s="587"/>
      <c r="D423" s="582"/>
      <c r="E423" s="589"/>
      <c r="F423" s="578" t="s">
        <v>9</v>
      </c>
      <c r="G423" s="579"/>
      <c r="H423" s="580"/>
      <c r="I423" s="71">
        <f>SUM(J423+L423)</f>
        <v>0</v>
      </c>
      <c r="J423" s="22">
        <f>SUM(J422)</f>
        <v>0</v>
      </c>
      <c r="K423" s="22">
        <f>SUM(K422)</f>
        <v>0</v>
      </c>
      <c r="L423" s="24">
        <f>SUM(L422)</f>
        <v>0</v>
      </c>
      <c r="M423" s="71">
        <f t="shared" si="151"/>
        <v>0</v>
      </c>
      <c r="N423" s="22"/>
      <c r="O423" s="22">
        <f>SUM(O422)</f>
        <v>0</v>
      </c>
      <c r="P423" s="24">
        <f>SUM(P422)</f>
        <v>0</v>
      </c>
      <c r="Q423" s="82">
        <f>SUM(R423+T423)</f>
        <v>0</v>
      </c>
      <c r="R423" s="22">
        <f>SUM(R422)</f>
        <v>0</v>
      </c>
      <c r="S423" s="22">
        <f>SUM(S422)</f>
        <v>0</v>
      </c>
      <c r="T423" s="24">
        <f>SUM(T422)</f>
        <v>0</v>
      </c>
      <c r="U423" s="71">
        <f>SUM(V423+X423)</f>
        <v>0</v>
      </c>
      <c r="V423" s="22">
        <f>SUM(V422)</f>
        <v>0</v>
      </c>
      <c r="W423" s="22">
        <f>SUM(W422)</f>
        <v>0</v>
      </c>
      <c r="X423" s="24">
        <f>SUM(X422)</f>
        <v>0</v>
      </c>
    </row>
    <row r="424" spans="1:24" s="4" customFormat="1" ht="45" hidden="1" customHeight="1" thickBot="1" x14ac:dyDescent="0.25">
      <c r="A424" s="569">
        <v>3</v>
      </c>
      <c r="B424" s="575">
        <v>2</v>
      </c>
      <c r="C424" s="577">
        <v>17</v>
      </c>
      <c r="D424" s="582" t="s">
        <v>370</v>
      </c>
      <c r="E424" s="588" t="s">
        <v>63</v>
      </c>
      <c r="F424" s="358" t="s">
        <v>49</v>
      </c>
      <c r="G424" s="354" t="s">
        <v>367</v>
      </c>
      <c r="H424" s="355" t="s">
        <v>28</v>
      </c>
      <c r="I424" s="80">
        <f>SUM(J424)</f>
        <v>0</v>
      </c>
      <c r="J424" s="44"/>
      <c r="K424" s="44"/>
      <c r="L424" s="47"/>
      <c r="M424" s="80">
        <f t="shared" ref="M424:M429" si="152">SUM(N424+P424)</f>
        <v>0</v>
      </c>
      <c r="N424" s="44"/>
      <c r="O424" s="44"/>
      <c r="P424" s="32"/>
      <c r="Q424" s="81"/>
      <c r="R424" s="44"/>
      <c r="S424" s="44"/>
      <c r="T424" s="32"/>
      <c r="U424" s="80"/>
      <c r="V424" s="44"/>
      <c r="W424" s="44"/>
      <c r="X424" s="29"/>
    </row>
    <row r="425" spans="1:24" s="4" customFormat="1" ht="20.25" hidden="1" customHeight="1" thickBot="1" x14ac:dyDescent="0.25">
      <c r="A425" s="569"/>
      <c r="B425" s="575"/>
      <c r="C425" s="587"/>
      <c r="D425" s="582"/>
      <c r="E425" s="589"/>
      <c r="F425" s="578" t="s">
        <v>9</v>
      </c>
      <c r="G425" s="579"/>
      <c r="H425" s="580"/>
      <c r="I425" s="71">
        <f>SUM(J425+L425)</f>
        <v>0</v>
      </c>
      <c r="J425" s="22">
        <f>SUM(J424)</f>
        <v>0</v>
      </c>
      <c r="K425" s="22">
        <f>SUM(K424)</f>
        <v>0</v>
      </c>
      <c r="L425" s="24">
        <f>SUM(L424)</f>
        <v>0</v>
      </c>
      <c r="M425" s="71">
        <f t="shared" si="152"/>
        <v>0</v>
      </c>
      <c r="N425" s="22">
        <f>SUM(N424)</f>
        <v>0</v>
      </c>
      <c r="O425" s="22">
        <f>SUM(O424)</f>
        <v>0</v>
      </c>
      <c r="P425" s="24">
        <f>SUM(P424)</f>
        <v>0</v>
      </c>
      <c r="Q425" s="82">
        <f>SUM(R425+T425)</f>
        <v>0</v>
      </c>
      <c r="R425" s="22">
        <f>SUM(R424)</f>
        <v>0</v>
      </c>
      <c r="S425" s="22">
        <f>SUM(S424)</f>
        <v>0</v>
      </c>
      <c r="T425" s="24">
        <f>SUM(T424)</f>
        <v>0</v>
      </c>
      <c r="U425" s="71">
        <f>SUM(V425+X425)</f>
        <v>0</v>
      </c>
      <c r="V425" s="22">
        <f>SUM(V424)</f>
        <v>0</v>
      </c>
      <c r="W425" s="22">
        <f>SUM(W424)</f>
        <v>0</v>
      </c>
      <c r="X425" s="24">
        <f>SUM(X424)</f>
        <v>0</v>
      </c>
    </row>
    <row r="426" spans="1:24" s="4" customFormat="1" ht="20.25" hidden="1" customHeight="1" thickBot="1" x14ac:dyDescent="0.25">
      <c r="A426" s="569">
        <v>3</v>
      </c>
      <c r="B426" s="575">
        <v>2</v>
      </c>
      <c r="C426" s="577">
        <v>18</v>
      </c>
      <c r="D426" s="582" t="s">
        <v>371</v>
      </c>
      <c r="E426" s="588" t="s">
        <v>63</v>
      </c>
      <c r="F426" s="358" t="s">
        <v>49</v>
      </c>
      <c r="G426" s="354" t="s">
        <v>368</v>
      </c>
      <c r="H426" s="355" t="s">
        <v>28</v>
      </c>
      <c r="I426" s="80">
        <f>SUM(J426)</f>
        <v>0</v>
      </c>
      <c r="J426" s="44"/>
      <c r="K426" s="44"/>
      <c r="L426" s="47"/>
      <c r="M426" s="80">
        <f t="shared" si="152"/>
        <v>0</v>
      </c>
      <c r="N426" s="44"/>
      <c r="O426" s="44"/>
      <c r="P426" s="32"/>
      <c r="Q426" s="81"/>
      <c r="R426" s="44"/>
      <c r="S426" s="44"/>
      <c r="T426" s="32"/>
      <c r="U426" s="80"/>
      <c r="V426" s="44"/>
      <c r="W426" s="44"/>
      <c r="X426" s="29"/>
    </row>
    <row r="427" spans="1:24" s="4" customFormat="1" ht="20.25" hidden="1" customHeight="1" thickBot="1" x14ac:dyDescent="0.25">
      <c r="A427" s="569"/>
      <c r="B427" s="575"/>
      <c r="C427" s="587"/>
      <c r="D427" s="582"/>
      <c r="E427" s="589"/>
      <c r="F427" s="578" t="s">
        <v>9</v>
      </c>
      <c r="G427" s="579"/>
      <c r="H427" s="580"/>
      <c r="I427" s="71">
        <f>SUM(J427+L427)</f>
        <v>0</v>
      </c>
      <c r="J427" s="22">
        <f>SUM(J426)</f>
        <v>0</v>
      </c>
      <c r="K427" s="22">
        <f>SUM(K426)</f>
        <v>0</v>
      </c>
      <c r="L427" s="24">
        <f>SUM(L426)</f>
        <v>0</v>
      </c>
      <c r="M427" s="71">
        <f t="shared" si="152"/>
        <v>0</v>
      </c>
      <c r="N427" s="22">
        <f>SUM(N426)</f>
        <v>0</v>
      </c>
      <c r="O427" s="22">
        <f>SUM(O426)</f>
        <v>0</v>
      </c>
      <c r="P427" s="24">
        <f>SUM(P426)</f>
        <v>0</v>
      </c>
      <c r="Q427" s="82">
        <f>SUM(R427+T427)</f>
        <v>0</v>
      </c>
      <c r="R427" s="22">
        <f>SUM(R426)</f>
        <v>0</v>
      </c>
      <c r="S427" s="22">
        <f>SUM(S426)</f>
        <v>0</v>
      </c>
      <c r="T427" s="24">
        <f>SUM(T426)</f>
        <v>0</v>
      </c>
      <c r="U427" s="71">
        <f>SUM(V427+X427)</f>
        <v>0</v>
      </c>
      <c r="V427" s="22">
        <f>SUM(V426)</f>
        <v>0</v>
      </c>
      <c r="W427" s="22">
        <f>SUM(W426)</f>
        <v>0</v>
      </c>
      <c r="X427" s="24">
        <f>SUM(X426)</f>
        <v>0</v>
      </c>
    </row>
    <row r="428" spans="1:24" s="4" customFormat="1" ht="20.25" hidden="1" customHeight="1" thickBot="1" x14ac:dyDescent="0.25">
      <c r="A428" s="569">
        <v>3</v>
      </c>
      <c r="B428" s="575">
        <v>2</v>
      </c>
      <c r="C428" s="577">
        <v>19</v>
      </c>
      <c r="D428" s="582" t="s">
        <v>372</v>
      </c>
      <c r="E428" s="588" t="s">
        <v>63</v>
      </c>
      <c r="F428" s="358" t="s">
        <v>49</v>
      </c>
      <c r="G428" s="354" t="s">
        <v>373</v>
      </c>
      <c r="H428" s="355" t="s">
        <v>28</v>
      </c>
      <c r="I428" s="80">
        <f>SUM(J428)</f>
        <v>0</v>
      </c>
      <c r="J428" s="44"/>
      <c r="K428" s="44"/>
      <c r="L428" s="47"/>
      <c r="M428" s="80">
        <f t="shared" si="152"/>
        <v>0</v>
      </c>
      <c r="N428" s="44"/>
      <c r="O428" s="44"/>
      <c r="P428" s="32"/>
      <c r="Q428" s="81"/>
      <c r="R428" s="44"/>
      <c r="S428" s="44"/>
      <c r="T428" s="32"/>
      <c r="U428" s="80"/>
      <c r="V428" s="44"/>
      <c r="W428" s="44"/>
      <c r="X428" s="29"/>
    </row>
    <row r="429" spans="1:24" s="4" customFormat="1" ht="20.25" hidden="1" customHeight="1" thickBot="1" x14ac:dyDescent="0.25">
      <c r="A429" s="569"/>
      <c r="B429" s="575"/>
      <c r="C429" s="587"/>
      <c r="D429" s="582"/>
      <c r="E429" s="589"/>
      <c r="F429" s="578" t="s">
        <v>9</v>
      </c>
      <c r="G429" s="579"/>
      <c r="H429" s="580"/>
      <c r="I429" s="71">
        <f>SUM(J429+L429)</f>
        <v>0</v>
      </c>
      <c r="J429" s="22">
        <f>SUM(J428)</f>
        <v>0</v>
      </c>
      <c r="K429" s="22">
        <f>SUM(K428)</f>
        <v>0</v>
      </c>
      <c r="L429" s="24">
        <f>SUM(L428)</f>
        <v>0</v>
      </c>
      <c r="M429" s="71">
        <f t="shared" si="152"/>
        <v>0</v>
      </c>
      <c r="N429" s="22">
        <f>SUM(N428)</f>
        <v>0</v>
      </c>
      <c r="O429" s="22">
        <f>SUM(O428)</f>
        <v>0</v>
      </c>
      <c r="P429" s="24">
        <f>SUM(P428)</f>
        <v>0</v>
      </c>
      <c r="Q429" s="82">
        <f>SUM(R429+T429)</f>
        <v>0</v>
      </c>
      <c r="R429" s="22">
        <f>SUM(R428)</f>
        <v>0</v>
      </c>
      <c r="S429" s="22">
        <f>SUM(S428)</f>
        <v>0</v>
      </c>
      <c r="T429" s="24">
        <f>SUM(T428)</f>
        <v>0</v>
      </c>
      <c r="U429" s="71">
        <f>SUM(V429+X429)</f>
        <v>0</v>
      </c>
      <c r="V429" s="22">
        <f>SUM(V428)</f>
        <v>0</v>
      </c>
      <c r="W429" s="22">
        <f>SUM(W428)</f>
        <v>0</v>
      </c>
      <c r="X429" s="24">
        <f>SUM(X428)</f>
        <v>0</v>
      </c>
    </row>
    <row r="430" spans="1:24" s="4" customFormat="1" ht="20.25" hidden="1" customHeight="1" thickBot="1" x14ac:dyDescent="0.25">
      <c r="A430" s="569">
        <v>3</v>
      </c>
      <c r="B430" s="575">
        <v>2</v>
      </c>
      <c r="C430" s="577">
        <v>20</v>
      </c>
      <c r="D430" s="582" t="s">
        <v>376</v>
      </c>
      <c r="E430" s="588" t="s">
        <v>63</v>
      </c>
      <c r="F430" s="358" t="s">
        <v>49</v>
      </c>
      <c r="G430" s="354" t="s">
        <v>377</v>
      </c>
      <c r="H430" s="355" t="s">
        <v>28</v>
      </c>
      <c r="I430" s="80">
        <f>SUM(J430)</f>
        <v>0</v>
      </c>
      <c r="J430" s="44"/>
      <c r="K430" s="44"/>
      <c r="L430" s="47"/>
      <c r="M430" s="80">
        <f t="shared" ref="M430:M437" si="153">SUM(N430+P430)</f>
        <v>0</v>
      </c>
      <c r="N430" s="44"/>
      <c r="O430" s="44"/>
      <c r="P430" s="32"/>
      <c r="Q430" s="81"/>
      <c r="R430" s="44"/>
      <c r="S430" s="44"/>
      <c r="T430" s="32"/>
      <c r="U430" s="80"/>
      <c r="V430" s="44"/>
      <c r="W430" s="44"/>
      <c r="X430" s="29"/>
    </row>
    <row r="431" spans="1:24" s="4" customFormat="1" ht="20.25" hidden="1" customHeight="1" thickBot="1" x14ac:dyDescent="0.25">
      <c r="A431" s="569"/>
      <c r="B431" s="575"/>
      <c r="C431" s="587"/>
      <c r="D431" s="582"/>
      <c r="E431" s="589"/>
      <c r="F431" s="578" t="s">
        <v>9</v>
      </c>
      <c r="G431" s="579"/>
      <c r="H431" s="580"/>
      <c r="I431" s="71">
        <f>SUM(J431+L431)</f>
        <v>0</v>
      </c>
      <c r="J431" s="22">
        <f>SUM(J430)</f>
        <v>0</v>
      </c>
      <c r="K431" s="22">
        <f>SUM(K430)</f>
        <v>0</v>
      </c>
      <c r="L431" s="24">
        <f>SUM(L430)</f>
        <v>0</v>
      </c>
      <c r="M431" s="71">
        <f t="shared" si="153"/>
        <v>0</v>
      </c>
      <c r="N431" s="22">
        <f>SUM(N430)</f>
        <v>0</v>
      </c>
      <c r="O431" s="22">
        <f>SUM(O430)</f>
        <v>0</v>
      </c>
      <c r="P431" s="24">
        <f>SUM(P430)</f>
        <v>0</v>
      </c>
      <c r="Q431" s="82">
        <f>SUM(R431+T431)</f>
        <v>0</v>
      </c>
      <c r="R431" s="22">
        <f>SUM(R430)</f>
        <v>0</v>
      </c>
      <c r="S431" s="22">
        <f>SUM(S430)</f>
        <v>0</v>
      </c>
      <c r="T431" s="24">
        <f>SUM(T430)</f>
        <v>0</v>
      </c>
      <c r="U431" s="71">
        <f>SUM(V431+X431)</f>
        <v>0</v>
      </c>
      <c r="V431" s="22">
        <f>SUM(V430)</f>
        <v>0</v>
      </c>
      <c r="W431" s="22">
        <f>SUM(W430)</f>
        <v>0</v>
      </c>
      <c r="X431" s="24">
        <f>SUM(X430)</f>
        <v>0</v>
      </c>
    </row>
    <row r="432" spans="1:24" s="4" customFormat="1" ht="20.25" hidden="1" customHeight="1" thickBot="1" x14ac:dyDescent="0.25">
      <c r="A432" s="569">
        <v>3</v>
      </c>
      <c r="B432" s="575">
        <v>2</v>
      </c>
      <c r="C432" s="577">
        <v>21</v>
      </c>
      <c r="D432" s="582" t="s">
        <v>381</v>
      </c>
      <c r="E432" s="588" t="s">
        <v>63</v>
      </c>
      <c r="F432" s="358" t="s">
        <v>49</v>
      </c>
      <c r="G432" s="354" t="s">
        <v>378</v>
      </c>
      <c r="H432" s="355" t="s">
        <v>28</v>
      </c>
      <c r="I432" s="80">
        <f>SUM(J432)</f>
        <v>0</v>
      </c>
      <c r="J432" s="44"/>
      <c r="K432" s="44"/>
      <c r="L432" s="47"/>
      <c r="M432" s="80">
        <f>SUM(N432+P432)</f>
        <v>0</v>
      </c>
      <c r="N432" s="44"/>
      <c r="O432" s="44"/>
      <c r="P432" s="32"/>
      <c r="Q432" s="81"/>
      <c r="R432" s="44"/>
      <c r="S432" s="44"/>
      <c r="T432" s="32"/>
      <c r="U432" s="80"/>
      <c r="V432" s="44"/>
      <c r="W432" s="44"/>
      <c r="X432" s="29"/>
    </row>
    <row r="433" spans="1:24" s="4" customFormat="1" ht="20.25" hidden="1" customHeight="1" thickBot="1" x14ac:dyDescent="0.25">
      <c r="A433" s="569"/>
      <c r="B433" s="575"/>
      <c r="C433" s="587"/>
      <c r="D433" s="582"/>
      <c r="E433" s="589"/>
      <c r="F433" s="578" t="s">
        <v>9</v>
      </c>
      <c r="G433" s="579"/>
      <c r="H433" s="580"/>
      <c r="I433" s="71">
        <f>SUM(J433+L433)</f>
        <v>0</v>
      </c>
      <c r="J433" s="22">
        <f>SUM(J432)</f>
        <v>0</v>
      </c>
      <c r="K433" s="22">
        <f>SUM(K432)</f>
        <v>0</v>
      </c>
      <c r="L433" s="24">
        <f>SUM(L432)</f>
        <v>0</v>
      </c>
      <c r="M433" s="71">
        <f>SUM(N433+P433)</f>
        <v>0</v>
      </c>
      <c r="N433" s="22">
        <f>SUM(N432)</f>
        <v>0</v>
      </c>
      <c r="O433" s="22">
        <f>SUM(O432)</f>
        <v>0</v>
      </c>
      <c r="P433" s="24">
        <f>SUM(P432)</f>
        <v>0</v>
      </c>
      <c r="Q433" s="82">
        <f>SUM(R433+T433)</f>
        <v>0</v>
      </c>
      <c r="R433" s="22">
        <f>SUM(R432)</f>
        <v>0</v>
      </c>
      <c r="S433" s="22">
        <f>SUM(S432)</f>
        <v>0</v>
      </c>
      <c r="T433" s="24">
        <f>SUM(T432)</f>
        <v>0</v>
      </c>
      <c r="U433" s="71">
        <f>SUM(V433+X433)</f>
        <v>0</v>
      </c>
      <c r="V433" s="22">
        <f>SUM(V432)</f>
        <v>0</v>
      </c>
      <c r="W433" s="22">
        <f>SUM(W432)</f>
        <v>0</v>
      </c>
      <c r="X433" s="24">
        <f>SUM(X432)</f>
        <v>0</v>
      </c>
    </row>
    <row r="434" spans="1:24" s="4" customFormat="1" ht="20.25" hidden="1" customHeight="1" thickBot="1" x14ac:dyDescent="0.25">
      <c r="A434" s="569">
        <v>3</v>
      </c>
      <c r="B434" s="575">
        <v>2</v>
      </c>
      <c r="C434" s="577">
        <v>22</v>
      </c>
      <c r="D434" s="582" t="s">
        <v>382</v>
      </c>
      <c r="E434" s="588" t="s">
        <v>63</v>
      </c>
      <c r="F434" s="358" t="s">
        <v>49</v>
      </c>
      <c r="G434" s="354" t="s">
        <v>379</v>
      </c>
      <c r="H434" s="355" t="s">
        <v>28</v>
      </c>
      <c r="I434" s="80">
        <f>SUM(J434)</f>
        <v>0</v>
      </c>
      <c r="J434" s="44"/>
      <c r="K434" s="44"/>
      <c r="L434" s="47"/>
      <c r="M434" s="80">
        <f>SUM(N434+P434)</f>
        <v>0</v>
      </c>
      <c r="N434" s="44"/>
      <c r="O434" s="44"/>
      <c r="P434" s="32"/>
      <c r="Q434" s="81"/>
      <c r="R434" s="44"/>
      <c r="S434" s="44"/>
      <c r="T434" s="32"/>
      <c r="U434" s="80"/>
      <c r="V434" s="44"/>
      <c r="W434" s="44"/>
      <c r="X434" s="29"/>
    </row>
    <row r="435" spans="1:24" s="4" customFormat="1" ht="20.25" hidden="1" customHeight="1" thickBot="1" x14ac:dyDescent="0.25">
      <c r="A435" s="569"/>
      <c r="B435" s="575"/>
      <c r="C435" s="587"/>
      <c r="D435" s="582"/>
      <c r="E435" s="589"/>
      <c r="F435" s="578" t="s">
        <v>9</v>
      </c>
      <c r="G435" s="579"/>
      <c r="H435" s="580"/>
      <c r="I435" s="71">
        <f>SUM(J435+L435)</f>
        <v>0</v>
      </c>
      <c r="J435" s="22">
        <f>SUM(J434)</f>
        <v>0</v>
      </c>
      <c r="K435" s="22">
        <f>SUM(K434)</f>
        <v>0</v>
      </c>
      <c r="L435" s="24">
        <f>SUM(L434)</f>
        <v>0</v>
      </c>
      <c r="M435" s="71">
        <f>SUM(N435+P435)</f>
        <v>0</v>
      </c>
      <c r="N435" s="22">
        <f>SUM(N434)</f>
        <v>0</v>
      </c>
      <c r="O435" s="22">
        <f>SUM(O434)</f>
        <v>0</v>
      </c>
      <c r="P435" s="24">
        <f>SUM(P434)</f>
        <v>0</v>
      </c>
      <c r="Q435" s="82">
        <f>SUM(R435+T435)</f>
        <v>0</v>
      </c>
      <c r="R435" s="22">
        <f>SUM(R434)</f>
        <v>0</v>
      </c>
      <c r="S435" s="22">
        <f>SUM(S434)</f>
        <v>0</v>
      </c>
      <c r="T435" s="24">
        <f>SUM(T434)</f>
        <v>0</v>
      </c>
      <c r="U435" s="71">
        <f>SUM(V435+X435)</f>
        <v>0</v>
      </c>
      <c r="V435" s="22">
        <f>SUM(V434)</f>
        <v>0</v>
      </c>
      <c r="W435" s="22">
        <f>SUM(W434)</f>
        <v>0</v>
      </c>
      <c r="X435" s="24">
        <f>SUM(X434)</f>
        <v>0</v>
      </c>
    </row>
    <row r="436" spans="1:24" s="4" customFormat="1" ht="20.25" hidden="1" customHeight="1" thickBot="1" x14ac:dyDescent="0.25">
      <c r="A436" s="569">
        <v>3</v>
      </c>
      <c r="B436" s="575">
        <v>2</v>
      </c>
      <c r="C436" s="577">
        <v>5</v>
      </c>
      <c r="D436" s="582" t="s">
        <v>383</v>
      </c>
      <c r="E436" s="588" t="s">
        <v>437</v>
      </c>
      <c r="F436" s="358" t="s">
        <v>53</v>
      </c>
      <c r="G436" s="354" t="s">
        <v>387</v>
      </c>
      <c r="H436" s="355" t="s">
        <v>28</v>
      </c>
      <c r="I436" s="80">
        <f>SUM(J436)</f>
        <v>0</v>
      </c>
      <c r="J436" s="44"/>
      <c r="K436" s="44"/>
      <c r="L436" s="47"/>
      <c r="M436" s="80">
        <f t="shared" si="153"/>
        <v>0</v>
      </c>
      <c r="N436" s="44"/>
      <c r="O436" s="44"/>
      <c r="P436" s="32"/>
      <c r="Q436" s="81"/>
      <c r="R436" s="44"/>
      <c r="S436" s="44"/>
      <c r="T436" s="32"/>
      <c r="U436" s="80"/>
      <c r="V436" s="44"/>
      <c r="W436" s="44"/>
      <c r="X436" s="29"/>
    </row>
    <row r="437" spans="1:24" s="4" customFormat="1" ht="20.25" hidden="1" customHeight="1" thickBot="1" x14ac:dyDescent="0.25">
      <c r="A437" s="569"/>
      <c r="B437" s="575"/>
      <c r="C437" s="587"/>
      <c r="D437" s="582"/>
      <c r="E437" s="589"/>
      <c r="F437" s="578" t="s">
        <v>9</v>
      </c>
      <c r="G437" s="579"/>
      <c r="H437" s="580"/>
      <c r="I437" s="71">
        <f>SUM(J437+L437)</f>
        <v>0</v>
      </c>
      <c r="J437" s="22">
        <f>SUM(J436)</f>
        <v>0</v>
      </c>
      <c r="K437" s="22">
        <f>SUM(K436)</f>
        <v>0</v>
      </c>
      <c r="L437" s="24">
        <f>SUM(L436)</f>
        <v>0</v>
      </c>
      <c r="M437" s="71">
        <f t="shared" si="153"/>
        <v>0</v>
      </c>
      <c r="N437" s="22">
        <f>SUM(N436)</f>
        <v>0</v>
      </c>
      <c r="O437" s="22">
        <f>SUM(O436)</f>
        <v>0</v>
      </c>
      <c r="P437" s="24">
        <f>SUM(P436)</f>
        <v>0</v>
      </c>
      <c r="Q437" s="82">
        <f>SUM(R437+T437)</f>
        <v>0</v>
      </c>
      <c r="R437" s="22">
        <f>SUM(R436)</f>
        <v>0</v>
      </c>
      <c r="S437" s="22">
        <f>SUM(S436)</f>
        <v>0</v>
      </c>
      <c r="T437" s="24">
        <f>SUM(T436)</f>
        <v>0</v>
      </c>
      <c r="U437" s="71">
        <f>SUM(V437+X437)</f>
        <v>0</v>
      </c>
      <c r="V437" s="22">
        <f>SUM(V436)</f>
        <v>0</v>
      </c>
      <c r="W437" s="22">
        <f>SUM(W436)</f>
        <v>0</v>
      </c>
      <c r="X437" s="24">
        <f>SUM(X436)</f>
        <v>0</v>
      </c>
    </row>
    <row r="438" spans="1:24" s="4" customFormat="1" ht="20.25" hidden="1" customHeight="1" thickBot="1" x14ac:dyDescent="0.25">
      <c r="A438" s="569">
        <v>3</v>
      </c>
      <c r="B438" s="575">
        <v>2</v>
      </c>
      <c r="C438" s="577">
        <v>24</v>
      </c>
      <c r="D438" s="582" t="s">
        <v>384</v>
      </c>
      <c r="E438" s="588" t="s">
        <v>63</v>
      </c>
      <c r="F438" s="358" t="s">
        <v>53</v>
      </c>
      <c r="G438" s="354" t="s">
        <v>380</v>
      </c>
      <c r="H438" s="355" t="s">
        <v>28</v>
      </c>
      <c r="I438" s="80">
        <f>SUM(J438)</f>
        <v>0</v>
      </c>
      <c r="J438" s="44"/>
      <c r="K438" s="44"/>
      <c r="L438" s="47"/>
      <c r="M438" s="80">
        <f>SUM(N438+P438)</f>
        <v>0</v>
      </c>
      <c r="N438" s="44"/>
      <c r="O438" s="44"/>
      <c r="P438" s="32"/>
      <c r="Q438" s="81"/>
      <c r="R438" s="44"/>
      <c r="S438" s="44"/>
      <c r="T438" s="32"/>
      <c r="U438" s="80"/>
      <c r="V438" s="44"/>
      <c r="W438" s="44"/>
      <c r="X438" s="29"/>
    </row>
    <row r="439" spans="1:24" s="4" customFormat="1" ht="20.25" hidden="1" customHeight="1" thickBot="1" x14ac:dyDescent="0.25">
      <c r="A439" s="569"/>
      <c r="B439" s="575"/>
      <c r="C439" s="587"/>
      <c r="D439" s="582"/>
      <c r="E439" s="589"/>
      <c r="F439" s="578" t="s">
        <v>9</v>
      </c>
      <c r="G439" s="579"/>
      <c r="H439" s="580"/>
      <c r="I439" s="71">
        <f>SUM(J439+L439)</f>
        <v>0</v>
      </c>
      <c r="J439" s="22">
        <f>SUM(J438)</f>
        <v>0</v>
      </c>
      <c r="K439" s="22">
        <f>SUM(K438)</f>
        <v>0</v>
      </c>
      <c r="L439" s="24">
        <f>SUM(L438)</f>
        <v>0</v>
      </c>
      <c r="M439" s="71">
        <f>SUM(N439+P439)</f>
        <v>0</v>
      </c>
      <c r="N439" s="22">
        <f>SUM(N438)</f>
        <v>0</v>
      </c>
      <c r="O439" s="22">
        <f>SUM(O438)</f>
        <v>0</v>
      </c>
      <c r="P439" s="24">
        <f>SUM(P438)</f>
        <v>0</v>
      </c>
      <c r="Q439" s="82">
        <f>SUM(R439+T439)</f>
        <v>0</v>
      </c>
      <c r="R439" s="22">
        <f>SUM(R438)</f>
        <v>0</v>
      </c>
      <c r="S439" s="22">
        <f>SUM(S438)</f>
        <v>0</v>
      </c>
      <c r="T439" s="24">
        <f>SUM(T438)</f>
        <v>0</v>
      </c>
      <c r="U439" s="71">
        <f>SUM(V439+X439)</f>
        <v>0</v>
      </c>
      <c r="V439" s="22">
        <f>SUM(V438)</f>
        <v>0</v>
      </c>
      <c r="W439" s="22">
        <f>SUM(W438)</f>
        <v>0</v>
      </c>
      <c r="X439" s="24">
        <f>SUM(X438)</f>
        <v>0</v>
      </c>
    </row>
    <row r="440" spans="1:24" s="4" customFormat="1" ht="33.75" hidden="1" customHeight="1" thickBot="1" x14ac:dyDescent="0.25">
      <c r="A440" s="569">
        <v>3</v>
      </c>
      <c r="B440" s="575">
        <v>2</v>
      </c>
      <c r="C440" s="577">
        <v>25</v>
      </c>
      <c r="D440" s="582" t="s">
        <v>385</v>
      </c>
      <c r="E440" s="589" t="s">
        <v>63</v>
      </c>
      <c r="F440" s="365" t="s">
        <v>53</v>
      </c>
      <c r="G440" s="365" t="s">
        <v>386</v>
      </c>
      <c r="H440" s="366" t="s">
        <v>28</v>
      </c>
      <c r="I440" s="80">
        <f>SUM(J440)</f>
        <v>0</v>
      </c>
      <c r="J440" s="44"/>
      <c r="K440" s="44"/>
      <c r="L440" s="47"/>
      <c r="M440" s="80">
        <f t="shared" ref="M440:M445" si="154">SUM(N440+P440)</f>
        <v>0</v>
      </c>
      <c r="N440" s="44"/>
      <c r="O440" s="44"/>
      <c r="P440" s="32"/>
      <c r="Q440" s="81"/>
      <c r="R440" s="44"/>
      <c r="S440" s="44"/>
      <c r="T440" s="32"/>
      <c r="U440" s="80"/>
      <c r="V440" s="44"/>
      <c r="W440" s="44"/>
      <c r="X440" s="29"/>
    </row>
    <row r="441" spans="1:24" s="4" customFormat="1" ht="20.25" hidden="1" customHeight="1" thickBot="1" x14ac:dyDescent="0.25">
      <c r="A441" s="569"/>
      <c r="B441" s="575"/>
      <c r="C441" s="587"/>
      <c r="D441" s="582"/>
      <c r="E441" s="589"/>
      <c r="F441" s="578" t="s">
        <v>9</v>
      </c>
      <c r="G441" s="579"/>
      <c r="H441" s="580"/>
      <c r="I441" s="71">
        <f>SUM(J441+L441)</f>
        <v>0</v>
      </c>
      <c r="J441" s="22">
        <f>SUM(J440,)</f>
        <v>0</v>
      </c>
      <c r="K441" s="22">
        <f>SUM(K440,)</f>
        <v>0</v>
      </c>
      <c r="L441" s="22">
        <f>SUM(L440,)</f>
        <v>0</v>
      </c>
      <c r="M441" s="71">
        <f t="shared" si="154"/>
        <v>0</v>
      </c>
      <c r="N441" s="22">
        <f>SUM(N440,)</f>
        <v>0</v>
      </c>
      <c r="O441" s="22">
        <f>SUM(O440,)</f>
        <v>0</v>
      </c>
      <c r="P441" s="22">
        <f>SUM(P440,)</f>
        <v>0</v>
      </c>
      <c r="Q441" s="82">
        <f>SUM(R441+T441)</f>
        <v>0</v>
      </c>
      <c r="R441" s="22">
        <f>SUM(R440,)</f>
        <v>0</v>
      </c>
      <c r="S441" s="22">
        <f>SUM(S440,)</f>
        <v>0</v>
      </c>
      <c r="T441" s="22">
        <f>SUM(T440,)</f>
        <v>0</v>
      </c>
      <c r="U441" s="71">
        <f>SUM(V441+X441)</f>
        <v>0</v>
      </c>
      <c r="V441" s="22">
        <f>SUM(V440,)</f>
        <v>0</v>
      </c>
      <c r="W441" s="22">
        <f>SUM(W440,)</f>
        <v>0</v>
      </c>
      <c r="X441" s="24">
        <f>SUM(X440,)</f>
        <v>0</v>
      </c>
    </row>
    <row r="442" spans="1:24" s="4" customFormat="1" ht="20.25" hidden="1" customHeight="1" thickBot="1" x14ac:dyDescent="0.25">
      <c r="A442" s="569">
        <v>3</v>
      </c>
      <c r="B442" s="575">
        <v>2</v>
      </c>
      <c r="C442" s="577">
        <v>26</v>
      </c>
      <c r="D442" s="582" t="s">
        <v>388</v>
      </c>
      <c r="E442" s="588" t="s">
        <v>63</v>
      </c>
      <c r="F442" s="358" t="s">
        <v>49</v>
      </c>
      <c r="G442" s="354" t="s">
        <v>390</v>
      </c>
      <c r="H442" s="355" t="s">
        <v>28</v>
      </c>
      <c r="I442" s="80">
        <f>SUM(J442)</f>
        <v>0</v>
      </c>
      <c r="J442" s="44"/>
      <c r="K442" s="44"/>
      <c r="L442" s="47"/>
      <c r="M442" s="80">
        <f>SUM(N442+P442)</f>
        <v>0</v>
      </c>
      <c r="N442" s="44"/>
      <c r="O442" s="44"/>
      <c r="P442" s="32"/>
      <c r="Q442" s="81"/>
      <c r="R442" s="44"/>
      <c r="S442" s="44"/>
      <c r="T442" s="32"/>
      <c r="U442" s="80"/>
      <c r="V442" s="44"/>
      <c r="W442" s="44"/>
      <c r="X442" s="29"/>
    </row>
    <row r="443" spans="1:24" s="4" customFormat="1" ht="20.25" hidden="1" customHeight="1" thickBot="1" x14ac:dyDescent="0.25">
      <c r="A443" s="569"/>
      <c r="B443" s="575"/>
      <c r="C443" s="587"/>
      <c r="D443" s="582"/>
      <c r="E443" s="589"/>
      <c r="F443" s="578" t="s">
        <v>9</v>
      </c>
      <c r="G443" s="579"/>
      <c r="H443" s="580"/>
      <c r="I443" s="71">
        <f>SUM(J443+L443)</f>
        <v>0</v>
      </c>
      <c r="J443" s="22">
        <f>SUM(J442)</f>
        <v>0</v>
      </c>
      <c r="K443" s="22">
        <f>SUM(K442)</f>
        <v>0</v>
      </c>
      <c r="L443" s="24">
        <f>SUM(L442)</f>
        <v>0</v>
      </c>
      <c r="M443" s="71">
        <f>SUM(N443+P443)</f>
        <v>0</v>
      </c>
      <c r="N443" s="22">
        <f>SUM(N442)</f>
        <v>0</v>
      </c>
      <c r="O443" s="22">
        <f>SUM(O442)</f>
        <v>0</v>
      </c>
      <c r="P443" s="24">
        <f>SUM(P442)</f>
        <v>0</v>
      </c>
      <c r="Q443" s="82">
        <f>SUM(R443+T443)</f>
        <v>0</v>
      </c>
      <c r="R443" s="22">
        <f>SUM(R442)</f>
        <v>0</v>
      </c>
      <c r="S443" s="22">
        <f>SUM(S442)</f>
        <v>0</v>
      </c>
      <c r="T443" s="24">
        <f>SUM(T442)</f>
        <v>0</v>
      </c>
      <c r="U443" s="71">
        <f>SUM(V443+X443)</f>
        <v>0</v>
      </c>
      <c r="V443" s="22">
        <f>SUM(V442)</f>
        <v>0</v>
      </c>
      <c r="W443" s="22">
        <f>SUM(W442)</f>
        <v>0</v>
      </c>
      <c r="X443" s="24">
        <f>SUM(X442)</f>
        <v>0</v>
      </c>
    </row>
    <row r="444" spans="1:24" s="4" customFormat="1" ht="20.25" hidden="1" customHeight="1" thickBot="1" x14ac:dyDescent="0.25">
      <c r="A444" s="569">
        <v>3</v>
      </c>
      <c r="B444" s="575">
        <v>2</v>
      </c>
      <c r="C444" s="577">
        <v>27</v>
      </c>
      <c r="D444" s="582" t="s">
        <v>389</v>
      </c>
      <c r="E444" s="588" t="s">
        <v>63</v>
      </c>
      <c r="F444" s="358" t="s">
        <v>49</v>
      </c>
      <c r="G444" s="354" t="s">
        <v>391</v>
      </c>
      <c r="H444" s="355" t="s">
        <v>28</v>
      </c>
      <c r="I444" s="80">
        <f>SUM(J444)</f>
        <v>0</v>
      </c>
      <c r="J444" s="44"/>
      <c r="K444" s="44"/>
      <c r="L444" s="47"/>
      <c r="M444" s="80">
        <f t="shared" si="154"/>
        <v>0</v>
      </c>
      <c r="N444" s="44"/>
      <c r="O444" s="44"/>
      <c r="P444" s="32"/>
      <c r="Q444" s="81"/>
      <c r="R444" s="44"/>
      <c r="S444" s="44"/>
      <c r="T444" s="32"/>
      <c r="U444" s="80"/>
      <c r="V444" s="44"/>
      <c r="W444" s="44"/>
      <c r="X444" s="29"/>
    </row>
    <row r="445" spans="1:24" s="4" customFormat="1" ht="20.25" hidden="1" customHeight="1" thickBot="1" x14ac:dyDescent="0.25">
      <c r="A445" s="569"/>
      <c r="B445" s="575"/>
      <c r="C445" s="587"/>
      <c r="D445" s="582"/>
      <c r="E445" s="589"/>
      <c r="F445" s="578" t="s">
        <v>9</v>
      </c>
      <c r="G445" s="579"/>
      <c r="H445" s="580"/>
      <c r="I445" s="71">
        <f>SUM(J445+L445)</f>
        <v>0</v>
      </c>
      <c r="J445" s="22">
        <f>SUM(J444)</f>
        <v>0</v>
      </c>
      <c r="K445" s="22">
        <f>SUM(K444)</f>
        <v>0</v>
      </c>
      <c r="L445" s="24">
        <f>SUM(L444)</f>
        <v>0</v>
      </c>
      <c r="M445" s="71">
        <f t="shared" si="154"/>
        <v>0</v>
      </c>
      <c r="N445" s="22">
        <f>SUM(N444)</f>
        <v>0</v>
      </c>
      <c r="O445" s="22">
        <f>SUM(O444)</f>
        <v>0</v>
      </c>
      <c r="P445" s="24">
        <f>SUM(P444)</f>
        <v>0</v>
      </c>
      <c r="Q445" s="82">
        <f>SUM(R445+T445)</f>
        <v>0</v>
      </c>
      <c r="R445" s="22">
        <f>SUM(R444)</f>
        <v>0</v>
      </c>
      <c r="S445" s="22">
        <f>SUM(S444)</f>
        <v>0</v>
      </c>
      <c r="T445" s="24">
        <f>SUM(T444)</f>
        <v>0</v>
      </c>
      <c r="U445" s="71">
        <f>SUM(V445+X445)</f>
        <v>0</v>
      </c>
      <c r="V445" s="22">
        <f>SUM(V444)</f>
        <v>0</v>
      </c>
      <c r="W445" s="22">
        <f>SUM(W444)</f>
        <v>0</v>
      </c>
      <c r="X445" s="24">
        <f>SUM(X444)</f>
        <v>0</v>
      </c>
    </row>
    <row r="446" spans="1:24" s="4" customFormat="1" ht="20.25" hidden="1" customHeight="1" thickBot="1" x14ac:dyDescent="0.25">
      <c r="A446" s="569">
        <v>3</v>
      </c>
      <c r="B446" s="575">
        <v>2</v>
      </c>
      <c r="C446" s="577">
        <v>28</v>
      </c>
      <c r="D446" s="582" t="s">
        <v>394</v>
      </c>
      <c r="E446" s="588" t="s">
        <v>63</v>
      </c>
      <c r="F446" s="358" t="s">
        <v>49</v>
      </c>
      <c r="G446" s="354" t="s">
        <v>395</v>
      </c>
      <c r="H446" s="355" t="s">
        <v>28</v>
      </c>
      <c r="I446" s="80">
        <f>SUM(J446)</f>
        <v>0</v>
      </c>
      <c r="J446" s="44"/>
      <c r="K446" s="44"/>
      <c r="L446" s="47"/>
      <c r="M446" s="80">
        <f>SUM(N446+P446)</f>
        <v>0</v>
      </c>
      <c r="N446" s="44"/>
      <c r="O446" s="44"/>
      <c r="P446" s="32"/>
      <c r="Q446" s="81"/>
      <c r="R446" s="44"/>
      <c r="S446" s="44"/>
      <c r="T446" s="32"/>
      <c r="U446" s="80"/>
      <c r="V446" s="44"/>
      <c r="W446" s="44"/>
      <c r="X446" s="29"/>
    </row>
    <row r="447" spans="1:24" s="4" customFormat="1" ht="20.25" hidden="1" customHeight="1" thickBot="1" x14ac:dyDescent="0.25">
      <c r="A447" s="569"/>
      <c r="B447" s="575"/>
      <c r="C447" s="587"/>
      <c r="D447" s="582"/>
      <c r="E447" s="589"/>
      <c r="F447" s="578" t="s">
        <v>9</v>
      </c>
      <c r="G447" s="579"/>
      <c r="H447" s="580"/>
      <c r="I447" s="71">
        <f>SUM(J447+L447)</f>
        <v>0</v>
      </c>
      <c r="J447" s="22">
        <f>SUM(J446)</f>
        <v>0</v>
      </c>
      <c r="K447" s="22">
        <f>SUM(K446)</f>
        <v>0</v>
      </c>
      <c r="L447" s="24">
        <f>SUM(L446)</f>
        <v>0</v>
      </c>
      <c r="M447" s="71">
        <f>SUM(N447+P447)</f>
        <v>0</v>
      </c>
      <c r="N447" s="22">
        <f>SUM(N446)</f>
        <v>0</v>
      </c>
      <c r="O447" s="22">
        <f>SUM(O446)</f>
        <v>0</v>
      </c>
      <c r="P447" s="24">
        <f>SUM(P446)</f>
        <v>0</v>
      </c>
      <c r="Q447" s="82">
        <f>SUM(R447+T447)</f>
        <v>0</v>
      </c>
      <c r="R447" s="22">
        <f>SUM(R446)</f>
        <v>0</v>
      </c>
      <c r="S447" s="22">
        <f>SUM(S446)</f>
        <v>0</v>
      </c>
      <c r="T447" s="24">
        <f>SUM(T446)</f>
        <v>0</v>
      </c>
      <c r="U447" s="71">
        <f>SUM(V447+X447)</f>
        <v>0</v>
      </c>
      <c r="V447" s="22">
        <f>SUM(V446)</f>
        <v>0</v>
      </c>
      <c r="W447" s="22">
        <f>SUM(W446)</f>
        <v>0</v>
      </c>
      <c r="X447" s="24">
        <f>SUM(X446)</f>
        <v>0</v>
      </c>
    </row>
    <row r="448" spans="1:24" s="4" customFormat="1" ht="20.25" hidden="1" customHeight="1" thickBot="1" x14ac:dyDescent="0.25">
      <c r="A448" s="569">
        <v>3</v>
      </c>
      <c r="B448" s="575">
        <v>2</v>
      </c>
      <c r="C448" s="577">
        <v>6</v>
      </c>
      <c r="D448" s="582" t="s">
        <v>416</v>
      </c>
      <c r="E448" s="588" t="s">
        <v>437</v>
      </c>
      <c r="F448" s="358" t="s">
        <v>49</v>
      </c>
      <c r="G448" s="354" t="s">
        <v>417</v>
      </c>
      <c r="H448" s="355" t="s">
        <v>28</v>
      </c>
      <c r="I448" s="80">
        <f>SUM(J448)</f>
        <v>0</v>
      </c>
      <c r="J448" s="44"/>
      <c r="K448" s="44"/>
      <c r="L448" s="47"/>
      <c r="M448" s="80">
        <f>SUM(N448+P448)</f>
        <v>0</v>
      </c>
      <c r="N448" s="44"/>
      <c r="O448" s="44"/>
      <c r="P448" s="32"/>
      <c r="Q448" s="81"/>
      <c r="R448" s="44"/>
      <c r="S448" s="44"/>
      <c r="T448" s="32"/>
      <c r="U448" s="80"/>
      <c r="V448" s="44"/>
      <c r="W448" s="44"/>
      <c r="X448" s="29"/>
    </row>
    <row r="449" spans="1:24" s="4" customFormat="1" ht="20.25" hidden="1" customHeight="1" thickBot="1" x14ac:dyDescent="0.25">
      <c r="A449" s="569"/>
      <c r="B449" s="575"/>
      <c r="C449" s="587"/>
      <c r="D449" s="582"/>
      <c r="E449" s="589"/>
      <c r="F449" s="578" t="s">
        <v>9</v>
      </c>
      <c r="G449" s="579"/>
      <c r="H449" s="580"/>
      <c r="I449" s="71">
        <f>SUM(J449+L449)</f>
        <v>0</v>
      </c>
      <c r="J449" s="22">
        <f>SUM(J448)</f>
        <v>0</v>
      </c>
      <c r="K449" s="22">
        <f>SUM(K448)</f>
        <v>0</v>
      </c>
      <c r="L449" s="24">
        <f>SUM(L448)</f>
        <v>0</v>
      </c>
      <c r="M449" s="71">
        <f>SUM(N449+P449)</f>
        <v>0</v>
      </c>
      <c r="N449" s="22">
        <f>SUM(N448)</f>
        <v>0</v>
      </c>
      <c r="O449" s="22">
        <f>SUM(O448)</f>
        <v>0</v>
      </c>
      <c r="P449" s="24">
        <f>SUM(P448)</f>
        <v>0</v>
      </c>
      <c r="Q449" s="82">
        <f>SUM(R449+T449)</f>
        <v>0</v>
      </c>
      <c r="R449" s="22">
        <f>SUM(R448)</f>
        <v>0</v>
      </c>
      <c r="S449" s="22">
        <f>SUM(S448)</f>
        <v>0</v>
      </c>
      <c r="T449" s="24">
        <f>SUM(T448)</f>
        <v>0</v>
      </c>
      <c r="U449" s="71">
        <f>SUM(V449+X449)</f>
        <v>0</v>
      </c>
      <c r="V449" s="22">
        <f>SUM(V448)</f>
        <v>0</v>
      </c>
      <c r="W449" s="22">
        <f>SUM(W448)</f>
        <v>0</v>
      </c>
      <c r="X449" s="24">
        <f>SUM(X448)</f>
        <v>0</v>
      </c>
    </row>
    <row r="450" spans="1:24" s="4" customFormat="1" ht="20.25" hidden="1" customHeight="1" thickBot="1" x14ac:dyDescent="0.25">
      <c r="A450" s="569">
        <v>3</v>
      </c>
      <c r="B450" s="575">
        <v>2</v>
      </c>
      <c r="C450" s="577">
        <v>7</v>
      </c>
      <c r="D450" s="582" t="s">
        <v>419</v>
      </c>
      <c r="E450" s="588" t="s">
        <v>437</v>
      </c>
      <c r="F450" s="358" t="s">
        <v>49</v>
      </c>
      <c r="G450" s="354" t="s">
        <v>418</v>
      </c>
      <c r="H450" s="355" t="s">
        <v>28</v>
      </c>
      <c r="I450" s="80">
        <f>SUM(J450)</f>
        <v>0</v>
      </c>
      <c r="J450" s="44"/>
      <c r="K450" s="44"/>
      <c r="L450" s="47"/>
      <c r="M450" s="80">
        <f>SUM(N450)</f>
        <v>0</v>
      </c>
      <c r="N450" s="44"/>
      <c r="O450" s="44"/>
      <c r="P450" s="32"/>
      <c r="Q450" s="81"/>
      <c r="R450" s="44"/>
      <c r="S450" s="44"/>
      <c r="T450" s="32"/>
      <c r="U450" s="80"/>
      <c r="V450" s="44"/>
      <c r="W450" s="44"/>
      <c r="X450" s="29"/>
    </row>
    <row r="451" spans="1:24" s="4" customFormat="1" ht="20.25" hidden="1" customHeight="1" thickBot="1" x14ac:dyDescent="0.25">
      <c r="A451" s="569"/>
      <c r="B451" s="575"/>
      <c r="C451" s="587"/>
      <c r="D451" s="582"/>
      <c r="E451" s="589"/>
      <c r="F451" s="578" t="s">
        <v>9</v>
      </c>
      <c r="G451" s="579"/>
      <c r="H451" s="580"/>
      <c r="I451" s="71">
        <f>SUM(J451+L451)</f>
        <v>0</v>
      </c>
      <c r="J451" s="22">
        <f>SUM(J450)</f>
        <v>0</v>
      </c>
      <c r="K451" s="22">
        <f>SUM(K450)</f>
        <v>0</v>
      </c>
      <c r="L451" s="24">
        <f>SUM(L450)</f>
        <v>0</v>
      </c>
      <c r="M451" s="71">
        <f>SUM(N451+P451)</f>
        <v>0</v>
      </c>
      <c r="N451" s="22">
        <f>SUM(N450)</f>
        <v>0</v>
      </c>
      <c r="O451" s="22">
        <f>SUM(O450)</f>
        <v>0</v>
      </c>
      <c r="P451" s="24">
        <f>SUM(P450)</f>
        <v>0</v>
      </c>
      <c r="Q451" s="82">
        <f>SUM(R451+T451)</f>
        <v>0</v>
      </c>
      <c r="R451" s="22">
        <f>SUM(R450)</f>
        <v>0</v>
      </c>
      <c r="S451" s="22">
        <f>SUM(S450)</f>
        <v>0</v>
      </c>
      <c r="T451" s="24">
        <f>SUM(T450)</f>
        <v>0</v>
      </c>
      <c r="U451" s="71">
        <f>SUM(V451+X451)</f>
        <v>0</v>
      </c>
      <c r="V451" s="22">
        <f>SUM(V450)</f>
        <v>0</v>
      </c>
      <c r="W451" s="22">
        <f>SUM(W450)</f>
        <v>0</v>
      </c>
      <c r="X451" s="24">
        <f>SUM(X450)</f>
        <v>0</v>
      </c>
    </row>
    <row r="452" spans="1:24" s="4" customFormat="1" ht="23.25" hidden="1" customHeight="1" thickBot="1" x14ac:dyDescent="0.25">
      <c r="A452" s="569">
        <v>3</v>
      </c>
      <c r="B452" s="575">
        <v>2</v>
      </c>
      <c r="C452" s="577">
        <v>8</v>
      </c>
      <c r="D452" s="582" t="s">
        <v>420</v>
      </c>
      <c r="E452" s="588" t="s">
        <v>437</v>
      </c>
      <c r="F452" s="358" t="s">
        <v>49</v>
      </c>
      <c r="G452" s="354" t="s">
        <v>421</v>
      </c>
      <c r="H452" s="355" t="s">
        <v>28</v>
      </c>
      <c r="I452" s="80">
        <f>SUM(J452)</f>
        <v>0</v>
      </c>
      <c r="J452" s="44"/>
      <c r="K452" s="44"/>
      <c r="L452" s="47"/>
      <c r="M452" s="80">
        <f>SUM(N452)</f>
        <v>0</v>
      </c>
      <c r="N452" s="44"/>
      <c r="O452" s="44"/>
      <c r="P452" s="32"/>
      <c r="Q452" s="81"/>
      <c r="R452" s="44"/>
      <c r="S452" s="44"/>
      <c r="T452" s="32"/>
      <c r="U452" s="80"/>
      <c r="V452" s="44"/>
      <c r="W452" s="44"/>
      <c r="X452" s="29"/>
    </row>
    <row r="453" spans="1:24" s="4" customFormat="1" ht="23.25" hidden="1" customHeight="1" thickBot="1" x14ac:dyDescent="0.25">
      <c r="A453" s="569"/>
      <c r="B453" s="575"/>
      <c r="C453" s="587"/>
      <c r="D453" s="582"/>
      <c r="E453" s="589"/>
      <c r="F453" s="578" t="s">
        <v>9</v>
      </c>
      <c r="G453" s="579"/>
      <c r="H453" s="580"/>
      <c r="I453" s="71">
        <f>SUM(J453+L453)</f>
        <v>0</v>
      </c>
      <c r="J453" s="22">
        <f>SUM(J452)</f>
        <v>0</v>
      </c>
      <c r="K453" s="22">
        <f>SUM(K452)</f>
        <v>0</v>
      </c>
      <c r="L453" s="24">
        <f>SUM(L452)</f>
        <v>0</v>
      </c>
      <c r="M453" s="71">
        <f>SUM(N453+P453)</f>
        <v>0</v>
      </c>
      <c r="N453" s="22">
        <f>SUM(N452)</f>
        <v>0</v>
      </c>
      <c r="O453" s="22">
        <f>SUM(O452)</f>
        <v>0</v>
      </c>
      <c r="P453" s="24">
        <f>SUM(P452)</f>
        <v>0</v>
      </c>
      <c r="Q453" s="82">
        <f>SUM(R453+T453)</f>
        <v>0</v>
      </c>
      <c r="R453" s="22">
        <f>SUM(R452)</f>
        <v>0</v>
      </c>
      <c r="S453" s="22">
        <f>SUM(S452)</f>
        <v>0</v>
      </c>
      <c r="T453" s="24">
        <f>SUM(T452)</f>
        <v>0</v>
      </c>
      <c r="U453" s="71">
        <f>SUM(V453+X453)</f>
        <v>0</v>
      </c>
      <c r="V453" s="22">
        <f>SUM(V452)</f>
        <v>0</v>
      </c>
      <c r="W453" s="22">
        <f>SUM(W452)</f>
        <v>0</v>
      </c>
      <c r="X453" s="24">
        <f>SUM(X452)</f>
        <v>0</v>
      </c>
    </row>
    <row r="454" spans="1:24" s="4" customFormat="1" ht="23.25" hidden="1" customHeight="1" thickBot="1" x14ac:dyDescent="0.25">
      <c r="A454" s="569">
        <v>3</v>
      </c>
      <c r="B454" s="575">
        <v>2</v>
      </c>
      <c r="C454" s="577">
        <v>9</v>
      </c>
      <c r="D454" s="582" t="s">
        <v>427</v>
      </c>
      <c r="E454" s="588" t="s">
        <v>437</v>
      </c>
      <c r="F454" s="358" t="s">
        <v>49</v>
      </c>
      <c r="G454" s="354" t="s">
        <v>423</v>
      </c>
      <c r="H454" s="355" t="s">
        <v>28</v>
      </c>
      <c r="I454" s="80">
        <f>SUM(J454)</f>
        <v>0</v>
      </c>
      <c r="J454" s="44"/>
      <c r="K454" s="44"/>
      <c r="L454" s="47"/>
      <c r="M454" s="80">
        <f>SUM(N454)</f>
        <v>0</v>
      </c>
      <c r="N454" s="44"/>
      <c r="O454" s="44"/>
      <c r="P454" s="32"/>
      <c r="Q454" s="81"/>
      <c r="R454" s="44"/>
      <c r="S454" s="44"/>
      <c r="T454" s="32"/>
      <c r="U454" s="80"/>
      <c r="V454" s="44"/>
      <c r="W454" s="44"/>
      <c r="X454" s="29"/>
    </row>
    <row r="455" spans="1:24" s="4" customFormat="1" ht="23.25" hidden="1" customHeight="1" thickBot="1" x14ac:dyDescent="0.25">
      <c r="A455" s="569"/>
      <c r="B455" s="575"/>
      <c r="C455" s="587"/>
      <c r="D455" s="582"/>
      <c r="E455" s="589"/>
      <c r="F455" s="578" t="s">
        <v>9</v>
      </c>
      <c r="G455" s="579"/>
      <c r="H455" s="580"/>
      <c r="I455" s="71">
        <f>SUM(J455+L455)</f>
        <v>0</v>
      </c>
      <c r="J455" s="22">
        <f>SUM(J454)</f>
        <v>0</v>
      </c>
      <c r="K455" s="22">
        <f>SUM(K454)</f>
        <v>0</v>
      </c>
      <c r="L455" s="24">
        <f>SUM(L454)</f>
        <v>0</v>
      </c>
      <c r="M455" s="71">
        <f>SUM(N455+P455)</f>
        <v>0</v>
      </c>
      <c r="N455" s="22">
        <f>SUM(N454)</f>
        <v>0</v>
      </c>
      <c r="O455" s="22">
        <f>SUM(O454)</f>
        <v>0</v>
      </c>
      <c r="P455" s="24">
        <f>SUM(P454)</f>
        <v>0</v>
      </c>
      <c r="Q455" s="82">
        <f>SUM(R455+T455)</f>
        <v>0</v>
      </c>
      <c r="R455" s="22">
        <f>SUM(R454)</f>
        <v>0</v>
      </c>
      <c r="S455" s="22">
        <f>SUM(S454)</f>
        <v>0</v>
      </c>
      <c r="T455" s="24">
        <f>SUM(T454)</f>
        <v>0</v>
      </c>
      <c r="U455" s="71">
        <f>SUM(V455+X455)</f>
        <v>0</v>
      </c>
      <c r="V455" s="22">
        <f>SUM(V454)</f>
        <v>0</v>
      </c>
      <c r="W455" s="22">
        <f>SUM(W454)</f>
        <v>0</v>
      </c>
      <c r="X455" s="24">
        <f>SUM(X454)</f>
        <v>0</v>
      </c>
    </row>
    <row r="456" spans="1:24" s="4" customFormat="1" ht="23.25" hidden="1" customHeight="1" thickBot="1" x14ac:dyDescent="0.25">
      <c r="A456" s="569">
        <v>3</v>
      </c>
      <c r="B456" s="575">
        <v>2</v>
      </c>
      <c r="C456" s="577">
        <v>10</v>
      </c>
      <c r="D456" s="582" t="s">
        <v>428</v>
      </c>
      <c r="E456" s="588" t="s">
        <v>437</v>
      </c>
      <c r="F456" s="358" t="s">
        <v>49</v>
      </c>
      <c r="G456" s="354" t="s">
        <v>424</v>
      </c>
      <c r="H456" s="355" t="s">
        <v>28</v>
      </c>
      <c r="I456" s="80">
        <f>SUM(J456)</f>
        <v>0</v>
      </c>
      <c r="J456" s="44"/>
      <c r="K456" s="44"/>
      <c r="L456" s="47"/>
      <c r="M456" s="80">
        <f>SUM(N456)</f>
        <v>0</v>
      </c>
      <c r="N456" s="44"/>
      <c r="O456" s="44"/>
      <c r="P456" s="32"/>
      <c r="Q456" s="81"/>
      <c r="R456" s="44"/>
      <c r="S456" s="44"/>
      <c r="T456" s="32"/>
      <c r="U456" s="80"/>
      <c r="V456" s="44"/>
      <c r="W456" s="44"/>
      <c r="X456" s="29"/>
    </row>
    <row r="457" spans="1:24" s="4" customFormat="1" ht="21.6" hidden="1" customHeight="1" thickBot="1" x14ac:dyDescent="0.25">
      <c r="A457" s="569"/>
      <c r="B457" s="575"/>
      <c r="C457" s="587"/>
      <c r="D457" s="582"/>
      <c r="E457" s="589"/>
      <c r="F457" s="578" t="s">
        <v>9</v>
      </c>
      <c r="G457" s="579"/>
      <c r="H457" s="580"/>
      <c r="I457" s="71">
        <f>SUM(J457+L457)</f>
        <v>0</v>
      </c>
      <c r="J457" s="22">
        <f>SUM(J456)</f>
        <v>0</v>
      </c>
      <c r="K457" s="22">
        <f>SUM(K456)</f>
        <v>0</v>
      </c>
      <c r="L457" s="24">
        <f>SUM(L456)</f>
        <v>0</v>
      </c>
      <c r="M457" s="71">
        <f>SUM(N457+P457)</f>
        <v>0</v>
      </c>
      <c r="N457" s="22">
        <f>SUM(N456)</f>
        <v>0</v>
      </c>
      <c r="O457" s="22">
        <f>SUM(O456)</f>
        <v>0</v>
      </c>
      <c r="P457" s="24">
        <f>SUM(P456)</f>
        <v>0</v>
      </c>
      <c r="Q457" s="82">
        <f>SUM(R457+T457)</f>
        <v>0</v>
      </c>
      <c r="R457" s="22">
        <f>SUM(R456)</f>
        <v>0</v>
      </c>
      <c r="S457" s="22">
        <f>SUM(S456)</f>
        <v>0</v>
      </c>
      <c r="T457" s="24">
        <f>SUM(T456)</f>
        <v>0</v>
      </c>
      <c r="U457" s="71">
        <f>SUM(V457+X457)</f>
        <v>0</v>
      </c>
      <c r="V457" s="22">
        <f>SUM(V456)</f>
        <v>0</v>
      </c>
      <c r="W457" s="22">
        <f>SUM(W456)</f>
        <v>0</v>
      </c>
      <c r="X457" s="24">
        <f>SUM(X456)</f>
        <v>0</v>
      </c>
    </row>
    <row r="458" spans="1:24" s="4" customFormat="1" ht="23.25" hidden="1" customHeight="1" thickBot="1" x14ac:dyDescent="0.25">
      <c r="A458" s="569">
        <v>3</v>
      </c>
      <c r="B458" s="575">
        <v>2</v>
      </c>
      <c r="C458" s="577">
        <v>11</v>
      </c>
      <c r="D458" s="582" t="s">
        <v>429</v>
      </c>
      <c r="E458" s="588" t="s">
        <v>437</v>
      </c>
      <c r="F458" s="358" t="s">
        <v>49</v>
      </c>
      <c r="G458" s="354" t="s">
        <v>425</v>
      </c>
      <c r="H458" s="355" t="s">
        <v>28</v>
      </c>
      <c r="I458" s="80">
        <f>SUM(J458)</f>
        <v>0</v>
      </c>
      <c r="J458" s="44"/>
      <c r="K458" s="44"/>
      <c r="L458" s="47"/>
      <c r="M458" s="80">
        <f>SUM(N458)</f>
        <v>0</v>
      </c>
      <c r="N458" s="44"/>
      <c r="O458" s="44"/>
      <c r="P458" s="32"/>
      <c r="Q458" s="81"/>
      <c r="R458" s="44"/>
      <c r="S458" s="44"/>
      <c r="T458" s="32"/>
      <c r="U458" s="80"/>
      <c r="V458" s="44"/>
      <c r="W458" s="44"/>
      <c r="X458" s="29"/>
    </row>
    <row r="459" spans="1:24" s="4" customFormat="1" ht="22.15" hidden="1" customHeight="1" thickBot="1" x14ac:dyDescent="0.25">
      <c r="A459" s="569"/>
      <c r="B459" s="575"/>
      <c r="C459" s="587"/>
      <c r="D459" s="582"/>
      <c r="E459" s="589"/>
      <c r="F459" s="578" t="s">
        <v>9</v>
      </c>
      <c r="G459" s="579"/>
      <c r="H459" s="580"/>
      <c r="I459" s="71">
        <f>SUM(J459+L459)</f>
        <v>0</v>
      </c>
      <c r="J459" s="22">
        <f>SUM(J458)</f>
        <v>0</v>
      </c>
      <c r="K459" s="22">
        <f>SUM(K458)</f>
        <v>0</v>
      </c>
      <c r="L459" s="24">
        <f>SUM(L458)</f>
        <v>0</v>
      </c>
      <c r="M459" s="71">
        <f>SUM(N459+P459)</f>
        <v>0</v>
      </c>
      <c r="N459" s="22">
        <f>SUM(N458)</f>
        <v>0</v>
      </c>
      <c r="O459" s="22">
        <f>SUM(O458)</f>
        <v>0</v>
      </c>
      <c r="P459" s="24">
        <f>SUM(P458)</f>
        <v>0</v>
      </c>
      <c r="Q459" s="82">
        <f>SUM(R459+T459)</f>
        <v>0</v>
      </c>
      <c r="R459" s="22">
        <f>SUM(R458)</f>
        <v>0</v>
      </c>
      <c r="S459" s="22">
        <f>SUM(S458)</f>
        <v>0</v>
      </c>
      <c r="T459" s="24">
        <f>SUM(T458)</f>
        <v>0</v>
      </c>
      <c r="U459" s="71">
        <f>SUM(V459+X459)</f>
        <v>0</v>
      </c>
      <c r="V459" s="22">
        <f>SUM(V458)</f>
        <v>0</v>
      </c>
      <c r="W459" s="22">
        <f>SUM(W458)</f>
        <v>0</v>
      </c>
      <c r="X459" s="24">
        <f>SUM(X458)</f>
        <v>0</v>
      </c>
    </row>
    <row r="460" spans="1:24" s="4" customFormat="1" ht="23.25" hidden="1" customHeight="1" thickBot="1" x14ac:dyDescent="0.25">
      <c r="A460" s="569">
        <v>3</v>
      </c>
      <c r="B460" s="575">
        <v>2</v>
      </c>
      <c r="C460" s="577">
        <v>12</v>
      </c>
      <c r="D460" s="582" t="s">
        <v>430</v>
      </c>
      <c r="E460" s="588" t="s">
        <v>437</v>
      </c>
      <c r="F460" s="358" t="s">
        <v>49</v>
      </c>
      <c r="G460" s="354" t="s">
        <v>426</v>
      </c>
      <c r="H460" s="355" t="s">
        <v>28</v>
      </c>
      <c r="I460" s="80">
        <f>SUM(J460)</f>
        <v>0</v>
      </c>
      <c r="J460" s="44"/>
      <c r="K460" s="44"/>
      <c r="L460" s="47"/>
      <c r="M460" s="80">
        <f>SUM(N460)</f>
        <v>0</v>
      </c>
      <c r="N460" s="44"/>
      <c r="O460" s="44"/>
      <c r="P460" s="32"/>
      <c r="Q460" s="81"/>
      <c r="R460" s="44"/>
      <c r="S460" s="44"/>
      <c r="T460" s="32"/>
      <c r="U460" s="80"/>
      <c r="V460" s="44"/>
      <c r="W460" s="44"/>
      <c r="X460" s="29"/>
    </row>
    <row r="461" spans="1:24" s="4" customFormat="1" ht="23.25" hidden="1" customHeight="1" thickBot="1" x14ac:dyDescent="0.25">
      <c r="A461" s="569"/>
      <c r="B461" s="575"/>
      <c r="C461" s="587"/>
      <c r="D461" s="582"/>
      <c r="E461" s="589"/>
      <c r="F461" s="578" t="s">
        <v>9</v>
      </c>
      <c r="G461" s="579"/>
      <c r="H461" s="580"/>
      <c r="I461" s="71">
        <f>SUM(J461+L461)</f>
        <v>0</v>
      </c>
      <c r="J461" s="22">
        <f>SUM(J460)</f>
        <v>0</v>
      </c>
      <c r="K461" s="22">
        <f>SUM(K460)</f>
        <v>0</v>
      </c>
      <c r="L461" s="24">
        <f>SUM(L460)</f>
        <v>0</v>
      </c>
      <c r="M461" s="71">
        <f>SUM(N461+P461)</f>
        <v>0</v>
      </c>
      <c r="N461" s="22">
        <f>SUM(N460)</f>
        <v>0</v>
      </c>
      <c r="O461" s="22">
        <f>SUM(O460)</f>
        <v>0</v>
      </c>
      <c r="P461" s="24">
        <f>SUM(P460)</f>
        <v>0</v>
      </c>
      <c r="Q461" s="82">
        <f>SUM(R461+T461)</f>
        <v>0</v>
      </c>
      <c r="R461" s="22">
        <f>SUM(R460)</f>
        <v>0</v>
      </c>
      <c r="S461" s="22">
        <f>SUM(S460)</f>
        <v>0</v>
      </c>
      <c r="T461" s="24">
        <f>SUM(T460)</f>
        <v>0</v>
      </c>
      <c r="U461" s="71">
        <f>SUM(V461+X461)</f>
        <v>0</v>
      </c>
      <c r="V461" s="22">
        <f>SUM(V460)</f>
        <v>0</v>
      </c>
      <c r="W461" s="22">
        <f>SUM(W460)</f>
        <v>0</v>
      </c>
      <c r="X461" s="24">
        <f>SUM(X460)</f>
        <v>0</v>
      </c>
    </row>
    <row r="462" spans="1:24" s="4" customFormat="1" ht="23.25" hidden="1" customHeight="1" thickBot="1" x14ac:dyDescent="0.25">
      <c r="A462" s="569">
        <v>3</v>
      </c>
      <c r="B462" s="575">
        <v>2</v>
      </c>
      <c r="C462" s="577">
        <v>13</v>
      </c>
      <c r="D462" s="582" t="s">
        <v>435</v>
      </c>
      <c r="E462" s="588" t="s">
        <v>437</v>
      </c>
      <c r="F462" s="358" t="s">
        <v>49</v>
      </c>
      <c r="G462" s="354" t="s">
        <v>436</v>
      </c>
      <c r="H462" s="355" t="s">
        <v>28</v>
      </c>
      <c r="I462" s="80">
        <f>SUM(J462)</f>
        <v>0</v>
      </c>
      <c r="J462" s="44"/>
      <c r="K462" s="44"/>
      <c r="L462" s="47"/>
      <c r="M462" s="80">
        <f>SUM(N462)</f>
        <v>0</v>
      </c>
      <c r="N462" s="44"/>
      <c r="O462" s="44"/>
      <c r="P462" s="32"/>
      <c r="Q462" s="81"/>
      <c r="R462" s="44"/>
      <c r="S462" s="44"/>
      <c r="T462" s="32"/>
      <c r="U462" s="80"/>
      <c r="V462" s="44"/>
      <c r="W462" s="44"/>
      <c r="X462" s="29"/>
    </row>
    <row r="463" spans="1:24" s="4" customFormat="1" ht="30" hidden="1" customHeight="1" thickBot="1" x14ac:dyDescent="0.25">
      <c r="A463" s="569"/>
      <c r="B463" s="575"/>
      <c r="C463" s="587"/>
      <c r="D463" s="582"/>
      <c r="E463" s="589"/>
      <c r="F463" s="578" t="s">
        <v>9</v>
      </c>
      <c r="G463" s="579"/>
      <c r="H463" s="580"/>
      <c r="I463" s="71">
        <f>SUM(J463+L463)</f>
        <v>0</v>
      </c>
      <c r="J463" s="22">
        <f>SUM(J462)</f>
        <v>0</v>
      </c>
      <c r="K463" s="22">
        <f>SUM(K462)</f>
        <v>0</v>
      </c>
      <c r="L463" s="24">
        <f>SUM(L462)</f>
        <v>0</v>
      </c>
      <c r="M463" s="71">
        <f>SUM(N463+P463)</f>
        <v>0</v>
      </c>
      <c r="N463" s="22">
        <f>SUM(N462)</f>
        <v>0</v>
      </c>
      <c r="O463" s="22">
        <f>SUM(O462)</f>
        <v>0</v>
      </c>
      <c r="P463" s="24">
        <f>SUM(P462)</f>
        <v>0</v>
      </c>
      <c r="Q463" s="82">
        <f>SUM(R463+T463)</f>
        <v>0</v>
      </c>
      <c r="R463" s="22">
        <f>SUM(R462)</f>
        <v>0</v>
      </c>
      <c r="S463" s="22">
        <f>SUM(S462)</f>
        <v>0</v>
      </c>
      <c r="T463" s="24">
        <f>SUM(T462)</f>
        <v>0</v>
      </c>
      <c r="U463" s="71">
        <f>SUM(V463+X463)</f>
        <v>0</v>
      </c>
      <c r="V463" s="22">
        <f>SUM(V462)</f>
        <v>0</v>
      </c>
      <c r="W463" s="22">
        <f>SUM(W462)</f>
        <v>0</v>
      </c>
      <c r="X463" s="24">
        <f>SUM(X462)</f>
        <v>0</v>
      </c>
    </row>
    <row r="464" spans="1:24" s="4" customFormat="1" ht="23.25" hidden="1" customHeight="1" thickBot="1" x14ac:dyDescent="0.25">
      <c r="A464" s="569">
        <v>3</v>
      </c>
      <c r="B464" s="575">
        <v>2</v>
      </c>
      <c r="C464" s="577">
        <v>14</v>
      </c>
      <c r="D464" s="582" t="s">
        <v>439</v>
      </c>
      <c r="E464" s="588" t="s">
        <v>437</v>
      </c>
      <c r="F464" s="358" t="s">
        <v>49</v>
      </c>
      <c r="G464" s="354" t="s">
        <v>438</v>
      </c>
      <c r="H464" s="355" t="s">
        <v>28</v>
      </c>
      <c r="I464" s="80">
        <f>SUM(J464)</f>
        <v>0</v>
      </c>
      <c r="J464" s="44"/>
      <c r="K464" s="44"/>
      <c r="L464" s="47"/>
      <c r="M464" s="80">
        <f>SUM(N464)</f>
        <v>0</v>
      </c>
      <c r="N464" s="44"/>
      <c r="O464" s="44"/>
      <c r="P464" s="32"/>
      <c r="Q464" s="81"/>
      <c r="R464" s="44"/>
      <c r="S464" s="44"/>
      <c r="T464" s="32"/>
      <c r="U464" s="80"/>
      <c r="V464" s="44"/>
      <c r="W464" s="44"/>
      <c r="X464" s="29"/>
    </row>
    <row r="465" spans="1:24" s="4" customFormat="1" ht="18.75" hidden="1" customHeight="1" thickBot="1" x14ac:dyDescent="0.25">
      <c r="A465" s="569"/>
      <c r="B465" s="575"/>
      <c r="C465" s="587"/>
      <c r="D465" s="582"/>
      <c r="E465" s="589"/>
      <c r="F465" s="578" t="s">
        <v>9</v>
      </c>
      <c r="G465" s="579"/>
      <c r="H465" s="580"/>
      <c r="I465" s="71">
        <f>SUM(J465+L465)</f>
        <v>0</v>
      </c>
      <c r="J465" s="22">
        <f>SUM(J464)</f>
        <v>0</v>
      </c>
      <c r="K465" s="22">
        <f>SUM(K464)</f>
        <v>0</v>
      </c>
      <c r="L465" s="24">
        <f>SUM(L464)</f>
        <v>0</v>
      </c>
      <c r="M465" s="71">
        <f>SUM(N465+P465)</f>
        <v>0</v>
      </c>
      <c r="N465" s="22">
        <f>SUM(N464)</f>
        <v>0</v>
      </c>
      <c r="O465" s="22">
        <f>SUM(O464)</f>
        <v>0</v>
      </c>
      <c r="P465" s="24">
        <f>SUM(P464)</f>
        <v>0</v>
      </c>
      <c r="Q465" s="82">
        <f>SUM(R465+T465)</f>
        <v>0</v>
      </c>
      <c r="R465" s="22">
        <f>SUM(R464)</f>
        <v>0</v>
      </c>
      <c r="S465" s="22">
        <f>SUM(S464)</f>
        <v>0</v>
      </c>
      <c r="T465" s="24">
        <f>SUM(T464)</f>
        <v>0</v>
      </c>
      <c r="U465" s="71">
        <f>SUM(V465+X465)</f>
        <v>0</v>
      </c>
      <c r="V465" s="22">
        <f>SUM(V464)</f>
        <v>0</v>
      </c>
      <c r="W465" s="22">
        <f>SUM(W464)</f>
        <v>0</v>
      </c>
      <c r="X465" s="24">
        <f>SUM(X464)</f>
        <v>0</v>
      </c>
    </row>
    <row r="466" spans="1:24" s="4" customFormat="1" ht="18.75" hidden="1" customHeight="1" thickBot="1" x14ac:dyDescent="0.25">
      <c r="A466" s="569">
        <v>3</v>
      </c>
      <c r="B466" s="575">
        <v>2</v>
      </c>
      <c r="C466" s="577">
        <v>15</v>
      </c>
      <c r="D466" s="582" t="s">
        <v>442</v>
      </c>
      <c r="E466" s="588" t="s">
        <v>437</v>
      </c>
      <c r="F466" s="358" t="s">
        <v>49</v>
      </c>
      <c r="G466" s="354" t="s">
        <v>440</v>
      </c>
      <c r="H466" s="355" t="s">
        <v>28</v>
      </c>
      <c r="I466" s="80">
        <f>SUM(J466)</f>
        <v>0</v>
      </c>
      <c r="J466" s="44"/>
      <c r="K466" s="44"/>
      <c r="L466" s="47"/>
      <c r="M466" s="80">
        <f>SUM(N466)</f>
        <v>0</v>
      </c>
      <c r="N466" s="44"/>
      <c r="O466" s="44"/>
      <c r="P466" s="32"/>
      <c r="Q466" s="81"/>
      <c r="R466" s="44"/>
      <c r="S466" s="44"/>
      <c r="T466" s="32"/>
      <c r="U466" s="80"/>
      <c r="V466" s="44"/>
      <c r="W466" s="44"/>
      <c r="X466" s="29"/>
    </row>
    <row r="467" spans="1:24" s="4" customFormat="1" ht="18.75" hidden="1" customHeight="1" thickBot="1" x14ac:dyDescent="0.25">
      <c r="A467" s="569"/>
      <c r="B467" s="575"/>
      <c r="C467" s="587"/>
      <c r="D467" s="582"/>
      <c r="E467" s="589"/>
      <c r="F467" s="578" t="s">
        <v>9</v>
      </c>
      <c r="G467" s="579"/>
      <c r="H467" s="580"/>
      <c r="I467" s="71">
        <f>SUM(J467+L467)</f>
        <v>0</v>
      </c>
      <c r="J467" s="22">
        <f>SUM(J466)</f>
        <v>0</v>
      </c>
      <c r="K467" s="22">
        <f>SUM(K466)</f>
        <v>0</v>
      </c>
      <c r="L467" s="24">
        <f>SUM(L466)</f>
        <v>0</v>
      </c>
      <c r="M467" s="71">
        <f>SUM(N467+P467)</f>
        <v>0</v>
      </c>
      <c r="N467" s="22">
        <f>SUM(N466)</f>
        <v>0</v>
      </c>
      <c r="O467" s="22">
        <f>SUM(O466)</f>
        <v>0</v>
      </c>
      <c r="P467" s="24">
        <f>SUM(P466)</f>
        <v>0</v>
      </c>
      <c r="Q467" s="82">
        <f>SUM(R467+T467)</f>
        <v>0</v>
      </c>
      <c r="R467" s="22">
        <f>SUM(R466)</f>
        <v>0</v>
      </c>
      <c r="S467" s="22">
        <f>SUM(S466)</f>
        <v>0</v>
      </c>
      <c r="T467" s="24">
        <f>SUM(T466)</f>
        <v>0</v>
      </c>
      <c r="U467" s="71">
        <f>SUM(V467+X467)</f>
        <v>0</v>
      </c>
      <c r="V467" s="22">
        <f>SUM(V466)</f>
        <v>0</v>
      </c>
      <c r="W467" s="22">
        <f>SUM(W466)</f>
        <v>0</v>
      </c>
      <c r="X467" s="24">
        <f>SUM(X466)</f>
        <v>0</v>
      </c>
    </row>
    <row r="468" spans="1:24" s="4" customFormat="1" ht="18.75" hidden="1" customHeight="1" thickBot="1" x14ac:dyDescent="0.25">
      <c r="A468" s="569">
        <v>3</v>
      </c>
      <c r="B468" s="575">
        <v>2</v>
      </c>
      <c r="C468" s="577">
        <v>16</v>
      </c>
      <c r="D468" s="582" t="s">
        <v>443</v>
      </c>
      <c r="E468" s="588" t="s">
        <v>437</v>
      </c>
      <c r="F468" s="419" t="s">
        <v>49</v>
      </c>
      <c r="G468" s="330" t="s">
        <v>441</v>
      </c>
      <c r="H468" s="331" t="s">
        <v>28</v>
      </c>
      <c r="I468" s="80">
        <f>SUM(J468)</f>
        <v>0</v>
      </c>
      <c r="J468" s="44"/>
      <c r="K468" s="44"/>
      <c r="L468" s="47"/>
      <c r="M468" s="80">
        <f>SUM(N468)</f>
        <v>0</v>
      </c>
      <c r="N468" s="44"/>
      <c r="O468" s="44"/>
      <c r="P468" s="32"/>
      <c r="Q468" s="81"/>
      <c r="R468" s="44"/>
      <c r="S468" s="44"/>
      <c r="T468" s="32"/>
      <c r="U468" s="80"/>
      <c r="V468" s="44"/>
      <c r="W468" s="44"/>
      <c r="X468" s="29"/>
    </row>
    <row r="469" spans="1:24" s="4" customFormat="1" ht="18.75" hidden="1" customHeight="1" thickBot="1" x14ac:dyDescent="0.25">
      <c r="A469" s="569"/>
      <c r="B469" s="575"/>
      <c r="C469" s="587"/>
      <c r="D469" s="582"/>
      <c r="E469" s="589"/>
      <c r="F469" s="578" t="s">
        <v>9</v>
      </c>
      <c r="G469" s="579"/>
      <c r="H469" s="580"/>
      <c r="I469" s="71">
        <f>SUM(J469+L469)</f>
        <v>0</v>
      </c>
      <c r="J469" s="22">
        <f>SUM(J468)</f>
        <v>0</v>
      </c>
      <c r="K469" s="22">
        <f>SUM(K468)</f>
        <v>0</v>
      </c>
      <c r="L469" s="24">
        <f>SUM(L468)</f>
        <v>0</v>
      </c>
      <c r="M469" s="71">
        <f>SUM(N469+P469)</f>
        <v>0</v>
      </c>
      <c r="N469" s="22">
        <f>SUM(N468)</f>
        <v>0</v>
      </c>
      <c r="O469" s="22">
        <f>SUM(O468)</f>
        <v>0</v>
      </c>
      <c r="P469" s="24">
        <f>SUM(P468)</f>
        <v>0</v>
      </c>
      <c r="Q469" s="82">
        <f>SUM(R469+T469)</f>
        <v>0</v>
      </c>
      <c r="R469" s="22">
        <f>SUM(R468)</f>
        <v>0</v>
      </c>
      <c r="S469" s="22">
        <f>SUM(S468)</f>
        <v>0</v>
      </c>
      <c r="T469" s="24">
        <f>SUM(T468)</f>
        <v>0</v>
      </c>
      <c r="U469" s="71">
        <f>SUM(V469+X469)</f>
        <v>0</v>
      </c>
      <c r="V469" s="22">
        <f>SUM(V468)</f>
        <v>0</v>
      </c>
      <c r="W469" s="22">
        <f>SUM(W468)</f>
        <v>0</v>
      </c>
      <c r="X469" s="24">
        <f>SUM(X468)</f>
        <v>0</v>
      </c>
    </row>
    <row r="470" spans="1:24" s="4" customFormat="1" ht="18.75" hidden="1" customHeight="1" x14ac:dyDescent="0.2">
      <c r="A470" s="569">
        <v>3</v>
      </c>
      <c r="B470" s="575">
        <v>2</v>
      </c>
      <c r="C470" s="577">
        <v>6</v>
      </c>
      <c r="D470" s="582" t="s">
        <v>452</v>
      </c>
      <c r="E470" s="589" t="s">
        <v>437</v>
      </c>
      <c r="F470" s="762" t="s">
        <v>53</v>
      </c>
      <c r="G470" s="762" t="s">
        <v>447</v>
      </c>
      <c r="H470" s="423" t="s">
        <v>28</v>
      </c>
      <c r="I470" s="15">
        <f>SUM(J470)</f>
        <v>0</v>
      </c>
      <c r="J470" s="48"/>
      <c r="K470" s="48"/>
      <c r="L470" s="49"/>
      <c r="M470" s="80">
        <f>SUM(N470)</f>
        <v>0</v>
      </c>
      <c r="N470" s="44"/>
      <c r="O470" s="44"/>
      <c r="P470" s="32"/>
      <c r="Q470" s="81"/>
      <c r="R470" s="44"/>
      <c r="S470" s="44"/>
      <c r="T470" s="32"/>
      <c r="U470" s="80"/>
      <c r="V470" s="44"/>
      <c r="W470" s="44"/>
      <c r="X470" s="29"/>
    </row>
    <row r="471" spans="1:24" s="4" customFormat="1" ht="18.75" hidden="1" customHeight="1" thickBot="1" x14ac:dyDescent="0.25">
      <c r="A471" s="569"/>
      <c r="B471" s="575"/>
      <c r="C471" s="826"/>
      <c r="D471" s="582"/>
      <c r="E471" s="589"/>
      <c r="F471" s="764"/>
      <c r="G471" s="764"/>
      <c r="H471" s="395" t="s">
        <v>448</v>
      </c>
      <c r="I471" s="28">
        <f>SUM(J471)</f>
        <v>0</v>
      </c>
      <c r="J471" s="45"/>
      <c r="K471" s="45"/>
      <c r="L471" s="46"/>
      <c r="M471" s="130">
        <f>SUM(N471)</f>
        <v>0</v>
      </c>
      <c r="N471" s="85"/>
      <c r="O471" s="85"/>
      <c r="P471" s="36"/>
      <c r="Q471" s="254"/>
      <c r="R471" s="85"/>
      <c r="S471" s="85"/>
      <c r="T471" s="36"/>
      <c r="U471" s="130"/>
      <c r="V471" s="85"/>
      <c r="W471" s="85"/>
      <c r="X471" s="37"/>
    </row>
    <row r="472" spans="1:24" s="4" customFormat="1" ht="18.75" hidden="1" customHeight="1" thickBot="1" x14ac:dyDescent="0.25">
      <c r="A472" s="569"/>
      <c r="B472" s="575"/>
      <c r="C472" s="587"/>
      <c r="D472" s="582"/>
      <c r="E472" s="589"/>
      <c r="F472" s="578" t="s">
        <v>9</v>
      </c>
      <c r="G472" s="579"/>
      <c r="H472" s="580"/>
      <c r="I472" s="71">
        <f>SUM(J472+L472)</f>
        <v>0</v>
      </c>
      <c r="J472" s="22">
        <f>SUM(J470+J471)</f>
        <v>0</v>
      </c>
      <c r="K472" s="22">
        <f t="shared" ref="K472:L472" si="155">SUM(K470+K471)</f>
        <v>0</v>
      </c>
      <c r="L472" s="22">
        <f t="shared" si="155"/>
        <v>0</v>
      </c>
      <c r="M472" s="71">
        <f>SUM(N472+P472)</f>
        <v>0</v>
      </c>
      <c r="N472" s="22">
        <f>SUM(N470+N471)</f>
        <v>0</v>
      </c>
      <c r="O472" s="22">
        <f>SUM(O470)</f>
        <v>0</v>
      </c>
      <c r="P472" s="24">
        <f>SUM(P470)</f>
        <v>0</v>
      </c>
      <c r="Q472" s="82">
        <f>SUM(R472+T472)</f>
        <v>0</v>
      </c>
      <c r="R472" s="22">
        <f>SUM(R470)</f>
        <v>0</v>
      </c>
      <c r="S472" s="22">
        <f>SUM(S470)</f>
        <v>0</v>
      </c>
      <c r="T472" s="24">
        <f>SUM(T470)</f>
        <v>0</v>
      </c>
      <c r="U472" s="71">
        <f>SUM(V472+X472)</f>
        <v>0</v>
      </c>
      <c r="V472" s="22">
        <f>SUM(V470)</f>
        <v>0</v>
      </c>
      <c r="W472" s="22">
        <f>SUM(W470)</f>
        <v>0</v>
      </c>
      <c r="X472" s="24">
        <f>SUM(X470)</f>
        <v>0</v>
      </c>
    </row>
    <row r="473" spans="1:24" s="4" customFormat="1" ht="18.75" hidden="1" customHeight="1" thickBot="1" x14ac:dyDescent="0.25">
      <c r="A473" s="569">
        <v>3</v>
      </c>
      <c r="B473" s="575">
        <v>2</v>
      </c>
      <c r="C473" s="577">
        <v>6</v>
      </c>
      <c r="D473" s="582" t="s">
        <v>450</v>
      </c>
      <c r="E473" s="588" t="s">
        <v>393</v>
      </c>
      <c r="F473" s="422" t="s">
        <v>49</v>
      </c>
      <c r="G473" s="407" t="s">
        <v>451</v>
      </c>
      <c r="H473" s="411" t="s">
        <v>28</v>
      </c>
      <c r="I473" s="25"/>
      <c r="J473" s="44"/>
      <c r="K473" s="44"/>
      <c r="L473" s="47"/>
      <c r="M473" s="80">
        <f>SUM(N473)</f>
        <v>0</v>
      </c>
      <c r="N473" s="44"/>
      <c r="O473" s="44"/>
      <c r="P473" s="32"/>
      <c r="Q473" s="81">
        <f>SUM(R473)</f>
        <v>0</v>
      </c>
      <c r="R473" s="44"/>
      <c r="S473" s="44"/>
      <c r="T473" s="32"/>
      <c r="U473" s="80">
        <f>SUM(V473)</f>
        <v>0</v>
      </c>
      <c r="V473" s="44"/>
      <c r="W473" s="44"/>
      <c r="X473" s="29"/>
    </row>
    <row r="474" spans="1:24" s="4" customFormat="1" ht="18.75" hidden="1" customHeight="1" thickBot="1" x14ac:dyDescent="0.25">
      <c r="A474" s="569"/>
      <c r="B474" s="575"/>
      <c r="C474" s="587"/>
      <c r="D474" s="582"/>
      <c r="E474" s="589"/>
      <c r="F474" s="578" t="s">
        <v>9</v>
      </c>
      <c r="G474" s="579"/>
      <c r="H474" s="580"/>
      <c r="I474" s="71">
        <f>SUM(J474+L474)</f>
        <v>0</v>
      </c>
      <c r="J474" s="22">
        <f>SUM(J473)</f>
        <v>0</v>
      </c>
      <c r="K474" s="22">
        <f>SUM(K473)</f>
        <v>0</v>
      </c>
      <c r="L474" s="24">
        <f>SUM(L473)</f>
        <v>0</v>
      </c>
      <c r="M474" s="71">
        <f>SUM(N474+P474)</f>
        <v>0</v>
      </c>
      <c r="N474" s="22">
        <f>SUM(N473)</f>
        <v>0</v>
      </c>
      <c r="O474" s="22">
        <f>SUM(O473)</f>
        <v>0</v>
      </c>
      <c r="P474" s="24">
        <f>SUM(P473)</f>
        <v>0</v>
      </c>
      <c r="Q474" s="82">
        <f>SUM(R474+T474)</f>
        <v>0</v>
      </c>
      <c r="R474" s="22">
        <f>SUM(R473)</f>
        <v>0</v>
      </c>
      <c r="S474" s="22">
        <f>SUM(S473)</f>
        <v>0</v>
      </c>
      <c r="T474" s="24">
        <f>SUM(T473)</f>
        <v>0</v>
      </c>
      <c r="U474" s="71">
        <f>SUM(V474+X474)</f>
        <v>0</v>
      </c>
      <c r="V474" s="22">
        <f>SUM(V473)</f>
        <v>0</v>
      </c>
      <c r="W474" s="22">
        <f>SUM(W473)</f>
        <v>0</v>
      </c>
      <c r="X474" s="24">
        <f>SUM(X473)</f>
        <v>0</v>
      </c>
    </row>
    <row r="475" spans="1:24" s="4" customFormat="1" ht="18.75" customHeight="1" thickBot="1" x14ac:dyDescent="0.25">
      <c r="A475" s="569">
        <v>3</v>
      </c>
      <c r="B475" s="575">
        <v>2</v>
      </c>
      <c r="C475" s="577">
        <v>6</v>
      </c>
      <c r="D475" s="582" t="s">
        <v>504</v>
      </c>
      <c r="E475" s="588" t="s">
        <v>437</v>
      </c>
      <c r="F475" s="422" t="s">
        <v>49</v>
      </c>
      <c r="G475" s="407" t="s">
        <v>455</v>
      </c>
      <c r="H475" s="411" t="s">
        <v>28</v>
      </c>
      <c r="I475" s="502">
        <f>SUM(J475)</f>
        <v>1</v>
      </c>
      <c r="J475" s="44">
        <v>1</v>
      </c>
      <c r="K475" s="44"/>
      <c r="L475" s="47"/>
      <c r="M475" s="80">
        <f>SUM(N475)</f>
        <v>0</v>
      </c>
      <c r="N475" s="44"/>
      <c r="O475" s="44"/>
      <c r="P475" s="32"/>
      <c r="Q475" s="81">
        <f>SUM(R475)</f>
        <v>0</v>
      </c>
      <c r="R475" s="44"/>
      <c r="S475" s="44"/>
      <c r="T475" s="32"/>
      <c r="U475" s="80">
        <f>SUM(V475)</f>
        <v>0</v>
      </c>
      <c r="V475" s="44"/>
      <c r="W475" s="44"/>
      <c r="X475" s="29"/>
    </row>
    <row r="476" spans="1:24" s="4" customFormat="1" ht="18.75" customHeight="1" thickBot="1" x14ac:dyDescent="0.25">
      <c r="A476" s="569"/>
      <c r="B476" s="575"/>
      <c r="C476" s="587"/>
      <c r="D476" s="582"/>
      <c r="E476" s="589"/>
      <c r="F476" s="578" t="s">
        <v>9</v>
      </c>
      <c r="G476" s="579"/>
      <c r="H476" s="580"/>
      <c r="I476" s="71">
        <f>SUM(J476+L476)</f>
        <v>1</v>
      </c>
      <c r="J476" s="22">
        <f>SUM(J475)</f>
        <v>1</v>
      </c>
      <c r="K476" s="22">
        <f>SUM(K475)</f>
        <v>0</v>
      </c>
      <c r="L476" s="24">
        <f>SUM(L475)</f>
        <v>0</v>
      </c>
      <c r="M476" s="71">
        <f>SUM(N476+P476)</f>
        <v>0</v>
      </c>
      <c r="N476" s="22">
        <f>SUM(N475)</f>
        <v>0</v>
      </c>
      <c r="O476" s="22">
        <f>SUM(O475)</f>
        <v>0</v>
      </c>
      <c r="P476" s="24">
        <f>SUM(P475)</f>
        <v>0</v>
      </c>
      <c r="Q476" s="82">
        <f>SUM(R476+T476)</f>
        <v>0</v>
      </c>
      <c r="R476" s="22">
        <f>SUM(R475)</f>
        <v>0</v>
      </c>
      <c r="S476" s="22">
        <f>SUM(S475)</f>
        <v>0</v>
      </c>
      <c r="T476" s="24">
        <f>SUM(T475)</f>
        <v>0</v>
      </c>
      <c r="U476" s="71">
        <f>SUM(V476+X476)</f>
        <v>0</v>
      </c>
      <c r="V476" s="22">
        <f>SUM(V475)</f>
        <v>0</v>
      </c>
      <c r="W476" s="22">
        <f>SUM(W475)</f>
        <v>0</v>
      </c>
      <c r="X476" s="24">
        <f>SUM(X475)</f>
        <v>0</v>
      </c>
    </row>
    <row r="477" spans="1:24" s="4" customFormat="1" ht="18.75" hidden="1" customHeight="1" thickBot="1" x14ac:dyDescent="0.25">
      <c r="A477" s="569">
        <v>3</v>
      </c>
      <c r="B477" s="575">
        <v>2</v>
      </c>
      <c r="C477" s="577">
        <v>9</v>
      </c>
      <c r="D477" s="582" t="s">
        <v>459</v>
      </c>
      <c r="E477" s="588" t="s">
        <v>437</v>
      </c>
      <c r="F477" s="422" t="s">
        <v>49</v>
      </c>
      <c r="G477" s="436" t="s">
        <v>458</v>
      </c>
      <c r="H477" s="435" t="s">
        <v>28</v>
      </c>
      <c r="I477" s="25">
        <f>SUM(J477)</f>
        <v>0</v>
      </c>
      <c r="J477" s="44"/>
      <c r="K477" s="44"/>
      <c r="L477" s="47"/>
      <c r="M477" s="80">
        <f>SUM(N477)</f>
        <v>0</v>
      </c>
      <c r="N477" s="44"/>
      <c r="O477" s="44"/>
      <c r="P477" s="32"/>
      <c r="Q477" s="81">
        <f>SUM(R477)</f>
        <v>0</v>
      </c>
      <c r="R477" s="44"/>
      <c r="S477" s="44"/>
      <c r="T477" s="32"/>
      <c r="U477" s="80">
        <f>SUM(V477)</f>
        <v>0</v>
      </c>
      <c r="V477" s="44"/>
      <c r="W477" s="44"/>
      <c r="X477" s="29"/>
    </row>
    <row r="478" spans="1:24" s="4" customFormat="1" ht="21.75" hidden="1" customHeight="1" thickBot="1" x14ac:dyDescent="0.25">
      <c r="A478" s="569"/>
      <c r="B478" s="575"/>
      <c r="C478" s="587"/>
      <c r="D478" s="582"/>
      <c r="E478" s="589"/>
      <c r="F478" s="578" t="s">
        <v>9</v>
      </c>
      <c r="G478" s="579"/>
      <c r="H478" s="580"/>
      <c r="I478" s="71">
        <f>SUM(J478+L478)</f>
        <v>0</v>
      </c>
      <c r="J478" s="22">
        <f>SUM(J477)</f>
        <v>0</v>
      </c>
      <c r="K478" s="22">
        <f>SUM(K477)</f>
        <v>0</v>
      </c>
      <c r="L478" s="24">
        <f>SUM(L477)</f>
        <v>0</v>
      </c>
      <c r="M478" s="71">
        <f>SUM(N478+P478)</f>
        <v>0</v>
      </c>
      <c r="N478" s="22">
        <f>SUM(N477)</f>
        <v>0</v>
      </c>
      <c r="O478" s="22">
        <f>SUM(O477)</f>
        <v>0</v>
      </c>
      <c r="P478" s="24">
        <f>SUM(P477)</f>
        <v>0</v>
      </c>
      <c r="Q478" s="82">
        <f>SUM(R478+T478)</f>
        <v>0</v>
      </c>
      <c r="R478" s="22">
        <f>SUM(R477)</f>
        <v>0</v>
      </c>
      <c r="S478" s="22">
        <f>SUM(S477)</f>
        <v>0</v>
      </c>
      <c r="T478" s="24">
        <f>SUM(T477)</f>
        <v>0</v>
      </c>
      <c r="U478" s="71">
        <f>SUM(V478+X478)</f>
        <v>0</v>
      </c>
      <c r="V478" s="22">
        <f>SUM(V477)</f>
        <v>0</v>
      </c>
      <c r="W478" s="22">
        <f>SUM(W477)</f>
        <v>0</v>
      </c>
      <c r="X478" s="24">
        <f>SUM(X477)</f>
        <v>0</v>
      </c>
    </row>
    <row r="479" spans="1:24" s="4" customFormat="1" ht="18.75" hidden="1" customHeight="1" thickBot="1" x14ac:dyDescent="0.25">
      <c r="A479" s="569">
        <v>3</v>
      </c>
      <c r="B479" s="575">
        <v>2</v>
      </c>
      <c r="C479" s="577">
        <v>10</v>
      </c>
      <c r="D479" s="582" t="s">
        <v>461</v>
      </c>
      <c r="E479" s="588" t="s">
        <v>460</v>
      </c>
      <c r="F479" s="422" t="s">
        <v>343</v>
      </c>
      <c r="G479" s="437" t="s">
        <v>462</v>
      </c>
      <c r="H479" s="438" t="s">
        <v>28</v>
      </c>
      <c r="I479" s="25">
        <f>SUM(J479)</f>
        <v>0</v>
      </c>
      <c r="J479" s="44"/>
      <c r="K479" s="44"/>
      <c r="L479" s="47"/>
      <c r="M479" s="80"/>
      <c r="N479" s="44"/>
      <c r="O479" s="44"/>
      <c r="P479" s="32"/>
      <c r="Q479" s="81">
        <f>SUM(R479)</f>
        <v>0</v>
      </c>
      <c r="R479" s="44"/>
      <c r="S479" s="44"/>
      <c r="T479" s="32"/>
      <c r="U479" s="80">
        <f>SUM(V479)</f>
        <v>0</v>
      </c>
      <c r="V479" s="44"/>
      <c r="W479" s="44"/>
      <c r="X479" s="29"/>
    </row>
    <row r="480" spans="1:24" s="4" customFormat="1" ht="21.75" hidden="1" customHeight="1" thickBot="1" x14ac:dyDescent="0.25">
      <c r="A480" s="569"/>
      <c r="B480" s="575"/>
      <c r="C480" s="587"/>
      <c r="D480" s="582"/>
      <c r="E480" s="589"/>
      <c r="F480" s="578" t="s">
        <v>9</v>
      </c>
      <c r="G480" s="579"/>
      <c r="H480" s="580"/>
      <c r="I480" s="71">
        <f>SUM(J480+L480)</f>
        <v>0</v>
      </c>
      <c r="J480" s="22">
        <f>SUM(J479)</f>
        <v>0</v>
      </c>
      <c r="K480" s="22">
        <f>SUM(K479)</f>
        <v>0</v>
      </c>
      <c r="L480" s="24">
        <f>SUM(L479)</f>
        <v>0</v>
      </c>
      <c r="M480" s="71">
        <f>SUM(N480+P480)</f>
        <v>0</v>
      </c>
      <c r="N480" s="22">
        <f>SUM(N479)</f>
        <v>0</v>
      </c>
      <c r="O480" s="22">
        <f>SUM(O479)</f>
        <v>0</v>
      </c>
      <c r="P480" s="24">
        <f>SUM(P479)</f>
        <v>0</v>
      </c>
      <c r="Q480" s="82">
        <f>SUM(R480+T480)</f>
        <v>0</v>
      </c>
      <c r="R480" s="22">
        <f>SUM(R479)</f>
        <v>0</v>
      </c>
      <c r="S480" s="22">
        <f>SUM(S479)</f>
        <v>0</v>
      </c>
      <c r="T480" s="24">
        <f>SUM(T479)</f>
        <v>0</v>
      </c>
      <c r="U480" s="71">
        <f>SUM(V480+X480)</f>
        <v>0</v>
      </c>
      <c r="V480" s="22">
        <f>SUM(V479)</f>
        <v>0</v>
      </c>
      <c r="W480" s="22">
        <f>SUM(W479)</f>
        <v>0</v>
      </c>
      <c r="X480" s="24">
        <f>SUM(X479)</f>
        <v>0</v>
      </c>
    </row>
    <row r="481" spans="1:25" s="4" customFormat="1" ht="13.15" hidden="1" customHeight="1" thickBot="1" x14ac:dyDescent="0.25">
      <c r="A481" s="569">
        <v>3</v>
      </c>
      <c r="B481" s="575">
        <v>2</v>
      </c>
      <c r="C481" s="577">
        <v>11</v>
      </c>
      <c r="D481" s="582" t="s">
        <v>463</v>
      </c>
      <c r="E481" s="588" t="s">
        <v>437</v>
      </c>
      <c r="F481" s="567" t="s">
        <v>343</v>
      </c>
      <c r="G481" s="567" t="s">
        <v>464</v>
      </c>
      <c r="H481" s="439" t="s">
        <v>28</v>
      </c>
      <c r="I481" s="15">
        <f>SUM(J481)</f>
        <v>0</v>
      </c>
      <c r="J481" s="48"/>
      <c r="K481" s="48"/>
      <c r="L481" s="49"/>
      <c r="M481" s="80"/>
      <c r="N481" s="44"/>
      <c r="O481" s="44"/>
      <c r="P481" s="32"/>
      <c r="Q481" s="81">
        <f>SUM(R481)</f>
        <v>0</v>
      </c>
      <c r="R481" s="44"/>
      <c r="S481" s="44"/>
      <c r="T481" s="32"/>
      <c r="U481" s="80">
        <f>SUM(V481)</f>
        <v>0</v>
      </c>
      <c r="V481" s="44"/>
      <c r="W481" s="44"/>
      <c r="X481" s="29"/>
    </row>
    <row r="482" spans="1:25" s="4" customFormat="1" ht="13.15" hidden="1" customHeight="1" thickBot="1" x14ac:dyDescent="0.25">
      <c r="A482" s="569"/>
      <c r="B482" s="575"/>
      <c r="C482" s="826"/>
      <c r="D482" s="582"/>
      <c r="E482" s="589"/>
      <c r="F482" s="568"/>
      <c r="G482" s="568"/>
      <c r="H482" s="395" t="s">
        <v>465</v>
      </c>
      <c r="I482" s="15">
        <f>SUM(J482)</f>
        <v>0</v>
      </c>
      <c r="J482" s="45"/>
      <c r="K482" s="45"/>
      <c r="L482" s="46"/>
      <c r="M482" s="130"/>
      <c r="N482" s="85"/>
      <c r="O482" s="85"/>
      <c r="P482" s="36"/>
      <c r="Q482" s="254"/>
      <c r="R482" s="85"/>
      <c r="S482" s="85"/>
      <c r="T482" s="36"/>
      <c r="U482" s="130"/>
      <c r="V482" s="85"/>
      <c r="W482" s="85"/>
      <c r="X482" s="37"/>
    </row>
    <row r="483" spans="1:25" s="4" customFormat="1" ht="21.75" hidden="1" customHeight="1" thickBot="1" x14ac:dyDescent="0.25">
      <c r="A483" s="569"/>
      <c r="B483" s="575"/>
      <c r="C483" s="587"/>
      <c r="D483" s="582"/>
      <c r="E483" s="589"/>
      <c r="F483" s="578" t="s">
        <v>9</v>
      </c>
      <c r="G483" s="579"/>
      <c r="H483" s="580"/>
      <c r="I483" s="71">
        <f>SUM(J483+L483)</f>
        <v>0</v>
      </c>
      <c r="J483" s="22">
        <f>SUM(J481+J482)</f>
        <v>0</v>
      </c>
      <c r="K483" s="22">
        <f>SUM(K481)</f>
        <v>0</v>
      </c>
      <c r="L483" s="24">
        <f>SUM(L481)</f>
        <v>0</v>
      </c>
      <c r="M483" s="71">
        <f>SUM(N483+P483)</f>
        <v>0</v>
      </c>
      <c r="N483" s="22">
        <f>SUM(N481:N482)</f>
        <v>0</v>
      </c>
      <c r="O483" s="22">
        <f>SUM(O481)</f>
        <v>0</v>
      </c>
      <c r="P483" s="24">
        <f>SUM(P481)</f>
        <v>0</v>
      </c>
      <c r="Q483" s="82">
        <f>SUM(R483+T483)</f>
        <v>0</v>
      </c>
      <c r="R483" s="22">
        <f>SUM(R481)</f>
        <v>0</v>
      </c>
      <c r="S483" s="22">
        <f>SUM(S481)</f>
        <v>0</v>
      </c>
      <c r="T483" s="24">
        <f>SUM(T481)</f>
        <v>0</v>
      </c>
      <c r="U483" s="71">
        <f>SUM(V483+X483)</f>
        <v>0</v>
      </c>
      <c r="V483" s="22">
        <f>SUM(V481)</f>
        <v>0</v>
      </c>
      <c r="W483" s="22">
        <f>SUM(W481)</f>
        <v>0</v>
      </c>
      <c r="X483" s="24">
        <f>SUM(X481)</f>
        <v>0</v>
      </c>
    </row>
    <row r="484" spans="1:25" s="4" customFormat="1" ht="18.75" hidden="1" customHeight="1" thickBot="1" x14ac:dyDescent="0.25">
      <c r="A484" s="569">
        <v>3</v>
      </c>
      <c r="B484" s="575">
        <v>2</v>
      </c>
      <c r="C484" s="577">
        <v>12</v>
      </c>
      <c r="D484" s="582" t="s">
        <v>327</v>
      </c>
      <c r="E484" s="588" t="s">
        <v>437</v>
      </c>
      <c r="F484" s="422" t="s">
        <v>53</v>
      </c>
      <c r="G484" s="444" t="s">
        <v>471</v>
      </c>
      <c r="H484" s="445" t="s">
        <v>28</v>
      </c>
      <c r="I484" s="25">
        <f>SUM(J484)</f>
        <v>0</v>
      </c>
      <c r="J484" s="44"/>
      <c r="K484" s="44"/>
      <c r="L484" s="47"/>
      <c r="M484" s="80"/>
      <c r="N484" s="44"/>
      <c r="O484" s="44"/>
      <c r="P484" s="32"/>
      <c r="Q484" s="81">
        <f>SUM(R484)</f>
        <v>0</v>
      </c>
      <c r="R484" s="44"/>
      <c r="S484" s="44"/>
      <c r="T484" s="32"/>
      <c r="U484" s="80">
        <f>SUM(V484)</f>
        <v>0</v>
      </c>
      <c r="V484" s="44"/>
      <c r="W484" s="44"/>
      <c r="X484" s="29"/>
    </row>
    <row r="485" spans="1:25" s="4" customFormat="1" ht="30.6" hidden="1" customHeight="1" thickBot="1" x14ac:dyDescent="0.25">
      <c r="A485" s="569"/>
      <c r="B485" s="575"/>
      <c r="C485" s="587"/>
      <c r="D485" s="582"/>
      <c r="E485" s="589"/>
      <c r="F485" s="578" t="s">
        <v>9</v>
      </c>
      <c r="G485" s="579"/>
      <c r="H485" s="580"/>
      <c r="I485" s="71">
        <f>SUM(J485+L485)</f>
        <v>0</v>
      </c>
      <c r="J485" s="22">
        <f>SUM(J484)</f>
        <v>0</v>
      </c>
      <c r="K485" s="22">
        <f>SUM(K484)</f>
        <v>0</v>
      </c>
      <c r="L485" s="24">
        <f>SUM(L484)</f>
        <v>0</v>
      </c>
      <c r="M485" s="71">
        <f>SUM(N485+P485)</f>
        <v>0</v>
      </c>
      <c r="N485" s="22">
        <f>SUM(N484)</f>
        <v>0</v>
      </c>
      <c r="O485" s="22">
        <f>SUM(O484)</f>
        <v>0</v>
      </c>
      <c r="P485" s="24">
        <f>SUM(P484)</f>
        <v>0</v>
      </c>
      <c r="Q485" s="82">
        <f>SUM(R485+T485)</f>
        <v>0</v>
      </c>
      <c r="R485" s="22">
        <f>SUM(R484)</f>
        <v>0</v>
      </c>
      <c r="S485" s="22">
        <f>SUM(S484)</f>
        <v>0</v>
      </c>
      <c r="T485" s="24">
        <f>SUM(T484)</f>
        <v>0</v>
      </c>
      <c r="U485" s="71">
        <f>SUM(V485+X485)</f>
        <v>0</v>
      </c>
      <c r="V485" s="22">
        <f>SUM(V484)</f>
        <v>0</v>
      </c>
      <c r="W485" s="22">
        <f>SUM(W484)</f>
        <v>0</v>
      </c>
      <c r="X485" s="24">
        <f>SUM(X484)</f>
        <v>0</v>
      </c>
    </row>
    <row r="486" spans="1:25" s="4" customFormat="1" ht="18.75" hidden="1" customHeight="1" thickBot="1" x14ac:dyDescent="0.25">
      <c r="A486" s="569">
        <v>3</v>
      </c>
      <c r="B486" s="575">
        <v>2</v>
      </c>
      <c r="C486" s="577">
        <v>13</v>
      </c>
      <c r="D486" s="582" t="s">
        <v>470</v>
      </c>
      <c r="E486" s="588" t="s">
        <v>437</v>
      </c>
      <c r="F486" s="422" t="s">
        <v>53</v>
      </c>
      <c r="G486" s="444" t="s">
        <v>472</v>
      </c>
      <c r="H486" s="445" t="s">
        <v>28</v>
      </c>
      <c r="I486" s="25">
        <f>SUM(J486)</f>
        <v>0</v>
      </c>
      <c r="J486" s="44"/>
      <c r="K486" s="44"/>
      <c r="L486" s="47"/>
      <c r="M486" s="80"/>
      <c r="N486" s="44"/>
      <c r="O486" s="44"/>
      <c r="P486" s="32"/>
      <c r="Q486" s="81">
        <f>SUM(R486)</f>
        <v>0</v>
      </c>
      <c r="R486" s="44"/>
      <c r="S486" s="44"/>
      <c r="T486" s="32"/>
      <c r="U486" s="80">
        <f>SUM(V486)</f>
        <v>0</v>
      </c>
      <c r="V486" s="44"/>
      <c r="W486" s="44"/>
      <c r="X486" s="29"/>
    </row>
    <row r="487" spans="1:25" s="4" customFormat="1" ht="21.75" hidden="1" customHeight="1" thickBot="1" x14ac:dyDescent="0.25">
      <c r="A487" s="569"/>
      <c r="B487" s="575"/>
      <c r="C487" s="587"/>
      <c r="D487" s="582"/>
      <c r="E487" s="589"/>
      <c r="F487" s="578" t="s">
        <v>9</v>
      </c>
      <c r="G487" s="579"/>
      <c r="H487" s="580"/>
      <c r="I487" s="71">
        <f>SUM(J487+L487)</f>
        <v>0</v>
      </c>
      <c r="J487" s="22">
        <f>SUM(J486)</f>
        <v>0</v>
      </c>
      <c r="K487" s="22">
        <f>SUM(K486)</f>
        <v>0</v>
      </c>
      <c r="L487" s="24">
        <f>SUM(L486)</f>
        <v>0</v>
      </c>
      <c r="M487" s="71">
        <f>SUM(N487+P487)</f>
        <v>0</v>
      </c>
      <c r="N487" s="22">
        <f>SUM(N486)</f>
        <v>0</v>
      </c>
      <c r="O487" s="22">
        <f>SUM(O486)</f>
        <v>0</v>
      </c>
      <c r="P487" s="24">
        <f>SUM(P486)</f>
        <v>0</v>
      </c>
      <c r="Q487" s="82">
        <f>SUM(R487+T487)</f>
        <v>0</v>
      </c>
      <c r="R487" s="22">
        <f>SUM(R486)</f>
        <v>0</v>
      </c>
      <c r="S487" s="22">
        <f>SUM(S486)</f>
        <v>0</v>
      </c>
      <c r="T487" s="24">
        <f>SUM(T486)</f>
        <v>0</v>
      </c>
      <c r="U487" s="71">
        <f>SUM(V487+X487)</f>
        <v>0</v>
      </c>
      <c r="V487" s="22">
        <f>SUM(V486)</f>
        <v>0</v>
      </c>
      <c r="W487" s="22">
        <f>SUM(W486)</f>
        <v>0</v>
      </c>
      <c r="X487" s="24">
        <f>SUM(X486)</f>
        <v>0</v>
      </c>
    </row>
    <row r="488" spans="1:25" s="4" customFormat="1" ht="18.75" hidden="1" customHeight="1" thickBot="1" x14ac:dyDescent="0.25">
      <c r="A488" s="569">
        <v>3</v>
      </c>
      <c r="B488" s="575">
        <v>2</v>
      </c>
      <c r="C488" s="577">
        <v>14</v>
      </c>
      <c r="D488" s="582" t="s">
        <v>469</v>
      </c>
      <c r="E488" s="588" t="s">
        <v>63</v>
      </c>
      <c r="F488" s="422" t="s">
        <v>49</v>
      </c>
      <c r="G488" s="444" t="s">
        <v>473</v>
      </c>
      <c r="H488" s="445" t="s">
        <v>28</v>
      </c>
      <c r="I488" s="25">
        <f>SUM(J488)</f>
        <v>0</v>
      </c>
      <c r="J488" s="44"/>
      <c r="K488" s="44"/>
      <c r="L488" s="47"/>
      <c r="M488" s="80"/>
      <c r="N488" s="44"/>
      <c r="O488" s="44"/>
      <c r="P488" s="32"/>
      <c r="Q488" s="81">
        <f>SUM(R488)</f>
        <v>0</v>
      </c>
      <c r="R488" s="44"/>
      <c r="S488" s="44"/>
      <c r="T488" s="32"/>
      <c r="U488" s="80">
        <f>SUM(V488)</f>
        <v>0</v>
      </c>
      <c r="V488" s="44"/>
      <c r="W488" s="44"/>
      <c r="X488" s="29"/>
    </row>
    <row r="489" spans="1:25" s="4" customFormat="1" ht="29.25" hidden="1" customHeight="1" thickBot="1" x14ac:dyDescent="0.25">
      <c r="A489" s="569"/>
      <c r="B489" s="575"/>
      <c r="C489" s="587"/>
      <c r="D489" s="582"/>
      <c r="E489" s="589"/>
      <c r="F489" s="578" t="s">
        <v>9</v>
      </c>
      <c r="G489" s="579"/>
      <c r="H489" s="580"/>
      <c r="I489" s="71">
        <f>SUM(J489+L489)</f>
        <v>0</v>
      </c>
      <c r="J489" s="22">
        <f>SUM(J488)</f>
        <v>0</v>
      </c>
      <c r="K489" s="22">
        <f>SUM(K488)</f>
        <v>0</v>
      </c>
      <c r="L489" s="24">
        <f>SUM(L488)</f>
        <v>0</v>
      </c>
      <c r="M489" s="71">
        <f>SUM(N489+P489)</f>
        <v>0</v>
      </c>
      <c r="N489" s="22">
        <f>SUM(N488)</f>
        <v>0</v>
      </c>
      <c r="O489" s="22">
        <f>SUM(O488)</f>
        <v>0</v>
      </c>
      <c r="P489" s="24">
        <f>SUM(P488)</f>
        <v>0</v>
      </c>
      <c r="Q489" s="82">
        <f>SUM(R489+T489)</f>
        <v>0</v>
      </c>
      <c r="R489" s="22">
        <f>SUM(R488)</f>
        <v>0</v>
      </c>
      <c r="S489" s="22">
        <f>SUM(S488)</f>
        <v>0</v>
      </c>
      <c r="T489" s="24">
        <f>SUM(T488)</f>
        <v>0</v>
      </c>
      <c r="U489" s="71">
        <f>SUM(V489+X489)</f>
        <v>0</v>
      </c>
      <c r="V489" s="22">
        <f>SUM(V488)</f>
        <v>0</v>
      </c>
      <c r="W489" s="22">
        <f>SUM(W488)</f>
        <v>0</v>
      </c>
      <c r="X489" s="24">
        <f>SUM(X488)</f>
        <v>0</v>
      </c>
    </row>
    <row r="490" spans="1:25" s="4" customFormat="1" ht="29.25" hidden="1" customHeight="1" thickBot="1" x14ac:dyDescent="0.25">
      <c r="A490" s="569">
        <v>3</v>
      </c>
      <c r="B490" s="575">
        <v>2</v>
      </c>
      <c r="C490" s="577">
        <v>15</v>
      </c>
      <c r="D490" s="582" t="s">
        <v>479</v>
      </c>
      <c r="E490" s="588" t="s">
        <v>63</v>
      </c>
      <c r="F490" s="422" t="s">
        <v>53</v>
      </c>
      <c r="G490" s="461" t="s">
        <v>480</v>
      </c>
      <c r="H490" s="462" t="s">
        <v>28</v>
      </c>
      <c r="I490" s="25">
        <f>SUM(J490)</f>
        <v>0</v>
      </c>
      <c r="J490" s="44"/>
      <c r="K490" s="44"/>
      <c r="L490" s="47"/>
      <c r="M490" s="80"/>
      <c r="N490" s="44"/>
      <c r="O490" s="44"/>
      <c r="P490" s="32"/>
      <c r="Q490" s="81">
        <f>SUM(R490)</f>
        <v>0</v>
      </c>
      <c r="R490" s="44"/>
      <c r="S490" s="44"/>
      <c r="T490" s="32"/>
      <c r="U490" s="80">
        <f>SUM(V490)</f>
        <v>0</v>
      </c>
      <c r="V490" s="44"/>
      <c r="W490" s="44"/>
      <c r="X490" s="29"/>
    </row>
    <row r="491" spans="1:25" s="4" customFormat="1" ht="29.25" hidden="1" customHeight="1" thickBot="1" x14ac:dyDescent="0.25">
      <c r="A491" s="569"/>
      <c r="B491" s="575"/>
      <c r="C491" s="587"/>
      <c r="D491" s="582"/>
      <c r="E491" s="589"/>
      <c r="F491" s="578" t="s">
        <v>9</v>
      </c>
      <c r="G491" s="579"/>
      <c r="H491" s="580"/>
      <c r="I491" s="71">
        <f>SUM(J491+L491)</f>
        <v>0</v>
      </c>
      <c r="J491" s="22">
        <f>SUM(J490)</f>
        <v>0</v>
      </c>
      <c r="K491" s="22">
        <f>SUM(K490)</f>
        <v>0</v>
      </c>
      <c r="L491" s="24">
        <f>SUM(L490)</f>
        <v>0</v>
      </c>
      <c r="M491" s="71">
        <f>SUM(N491+P491)</f>
        <v>0</v>
      </c>
      <c r="N491" s="22">
        <f>SUM(N490)</f>
        <v>0</v>
      </c>
      <c r="O491" s="22">
        <f>SUM(O490)</f>
        <v>0</v>
      </c>
      <c r="P491" s="24">
        <f>SUM(P490)</f>
        <v>0</v>
      </c>
      <c r="Q491" s="82">
        <f>SUM(R491+T491)</f>
        <v>0</v>
      </c>
      <c r="R491" s="22">
        <f>SUM(R490)</f>
        <v>0</v>
      </c>
      <c r="S491" s="22">
        <f>SUM(S490)</f>
        <v>0</v>
      </c>
      <c r="T491" s="24">
        <f>SUM(T490)</f>
        <v>0</v>
      </c>
      <c r="U491" s="71">
        <f>SUM(V491+X491)</f>
        <v>0</v>
      </c>
      <c r="V491" s="22">
        <f>SUM(V490)</f>
        <v>0</v>
      </c>
      <c r="W491" s="22">
        <f>SUM(W490)</f>
        <v>0</v>
      </c>
      <c r="X491" s="24">
        <f>SUM(X490)</f>
        <v>0</v>
      </c>
    </row>
    <row r="492" spans="1:25" s="4" customFormat="1" ht="16.5" customHeight="1" thickBot="1" x14ac:dyDescent="0.25">
      <c r="A492" s="304">
        <v>3</v>
      </c>
      <c r="B492" s="344">
        <v>2</v>
      </c>
      <c r="C492" s="647" t="s">
        <v>10</v>
      </c>
      <c r="D492" s="648"/>
      <c r="E492" s="648"/>
      <c r="F492" s="648"/>
      <c r="G492" s="648"/>
      <c r="H492" s="649"/>
      <c r="I492" s="235">
        <f>SUM(J492+L492)</f>
        <v>228.8</v>
      </c>
      <c r="J492" s="233">
        <f>SUM(J349+J351+J353+J356+J360+J472+J474+J476+J478+J480+J483+J485+J487+J489+J491)</f>
        <v>228.8</v>
      </c>
      <c r="K492" s="233">
        <f>SUM(K349+K351+K353+K356+K360+K472+K474+K476+K478+K480+K483+K485+K487+K489+K491)</f>
        <v>0.8</v>
      </c>
      <c r="L492" s="234">
        <f>SUM(L349+L351+L353+L356+L360+L472+L474+L476+L478+L480+L483+L485+L487+L489+L491)</f>
        <v>0</v>
      </c>
      <c r="M492" s="542">
        <f t="shared" ref="M492:X492" si="156">SUM(M349+M351+M353+M356+M360+M472+M474+M476+M478+M480+M483+M485+M487+M489)</f>
        <v>460.3</v>
      </c>
      <c r="N492" s="233">
        <f t="shared" si="156"/>
        <v>460.3</v>
      </c>
      <c r="O492" s="233">
        <f t="shared" si="156"/>
        <v>0.8</v>
      </c>
      <c r="P492" s="240">
        <f t="shared" si="156"/>
        <v>0</v>
      </c>
      <c r="Q492" s="232">
        <f t="shared" si="156"/>
        <v>392.90000000000003</v>
      </c>
      <c r="R492" s="233">
        <f t="shared" si="156"/>
        <v>392.90000000000003</v>
      </c>
      <c r="S492" s="233">
        <f t="shared" si="156"/>
        <v>0.8</v>
      </c>
      <c r="T492" s="240">
        <f t="shared" si="156"/>
        <v>0</v>
      </c>
      <c r="U492" s="232">
        <f t="shared" si="156"/>
        <v>392.90000000000003</v>
      </c>
      <c r="V492" s="233">
        <f t="shared" si="156"/>
        <v>392.90000000000003</v>
      </c>
      <c r="W492" s="233">
        <f t="shared" si="156"/>
        <v>0.8</v>
      </c>
      <c r="X492" s="240">
        <f t="shared" si="156"/>
        <v>0</v>
      </c>
      <c r="Y492" s="515"/>
    </row>
    <row r="493" spans="1:25" s="2" customFormat="1" ht="20.25" customHeight="1" thickBot="1" x14ac:dyDescent="0.25">
      <c r="A493" s="343">
        <v>3</v>
      </c>
      <c r="B493" s="774" t="s">
        <v>11</v>
      </c>
      <c r="C493" s="775"/>
      <c r="D493" s="775"/>
      <c r="E493" s="775"/>
      <c r="F493" s="775"/>
      <c r="G493" s="775"/>
      <c r="H493" s="776"/>
      <c r="I493" s="264">
        <f t="shared" ref="I493:X493" si="157">I345+I492</f>
        <v>252.3</v>
      </c>
      <c r="J493" s="265">
        <f t="shared" si="157"/>
        <v>252.3</v>
      </c>
      <c r="K493" s="265">
        <f t="shared" si="157"/>
        <v>0.8</v>
      </c>
      <c r="L493" s="266">
        <f t="shared" si="157"/>
        <v>0</v>
      </c>
      <c r="M493" s="264">
        <f t="shared" si="157"/>
        <v>520</v>
      </c>
      <c r="N493" s="265">
        <f t="shared" si="157"/>
        <v>520</v>
      </c>
      <c r="O493" s="265">
        <f t="shared" si="157"/>
        <v>0.8</v>
      </c>
      <c r="P493" s="266">
        <f t="shared" si="157"/>
        <v>0</v>
      </c>
      <c r="Q493" s="264">
        <f t="shared" si="157"/>
        <v>464.1</v>
      </c>
      <c r="R493" s="265">
        <f t="shared" si="157"/>
        <v>464.1</v>
      </c>
      <c r="S493" s="265">
        <f t="shared" si="157"/>
        <v>0.8</v>
      </c>
      <c r="T493" s="266">
        <f t="shared" si="157"/>
        <v>0</v>
      </c>
      <c r="U493" s="264">
        <f t="shared" si="157"/>
        <v>453.40000000000003</v>
      </c>
      <c r="V493" s="265">
        <f t="shared" si="157"/>
        <v>453.40000000000003</v>
      </c>
      <c r="W493" s="265">
        <f t="shared" si="157"/>
        <v>0.8</v>
      </c>
      <c r="X493" s="266">
        <f t="shared" si="157"/>
        <v>0</v>
      </c>
    </row>
    <row r="494" spans="1:25" s="2" customFormat="1" ht="19.5" customHeight="1" thickBot="1" x14ac:dyDescent="0.25">
      <c r="A494" s="352">
        <v>4</v>
      </c>
      <c r="B494" s="808" t="s">
        <v>235</v>
      </c>
      <c r="C494" s="808"/>
      <c r="D494" s="808"/>
      <c r="E494" s="808"/>
      <c r="F494" s="808"/>
      <c r="G494" s="808"/>
      <c r="H494" s="808"/>
      <c r="I494" s="601"/>
      <c r="J494" s="601"/>
      <c r="K494" s="601"/>
      <c r="L494" s="601"/>
      <c r="M494" s="601"/>
      <c r="N494" s="601"/>
      <c r="O494" s="601"/>
      <c r="P494" s="601"/>
      <c r="Q494" s="601"/>
      <c r="R494" s="601"/>
      <c r="S494" s="601"/>
      <c r="T494" s="601"/>
      <c r="U494" s="601"/>
      <c r="V494" s="601"/>
      <c r="W494" s="601"/>
      <c r="X494" s="601"/>
    </row>
    <row r="495" spans="1:25" s="2" customFormat="1" ht="21" customHeight="1" thickBot="1" x14ac:dyDescent="0.25">
      <c r="A495" s="352">
        <v>4</v>
      </c>
      <c r="B495" s="351">
        <v>1</v>
      </c>
      <c r="C495" s="797" t="s">
        <v>256</v>
      </c>
      <c r="D495" s="797"/>
      <c r="E495" s="797"/>
      <c r="F495" s="797"/>
      <c r="G495" s="797"/>
      <c r="H495" s="797"/>
      <c r="I495" s="797"/>
      <c r="J495" s="797"/>
      <c r="K495" s="797"/>
      <c r="L495" s="797"/>
      <c r="M495" s="797"/>
      <c r="N495" s="797"/>
      <c r="O495" s="797"/>
      <c r="P495" s="797"/>
      <c r="Q495" s="797"/>
      <c r="R495" s="797"/>
      <c r="S495" s="797"/>
      <c r="T495" s="797"/>
      <c r="U495" s="797"/>
      <c r="V495" s="797"/>
      <c r="W495" s="797"/>
      <c r="X495" s="797"/>
    </row>
    <row r="496" spans="1:25" s="3" customFormat="1" ht="21" customHeight="1" x14ac:dyDescent="0.2">
      <c r="A496" s="569">
        <v>4</v>
      </c>
      <c r="B496" s="575">
        <v>1</v>
      </c>
      <c r="C496" s="895">
        <v>1</v>
      </c>
      <c r="D496" s="571" t="s">
        <v>320</v>
      </c>
      <c r="E496" s="896" t="s">
        <v>497</v>
      </c>
      <c r="F496" s="807" t="s">
        <v>344</v>
      </c>
      <c r="G496" s="807" t="s">
        <v>158</v>
      </c>
      <c r="H496" s="424" t="s">
        <v>28</v>
      </c>
      <c r="I496" s="501">
        <f>SUM(J496)</f>
        <v>6.8</v>
      </c>
      <c r="J496" s="465">
        <v>6.8</v>
      </c>
      <c r="K496" s="465"/>
      <c r="L496" s="420"/>
      <c r="M496" s="501">
        <f t="shared" ref="M496:M507" si="158">SUM(N496+P496)</f>
        <v>30</v>
      </c>
      <c r="N496" s="55">
        <v>30</v>
      </c>
      <c r="O496" s="55"/>
      <c r="P496" s="56"/>
      <c r="Q496" s="147">
        <f t="shared" ref="Q496:Q507" si="159">SUM(R496+T496)</f>
        <v>30</v>
      </c>
      <c r="R496" s="55">
        <v>30</v>
      </c>
      <c r="S496" s="55"/>
      <c r="T496" s="56"/>
      <c r="U496" s="147">
        <f t="shared" ref="U496:U507" si="160">SUM(V496+X496)</f>
        <v>30</v>
      </c>
      <c r="V496" s="55">
        <v>30</v>
      </c>
      <c r="W496" s="55"/>
      <c r="X496" s="56"/>
    </row>
    <row r="497" spans="1:25" s="5" customFormat="1" ht="15.95" hidden="1" customHeight="1" x14ac:dyDescent="0.2">
      <c r="A497" s="569"/>
      <c r="B497" s="575"/>
      <c r="C497" s="809"/>
      <c r="D497" s="571"/>
      <c r="E497" s="897"/>
      <c r="F497" s="818"/>
      <c r="G497" s="818"/>
      <c r="H497" s="829" t="s">
        <v>31</v>
      </c>
      <c r="I497" s="501">
        <f>SUM(J497+L497)</f>
        <v>0</v>
      </c>
      <c r="J497" s="465"/>
      <c r="K497" s="465"/>
      <c r="L497" s="420"/>
      <c r="M497" s="501">
        <f t="shared" si="158"/>
        <v>0</v>
      </c>
      <c r="N497" s="116">
        <f>SUM(N498*3.4528)</f>
        <v>0</v>
      </c>
      <c r="O497" s="116"/>
      <c r="P497" s="117"/>
      <c r="Q497" s="147">
        <f t="shared" si="159"/>
        <v>0</v>
      </c>
      <c r="R497" s="116">
        <f>SUM(R498*3.4528)</f>
        <v>0</v>
      </c>
      <c r="S497" s="116"/>
      <c r="T497" s="117"/>
      <c r="U497" s="147">
        <f t="shared" si="160"/>
        <v>0</v>
      </c>
      <c r="V497" s="116">
        <f>SUM(V498*3.4528)</f>
        <v>0</v>
      </c>
      <c r="W497" s="116"/>
      <c r="X497" s="117"/>
    </row>
    <row r="498" spans="1:25" s="5" customFormat="1" ht="15.95" hidden="1" customHeight="1" thickBot="1" x14ac:dyDescent="0.25">
      <c r="A498" s="569"/>
      <c r="B498" s="575"/>
      <c r="C498" s="809"/>
      <c r="D498" s="571"/>
      <c r="E498" s="897"/>
      <c r="F498" s="818"/>
      <c r="G498" s="818"/>
      <c r="H498" s="829"/>
      <c r="I498" s="502">
        <f t="shared" ref="I498:P498" si="161">I497/3.4528</f>
        <v>0</v>
      </c>
      <c r="J498" s="279">
        <f t="shared" si="161"/>
        <v>0</v>
      </c>
      <c r="K498" s="279">
        <f t="shared" si="161"/>
        <v>0</v>
      </c>
      <c r="L498" s="452">
        <f t="shared" si="161"/>
        <v>0</v>
      </c>
      <c r="M498" s="501">
        <f t="shared" si="158"/>
        <v>0</v>
      </c>
      <c r="N498" s="118"/>
      <c r="O498" s="118">
        <f t="shared" si="161"/>
        <v>0</v>
      </c>
      <c r="P498" s="120">
        <f t="shared" si="161"/>
        <v>0</v>
      </c>
      <c r="Q498" s="147">
        <f t="shared" si="159"/>
        <v>0</v>
      </c>
      <c r="R498" s="118"/>
      <c r="S498" s="118">
        <f>S497/3.4528</f>
        <v>0</v>
      </c>
      <c r="T498" s="120">
        <f>T497/3.4528</f>
        <v>0</v>
      </c>
      <c r="U498" s="147">
        <f t="shared" si="160"/>
        <v>0</v>
      </c>
      <c r="V498" s="118"/>
      <c r="W498" s="118">
        <f>W497/3.4528</f>
        <v>0</v>
      </c>
      <c r="X498" s="120">
        <f>X497/3.4528</f>
        <v>0</v>
      </c>
    </row>
    <row r="499" spans="1:25" s="3" customFormat="1" ht="15.95" customHeight="1" thickBot="1" x14ac:dyDescent="0.25">
      <c r="A499" s="569"/>
      <c r="B499" s="575"/>
      <c r="C499" s="809"/>
      <c r="D499" s="571"/>
      <c r="E499" s="897"/>
      <c r="F499" s="819"/>
      <c r="G499" s="819"/>
      <c r="H499" s="395" t="s">
        <v>432</v>
      </c>
      <c r="I499" s="520">
        <f>SUM(J499)</f>
        <v>17.8</v>
      </c>
      <c r="J499" s="507">
        <v>17.8</v>
      </c>
      <c r="K499" s="507"/>
      <c r="L499" s="554"/>
      <c r="M499" s="500">
        <f>N499</f>
        <v>20</v>
      </c>
      <c r="N499" s="467">
        <v>20</v>
      </c>
      <c r="O499" s="467"/>
      <c r="P499" s="503"/>
      <c r="Q499" s="500">
        <f>SUM(R499)</f>
        <v>20</v>
      </c>
      <c r="R499" s="467">
        <v>20</v>
      </c>
      <c r="S499" s="467"/>
      <c r="T499" s="503"/>
      <c r="U499" s="500">
        <f>SUM(V499)</f>
        <v>20</v>
      </c>
      <c r="V499" s="467">
        <v>20</v>
      </c>
      <c r="W499" s="85"/>
      <c r="X499" s="36"/>
    </row>
    <row r="500" spans="1:25" s="4" customFormat="1" ht="16.5" customHeight="1" thickBot="1" x14ac:dyDescent="0.25">
      <c r="A500" s="569"/>
      <c r="B500" s="575"/>
      <c r="C500" s="809"/>
      <c r="D500" s="627"/>
      <c r="E500" s="897"/>
      <c r="F500" s="578" t="s">
        <v>9</v>
      </c>
      <c r="G500" s="579"/>
      <c r="H500" s="580"/>
      <c r="I500" s="82">
        <f>SUM(J500+L500)</f>
        <v>24.6</v>
      </c>
      <c r="J500" s="229">
        <f>SUM(J496+J499)</f>
        <v>24.6</v>
      </c>
      <c r="K500" s="229">
        <f>SUM(K496+K499)</f>
        <v>0</v>
      </c>
      <c r="L500" s="229">
        <f>SUM(L496+L499)</f>
        <v>0</v>
      </c>
      <c r="M500" s="82">
        <f>SUM(N500+P500)</f>
        <v>50</v>
      </c>
      <c r="N500" s="229">
        <f>SUM(N498:N499,N496)</f>
        <v>50</v>
      </c>
      <c r="O500" s="229">
        <f>SUM(O498,O496)</f>
        <v>0</v>
      </c>
      <c r="P500" s="229">
        <f>SUM(P498,P496)</f>
        <v>0</v>
      </c>
      <c r="Q500" s="82">
        <f t="shared" si="159"/>
        <v>50</v>
      </c>
      <c r="R500" s="229">
        <f>SUM(R496+R499)</f>
        <v>50</v>
      </c>
      <c r="S500" s="229">
        <f>SUM(S496+S499)</f>
        <v>0</v>
      </c>
      <c r="T500" s="229">
        <f>SUM(T496+T499)</f>
        <v>0</v>
      </c>
      <c r="U500" s="82">
        <f t="shared" si="160"/>
        <v>50</v>
      </c>
      <c r="V500" s="229">
        <f>SUM(V496+V499)</f>
        <v>50</v>
      </c>
      <c r="W500" s="229">
        <f>SUM(W496+W499)</f>
        <v>0</v>
      </c>
      <c r="X500" s="230">
        <f>SUM(X496+X499)</f>
        <v>0</v>
      </c>
      <c r="Y500" s="515"/>
    </row>
    <row r="501" spans="1:25" s="3" customFormat="1" ht="12" hidden="1" customHeight="1" x14ac:dyDescent="0.2">
      <c r="A501" s="569">
        <v>4</v>
      </c>
      <c r="B501" s="575">
        <v>1</v>
      </c>
      <c r="C501" s="809">
        <v>2</v>
      </c>
      <c r="D501" s="582" t="s">
        <v>39</v>
      </c>
      <c r="E501" s="632">
        <v>14</v>
      </c>
      <c r="F501" s="831" t="s">
        <v>344</v>
      </c>
      <c r="G501" s="831" t="s">
        <v>159</v>
      </c>
      <c r="H501" s="367" t="s">
        <v>31</v>
      </c>
      <c r="I501" s="80">
        <f>SUM(J501+L501)</f>
        <v>0</v>
      </c>
      <c r="J501" s="26"/>
      <c r="K501" s="26"/>
      <c r="L501" s="27"/>
      <c r="M501" s="80">
        <f t="shared" si="158"/>
        <v>0</v>
      </c>
      <c r="N501" s="44"/>
      <c r="O501" s="44"/>
      <c r="P501" s="32"/>
      <c r="Q501" s="80">
        <f t="shared" si="159"/>
        <v>0</v>
      </c>
      <c r="R501" s="44"/>
      <c r="S501" s="44"/>
      <c r="T501" s="32"/>
      <c r="U501" s="80">
        <f t="shared" si="160"/>
        <v>0</v>
      </c>
      <c r="V501" s="44"/>
      <c r="W501" s="44"/>
      <c r="X501" s="32"/>
    </row>
    <row r="502" spans="1:25" s="3" customFormat="1" ht="19.899999999999999" customHeight="1" thickBot="1" x14ac:dyDescent="0.25">
      <c r="A502" s="569"/>
      <c r="B502" s="575"/>
      <c r="C502" s="809"/>
      <c r="D502" s="582"/>
      <c r="E502" s="632"/>
      <c r="F502" s="832"/>
      <c r="G502" s="832"/>
      <c r="H502" s="368" t="s">
        <v>28</v>
      </c>
      <c r="I502" s="502">
        <f>SUM(J502+L502)</f>
        <v>8.9</v>
      </c>
      <c r="J502" s="279">
        <v>8.9</v>
      </c>
      <c r="K502" s="279"/>
      <c r="L502" s="405"/>
      <c r="M502" s="502">
        <f>SUM(N502+P502)</f>
        <v>16</v>
      </c>
      <c r="N502" s="44">
        <v>16</v>
      </c>
      <c r="O502" s="44"/>
      <c r="P502" s="32"/>
      <c r="Q502" s="80">
        <f>SUM(R502+T502)</f>
        <v>16</v>
      </c>
      <c r="R502" s="44">
        <v>16</v>
      </c>
      <c r="S502" s="44"/>
      <c r="T502" s="32"/>
      <c r="U502" s="80">
        <f>SUM(V502+X502)</f>
        <v>16</v>
      </c>
      <c r="V502" s="44">
        <v>16</v>
      </c>
      <c r="W502" s="44"/>
      <c r="X502" s="32"/>
    </row>
    <row r="503" spans="1:25" s="4" customFormat="1" ht="19.5" customHeight="1" thickBot="1" x14ac:dyDescent="0.25">
      <c r="A503" s="569"/>
      <c r="B503" s="575"/>
      <c r="C503" s="809"/>
      <c r="D503" s="582"/>
      <c r="E503" s="632"/>
      <c r="F503" s="578" t="s">
        <v>9</v>
      </c>
      <c r="G503" s="579"/>
      <c r="H503" s="580"/>
      <c r="I503" s="82">
        <f>SUM(J503+L503)</f>
        <v>8.9</v>
      </c>
      <c r="J503" s="229">
        <f>SUM(J501:J502)</f>
        <v>8.9</v>
      </c>
      <c r="K503" s="229">
        <f>SUM(K501:K502)</f>
        <v>0</v>
      </c>
      <c r="L503" s="229">
        <f>SUM(L501:L502)</f>
        <v>0</v>
      </c>
      <c r="M503" s="82">
        <f t="shared" si="158"/>
        <v>16</v>
      </c>
      <c r="N503" s="229">
        <f>SUM(N501:N502)</f>
        <v>16</v>
      </c>
      <c r="O503" s="229">
        <f>SUM(O501:O502)</f>
        <v>0</v>
      </c>
      <c r="P503" s="229">
        <f>SUM(P501:P502)</f>
        <v>0</v>
      </c>
      <c r="Q503" s="82">
        <f t="shared" si="159"/>
        <v>16</v>
      </c>
      <c r="R503" s="229">
        <f>SUM(R501:R502)</f>
        <v>16</v>
      </c>
      <c r="S503" s="229">
        <f>SUM(S501:S502)</f>
        <v>0</v>
      </c>
      <c r="T503" s="229">
        <f>SUM(T501:T502)</f>
        <v>0</v>
      </c>
      <c r="U503" s="82">
        <f t="shared" si="160"/>
        <v>16</v>
      </c>
      <c r="V503" s="22">
        <f>SUM(V501:V502)</f>
        <v>16</v>
      </c>
      <c r="W503" s="22">
        <f>SUM(W501:W502)</f>
        <v>0</v>
      </c>
      <c r="X503" s="24">
        <f>SUM(X501:X502)</f>
        <v>0</v>
      </c>
    </row>
    <row r="504" spans="1:25" s="5" customFormat="1" ht="15.75" hidden="1" customHeight="1" x14ac:dyDescent="0.2">
      <c r="A504" s="569">
        <v>5</v>
      </c>
      <c r="B504" s="575">
        <v>1</v>
      </c>
      <c r="C504" s="809">
        <v>3</v>
      </c>
      <c r="D504" s="830" t="s">
        <v>46</v>
      </c>
      <c r="E504" s="632">
        <v>14</v>
      </c>
      <c r="F504" s="833" t="s">
        <v>41</v>
      </c>
      <c r="G504" s="833" t="s">
        <v>160</v>
      </c>
      <c r="H504" s="838" t="s">
        <v>31</v>
      </c>
      <c r="I504" s="80">
        <f>SUM(J504+L504)</f>
        <v>0</v>
      </c>
      <c r="J504" s="118"/>
      <c r="K504" s="118"/>
      <c r="L504" s="120"/>
      <c r="M504" s="80">
        <f t="shared" si="158"/>
        <v>0</v>
      </c>
      <c r="N504" s="118">
        <f>SUM(N505*3.4528)</f>
        <v>0</v>
      </c>
      <c r="O504" s="118"/>
      <c r="P504" s="120"/>
      <c r="Q504" s="80">
        <f t="shared" si="159"/>
        <v>0</v>
      </c>
      <c r="R504" s="118">
        <f>SUM(R505*3.4528)</f>
        <v>0</v>
      </c>
      <c r="S504" s="118"/>
      <c r="T504" s="120"/>
      <c r="U504" s="80">
        <f t="shared" si="160"/>
        <v>0</v>
      </c>
      <c r="V504" s="118">
        <f>SUM(V505*3.4528)</f>
        <v>0</v>
      </c>
      <c r="W504" s="118"/>
      <c r="X504" s="120"/>
    </row>
    <row r="505" spans="1:25" s="5" customFormat="1" ht="15.75" hidden="1" customHeight="1" thickBot="1" x14ac:dyDescent="0.25">
      <c r="A505" s="569"/>
      <c r="B505" s="575"/>
      <c r="C505" s="809"/>
      <c r="D505" s="830"/>
      <c r="E505" s="632"/>
      <c r="F505" s="834"/>
      <c r="G505" s="834"/>
      <c r="H505" s="839"/>
      <c r="I505" s="80">
        <f t="shared" ref="I505:P505" si="162">I504/3.4528</f>
        <v>0</v>
      </c>
      <c r="J505" s="118">
        <f t="shared" si="162"/>
        <v>0</v>
      </c>
      <c r="K505" s="118">
        <f t="shared" si="162"/>
        <v>0</v>
      </c>
      <c r="L505" s="119">
        <f t="shared" si="162"/>
        <v>0</v>
      </c>
      <c r="M505" s="80">
        <f t="shared" si="158"/>
        <v>0</v>
      </c>
      <c r="N505" s="118"/>
      <c r="O505" s="118">
        <f t="shared" si="162"/>
        <v>0</v>
      </c>
      <c r="P505" s="120">
        <f t="shared" si="162"/>
        <v>0</v>
      </c>
      <c r="Q505" s="80">
        <f t="shared" si="159"/>
        <v>0</v>
      </c>
      <c r="R505" s="118"/>
      <c r="S505" s="118">
        <f>S504/3.4528</f>
        <v>0</v>
      </c>
      <c r="T505" s="120">
        <f>T504/3.4528</f>
        <v>0</v>
      </c>
      <c r="U505" s="80">
        <f t="shared" si="160"/>
        <v>0</v>
      </c>
      <c r="V505" s="118"/>
      <c r="W505" s="118">
        <f>W504/3.4528</f>
        <v>0</v>
      </c>
      <c r="X505" s="120">
        <f>X504/3.4528</f>
        <v>0</v>
      </c>
    </row>
    <row r="506" spans="1:25" s="4" customFormat="1" ht="15.75" hidden="1" customHeight="1" thickBot="1" x14ac:dyDescent="0.25">
      <c r="A506" s="569"/>
      <c r="B506" s="575"/>
      <c r="C506" s="809"/>
      <c r="D506" s="830"/>
      <c r="E506" s="632"/>
      <c r="F506" s="636" t="s">
        <v>9</v>
      </c>
      <c r="G506" s="637"/>
      <c r="H506" s="638"/>
      <c r="I506" s="247">
        <f>SUM(J506+L506)</f>
        <v>0</v>
      </c>
      <c r="J506" s="22">
        <f t="shared" ref="J506:L507" si="163">SUM(J504)</f>
        <v>0</v>
      </c>
      <c r="K506" s="22">
        <f t="shared" si="163"/>
        <v>0</v>
      </c>
      <c r="L506" s="24">
        <f t="shared" si="163"/>
        <v>0</v>
      </c>
      <c r="M506" s="247">
        <f t="shared" si="158"/>
        <v>0</v>
      </c>
      <c r="N506" s="22">
        <f t="shared" ref="N506:P507" si="164">SUM(N504)</f>
        <v>0</v>
      </c>
      <c r="O506" s="22">
        <f t="shared" si="164"/>
        <v>0</v>
      </c>
      <c r="P506" s="24">
        <f t="shared" si="164"/>
        <v>0</v>
      </c>
      <c r="Q506" s="247">
        <f t="shared" si="159"/>
        <v>0</v>
      </c>
      <c r="R506" s="22">
        <f t="shared" ref="R506:T507" si="165">SUM(R504)</f>
        <v>0</v>
      </c>
      <c r="S506" s="22">
        <f t="shared" si="165"/>
        <v>0</v>
      </c>
      <c r="T506" s="24">
        <f t="shared" si="165"/>
        <v>0</v>
      </c>
      <c r="U506" s="247">
        <f t="shared" si="160"/>
        <v>0</v>
      </c>
      <c r="V506" s="22">
        <f t="shared" ref="V506:X507" si="166">SUM(V504)</f>
        <v>0</v>
      </c>
      <c r="W506" s="22">
        <f t="shared" si="166"/>
        <v>0</v>
      </c>
      <c r="X506" s="24">
        <f t="shared" si="166"/>
        <v>0</v>
      </c>
    </row>
    <row r="507" spans="1:25" s="4" customFormat="1" ht="15.75" hidden="1" customHeight="1" thickBot="1" x14ac:dyDescent="0.25">
      <c r="A507" s="569"/>
      <c r="B507" s="575"/>
      <c r="C507" s="841"/>
      <c r="D507" s="830"/>
      <c r="E507" s="667"/>
      <c r="F507" s="623"/>
      <c r="G507" s="624"/>
      <c r="H507" s="625"/>
      <c r="I507" s="247">
        <f>SUM(J507+L507)</f>
        <v>0</v>
      </c>
      <c r="J507" s="22">
        <f t="shared" si="163"/>
        <v>0</v>
      </c>
      <c r="K507" s="22">
        <f t="shared" si="163"/>
        <v>0</v>
      </c>
      <c r="L507" s="24">
        <f t="shared" si="163"/>
        <v>0</v>
      </c>
      <c r="M507" s="247">
        <f t="shared" si="158"/>
        <v>0</v>
      </c>
      <c r="N507" s="22">
        <f t="shared" si="164"/>
        <v>0</v>
      </c>
      <c r="O507" s="22">
        <f t="shared" si="164"/>
        <v>0</v>
      </c>
      <c r="P507" s="24">
        <f t="shared" si="164"/>
        <v>0</v>
      </c>
      <c r="Q507" s="247">
        <f t="shared" si="159"/>
        <v>0</v>
      </c>
      <c r="R507" s="22">
        <f t="shared" si="165"/>
        <v>0</v>
      </c>
      <c r="S507" s="22">
        <f t="shared" si="165"/>
        <v>0</v>
      </c>
      <c r="T507" s="24">
        <f t="shared" si="165"/>
        <v>0</v>
      </c>
      <c r="U507" s="247">
        <f t="shared" si="160"/>
        <v>0</v>
      </c>
      <c r="V507" s="22">
        <f t="shared" si="166"/>
        <v>0</v>
      </c>
      <c r="W507" s="22">
        <f t="shared" si="166"/>
        <v>0</v>
      </c>
      <c r="X507" s="24">
        <f t="shared" si="166"/>
        <v>0</v>
      </c>
    </row>
    <row r="508" spans="1:25" s="3" customFormat="1" ht="15.75" customHeight="1" thickBot="1" x14ac:dyDescent="0.25">
      <c r="A508" s="569">
        <v>4</v>
      </c>
      <c r="B508" s="575">
        <v>1</v>
      </c>
      <c r="C508" s="809">
        <v>3</v>
      </c>
      <c r="D508" s="581" t="s">
        <v>237</v>
      </c>
      <c r="E508" s="632">
        <v>14</v>
      </c>
      <c r="F508" s="340" t="s">
        <v>344</v>
      </c>
      <c r="G508" s="340" t="s">
        <v>160</v>
      </c>
      <c r="H508" s="369" t="s">
        <v>28</v>
      </c>
      <c r="I508" s="502">
        <f>SUM(J508+L508)</f>
        <v>0</v>
      </c>
      <c r="J508" s="279"/>
      <c r="K508" s="279"/>
      <c r="L508" s="452"/>
      <c r="M508" s="455">
        <f>SUM(N508)</f>
        <v>5</v>
      </c>
      <c r="N508" s="44">
        <v>5</v>
      </c>
      <c r="O508" s="44"/>
      <c r="P508" s="47"/>
      <c r="Q508" s="80">
        <f>SUM(R508)</f>
        <v>5</v>
      </c>
      <c r="R508" s="44">
        <v>5</v>
      </c>
      <c r="S508" s="44"/>
      <c r="T508" s="47"/>
      <c r="U508" s="80">
        <f>SUM(V508)</f>
        <v>5</v>
      </c>
      <c r="V508" s="44">
        <v>5</v>
      </c>
      <c r="W508" s="44"/>
      <c r="X508" s="32"/>
    </row>
    <row r="509" spans="1:25" s="4" customFormat="1" ht="21" customHeight="1" thickBot="1" x14ac:dyDescent="0.25">
      <c r="A509" s="569"/>
      <c r="B509" s="575"/>
      <c r="C509" s="809"/>
      <c r="D509" s="581"/>
      <c r="E509" s="632"/>
      <c r="F509" s="578" t="s">
        <v>9</v>
      </c>
      <c r="G509" s="579"/>
      <c r="H509" s="580"/>
      <c r="I509" s="82">
        <f>SUM(J509+L509)</f>
        <v>0</v>
      </c>
      <c r="J509" s="229">
        <f>SUM(J508)</f>
        <v>0</v>
      </c>
      <c r="K509" s="229">
        <f>SUM(K508)</f>
        <v>0</v>
      </c>
      <c r="L509" s="231">
        <f>SUM(L508)</f>
        <v>0</v>
      </c>
      <c r="M509" s="82">
        <f t="shared" ref="M509:M515" si="167">SUM(N509+P509)</f>
        <v>5</v>
      </c>
      <c r="N509" s="229">
        <f>SUM(N508)</f>
        <v>5</v>
      </c>
      <c r="O509" s="229">
        <f>SUM(O508)</f>
        <v>0</v>
      </c>
      <c r="P509" s="231">
        <f>SUM(P508)</f>
        <v>0</v>
      </c>
      <c r="Q509" s="82">
        <f>SUM(R509+T509)</f>
        <v>5</v>
      </c>
      <c r="R509" s="229">
        <f>SUM(R508)</f>
        <v>5</v>
      </c>
      <c r="S509" s="229">
        <f>SUM(S508)</f>
        <v>0</v>
      </c>
      <c r="T509" s="231">
        <f>SUM(T508)</f>
        <v>0</v>
      </c>
      <c r="U509" s="82">
        <f>SUM(V509+X509)</f>
        <v>5</v>
      </c>
      <c r="V509" s="22">
        <f>SUM(V508)</f>
        <v>5</v>
      </c>
      <c r="W509" s="22">
        <f>SUM(W508)</f>
        <v>0</v>
      </c>
      <c r="X509" s="24">
        <f>SUM(X508)</f>
        <v>0</v>
      </c>
    </row>
    <row r="510" spans="1:25" s="4" customFormat="1" ht="18.75" hidden="1" customHeight="1" x14ac:dyDescent="0.2">
      <c r="A510" s="628">
        <v>4</v>
      </c>
      <c r="B510" s="586">
        <v>1</v>
      </c>
      <c r="C510" s="598">
        <v>4</v>
      </c>
      <c r="D510" s="370" t="s">
        <v>179</v>
      </c>
      <c r="E510" s="655">
        <v>14</v>
      </c>
      <c r="F510" s="479" t="s">
        <v>54</v>
      </c>
      <c r="G510" s="806" t="s">
        <v>175</v>
      </c>
      <c r="H510" s="812" t="s">
        <v>31</v>
      </c>
      <c r="I510" s="261">
        <f>SUM(J510+L510)</f>
        <v>0</v>
      </c>
      <c r="J510" s="122"/>
      <c r="K510" s="123"/>
      <c r="L510" s="124"/>
      <c r="M510" s="261">
        <f t="shared" si="167"/>
        <v>0</v>
      </c>
      <c r="N510" s="123"/>
      <c r="O510" s="123"/>
      <c r="P510" s="125">
        <f>SUM(P511*3.4528)</f>
        <v>0</v>
      </c>
      <c r="Q510" s="263">
        <f>SUM(R510+T510)</f>
        <v>0</v>
      </c>
      <c r="R510" s="123"/>
      <c r="S510" s="123"/>
      <c r="T510" s="125">
        <f>SUM(T511*3.4528)</f>
        <v>0</v>
      </c>
      <c r="U510" s="261">
        <f>SUM(V510+X510)</f>
        <v>0</v>
      </c>
      <c r="V510" s="123"/>
      <c r="W510" s="123"/>
      <c r="X510" s="125">
        <f>SUM(X511*3.4528)</f>
        <v>0</v>
      </c>
    </row>
    <row r="511" spans="1:25" s="4" customFormat="1" ht="18.75" hidden="1" customHeight="1" x14ac:dyDescent="0.2">
      <c r="A511" s="869"/>
      <c r="B511" s="671"/>
      <c r="C511" s="814"/>
      <c r="D511" s="371"/>
      <c r="E511" s="655"/>
      <c r="F511" s="480"/>
      <c r="G511" s="658"/>
      <c r="H511" s="813"/>
      <c r="I511" s="80">
        <f>I510/3.4528</f>
        <v>0</v>
      </c>
      <c r="J511" s="118">
        <f>J510/3.4528</f>
        <v>0</v>
      </c>
      <c r="K511" s="118">
        <f>K510/3.4528</f>
        <v>0</v>
      </c>
      <c r="L511" s="119">
        <f>L510/3.4528</f>
        <v>0</v>
      </c>
      <c r="M511" s="262">
        <f t="shared" si="167"/>
        <v>0</v>
      </c>
      <c r="N511" s="118">
        <f>N510/3.4528</f>
        <v>0</v>
      </c>
      <c r="O511" s="118">
        <f>O510/3.4528</f>
        <v>0</v>
      </c>
      <c r="P511" s="120"/>
      <c r="Q511" s="81">
        <f>Q510/3.4528</f>
        <v>0</v>
      </c>
      <c r="R511" s="118">
        <f>R510/3.4528</f>
        <v>0</v>
      </c>
      <c r="S511" s="118">
        <f>S510/3.4528</f>
        <v>0</v>
      </c>
      <c r="T511" s="120"/>
      <c r="U511" s="80">
        <f>U510/3.4528</f>
        <v>0</v>
      </c>
      <c r="V511" s="118">
        <f>V510/3.4528</f>
        <v>0</v>
      </c>
      <c r="W511" s="118">
        <f>W510/3.4528</f>
        <v>0</v>
      </c>
      <c r="X511" s="120"/>
    </row>
    <row r="512" spans="1:25" s="4" customFormat="1" ht="15" customHeight="1" x14ac:dyDescent="0.2">
      <c r="A512" s="869"/>
      <c r="B512" s="671"/>
      <c r="C512" s="814"/>
      <c r="D512" s="597" t="s">
        <v>257</v>
      </c>
      <c r="E512" s="655"/>
      <c r="F512" s="477" t="s">
        <v>54</v>
      </c>
      <c r="G512" s="658"/>
      <c r="H512" s="471" t="s">
        <v>28</v>
      </c>
      <c r="I512" s="502">
        <f>SUM(J512+L512)</f>
        <v>5</v>
      </c>
      <c r="J512" s="279"/>
      <c r="K512" s="279"/>
      <c r="L512" s="405">
        <v>5</v>
      </c>
      <c r="M512" s="555">
        <f>SUM(N512+P512)</f>
        <v>265</v>
      </c>
      <c r="N512" s="44"/>
      <c r="O512" s="44"/>
      <c r="P512" s="452">
        <v>265</v>
      </c>
      <c r="Q512" s="81">
        <f>SUM(R512+T512)</f>
        <v>100</v>
      </c>
      <c r="R512" s="44"/>
      <c r="S512" s="44"/>
      <c r="T512" s="32">
        <v>100</v>
      </c>
      <c r="U512" s="80">
        <f>SUM(V512+X512)</f>
        <v>100</v>
      </c>
      <c r="V512" s="44"/>
      <c r="W512" s="44"/>
      <c r="X512" s="32">
        <v>100</v>
      </c>
    </row>
    <row r="513" spans="1:24" s="4" customFormat="1" ht="15" customHeight="1" thickBot="1" x14ac:dyDescent="0.25">
      <c r="A513" s="869"/>
      <c r="B513" s="671"/>
      <c r="C513" s="814"/>
      <c r="D513" s="597"/>
      <c r="E513" s="668"/>
      <c r="F513" s="556" t="s">
        <v>485</v>
      </c>
      <c r="G513" s="658"/>
      <c r="H513" s="494" t="s">
        <v>194</v>
      </c>
      <c r="I513" s="502">
        <f t="shared" ref="I513" si="168">SUM(J513+L513)</f>
        <v>32</v>
      </c>
      <c r="J513" s="279"/>
      <c r="K513" s="279"/>
      <c r="L513" s="405">
        <v>32</v>
      </c>
      <c r="M513" s="544">
        <f>SUM(N513+P513)</f>
        <v>0</v>
      </c>
      <c r="N513" s="44"/>
      <c r="O513" s="44"/>
      <c r="P513" s="32"/>
      <c r="Q513" s="81">
        <f>SUM(R513+T513)</f>
        <v>0</v>
      </c>
      <c r="R513" s="44"/>
      <c r="S513" s="44"/>
      <c r="T513" s="47"/>
      <c r="U513" s="80">
        <f>SUM(V513+X513)</f>
        <v>0</v>
      </c>
      <c r="V513" s="44"/>
      <c r="W513" s="44"/>
      <c r="X513" s="32"/>
    </row>
    <row r="514" spans="1:24" s="4" customFormat="1" ht="15" customHeight="1" thickBot="1" x14ac:dyDescent="0.25">
      <c r="A514" s="870"/>
      <c r="B514" s="585"/>
      <c r="C514" s="815"/>
      <c r="D514" s="706"/>
      <c r="E514" s="840"/>
      <c r="F514" s="578" t="s">
        <v>9</v>
      </c>
      <c r="G514" s="579"/>
      <c r="H514" s="580"/>
      <c r="I514" s="71">
        <f>SUM(J514+L514)</f>
        <v>37</v>
      </c>
      <c r="J514" s="22">
        <f>SUM(J512:J513)</f>
        <v>0</v>
      </c>
      <c r="K514" s="22">
        <f>SUM(K512:K513)</f>
        <v>0</v>
      </c>
      <c r="L514" s="22">
        <f>SUM(L512:L513)</f>
        <v>37</v>
      </c>
      <c r="M514" s="127">
        <f t="shared" si="167"/>
        <v>265</v>
      </c>
      <c r="N514" s="22">
        <f>SUM(N512)</f>
        <v>0</v>
      </c>
      <c r="O514" s="22">
        <f t="shared" ref="O514:P514" si="169">SUM(O512)</f>
        <v>0</v>
      </c>
      <c r="P514" s="22">
        <f t="shared" si="169"/>
        <v>265</v>
      </c>
      <c r="Q514" s="71">
        <f>SUM(R514+T514)</f>
        <v>100</v>
      </c>
      <c r="R514" s="22">
        <f>SUM(R512)</f>
        <v>0</v>
      </c>
      <c r="S514" s="22">
        <f t="shared" ref="S514:T514" si="170">SUM(S512)</f>
        <v>0</v>
      </c>
      <c r="T514" s="22">
        <f t="shared" si="170"/>
        <v>100</v>
      </c>
      <c r="U514" s="71">
        <f>SUM(V514+X514)</f>
        <v>100</v>
      </c>
      <c r="V514" s="22">
        <f>SUM(V512)</f>
        <v>0</v>
      </c>
      <c r="W514" s="22">
        <f t="shared" ref="W514:X514" si="171">SUM(W512)</f>
        <v>0</v>
      </c>
      <c r="X514" s="24">
        <f t="shared" si="171"/>
        <v>100</v>
      </c>
    </row>
    <row r="515" spans="1:24" s="4" customFormat="1" ht="16.5" customHeight="1" thickBot="1" x14ac:dyDescent="0.25">
      <c r="A515" s="304">
        <v>4</v>
      </c>
      <c r="B515" s="337">
        <v>1</v>
      </c>
      <c r="C515" s="769" t="s">
        <v>10</v>
      </c>
      <c r="D515" s="770"/>
      <c r="E515" s="770"/>
      <c r="F515" s="770"/>
      <c r="G515" s="770"/>
      <c r="H515" s="771"/>
      <c r="I515" s="235">
        <f>L515+J515</f>
        <v>70.5</v>
      </c>
      <c r="J515" s="233">
        <f>J500+J503+J507+J509+J514</f>
        <v>33.5</v>
      </c>
      <c r="K515" s="233">
        <f>K500+K503+K507+K509+K514</f>
        <v>0</v>
      </c>
      <c r="L515" s="233">
        <f>L500+L503+L507+L509+L514</f>
        <v>37</v>
      </c>
      <c r="M515" s="242">
        <f t="shared" si="167"/>
        <v>336</v>
      </c>
      <c r="N515" s="233">
        <f>N500+N503+N507+N509+N514</f>
        <v>71</v>
      </c>
      <c r="O515" s="233">
        <f>O500+O503+O507+O509+O514</f>
        <v>0</v>
      </c>
      <c r="P515" s="233">
        <f>P500+P503+P507+P509+P514</f>
        <v>265</v>
      </c>
      <c r="Q515" s="232">
        <f>SUM(R515+T515)</f>
        <v>171</v>
      </c>
      <c r="R515" s="233">
        <f>R500+R503+R507+R509+R514</f>
        <v>71</v>
      </c>
      <c r="S515" s="233">
        <f>S500+S503+S507+S509+S514</f>
        <v>0</v>
      </c>
      <c r="T515" s="233">
        <f>T500+T503+T507+T509+T514</f>
        <v>100</v>
      </c>
      <c r="U515" s="232">
        <f>SUM(V515+X515)</f>
        <v>171</v>
      </c>
      <c r="V515" s="233">
        <f>V500+V503+V507+V509+V514</f>
        <v>71</v>
      </c>
      <c r="W515" s="233">
        <f>W500+W503+W507+W509+W514</f>
        <v>0</v>
      </c>
      <c r="X515" s="234">
        <f>X500+X503+X507+X509+X514</f>
        <v>100</v>
      </c>
    </row>
    <row r="516" spans="1:24" s="4" customFormat="1" ht="32.450000000000003" customHeight="1" thickBot="1" x14ac:dyDescent="0.25">
      <c r="A516" s="332">
        <v>4</v>
      </c>
      <c r="B516" s="333">
        <v>2</v>
      </c>
      <c r="C516" s="820" t="s">
        <v>290</v>
      </c>
      <c r="D516" s="820"/>
      <c r="E516" s="820"/>
      <c r="F516" s="820"/>
      <c r="G516" s="820"/>
      <c r="H516" s="820"/>
      <c r="I516" s="723"/>
      <c r="J516" s="723"/>
      <c r="K516" s="723"/>
      <c r="L516" s="723"/>
      <c r="M516" s="723"/>
      <c r="N516" s="723"/>
      <c r="O516" s="723"/>
      <c r="P516" s="723"/>
      <c r="Q516" s="723"/>
      <c r="R516" s="723"/>
      <c r="S516" s="723"/>
      <c r="T516" s="723"/>
      <c r="U516" s="723"/>
      <c r="V516" s="723"/>
      <c r="W516" s="723"/>
      <c r="X516" s="723"/>
    </row>
    <row r="517" spans="1:24" s="6" customFormat="1" ht="18" customHeight="1" thickBot="1" x14ac:dyDescent="0.25">
      <c r="A517" s="569">
        <v>4</v>
      </c>
      <c r="B517" s="575">
        <v>2</v>
      </c>
      <c r="C517" s="605">
        <v>1</v>
      </c>
      <c r="D517" s="835" t="s">
        <v>510</v>
      </c>
      <c r="E517" s="823">
        <v>20</v>
      </c>
      <c r="F517" s="827" t="s">
        <v>54</v>
      </c>
      <c r="G517" s="827" t="s">
        <v>161</v>
      </c>
      <c r="H517" s="294" t="s">
        <v>28</v>
      </c>
      <c r="I517" s="502">
        <f>SUM(L517)</f>
        <v>0</v>
      </c>
      <c r="J517" s="279"/>
      <c r="K517" s="279"/>
      <c r="L517" s="405"/>
      <c r="M517" s="502">
        <f>SUM(N517+P517)</f>
        <v>50</v>
      </c>
      <c r="N517" s="279"/>
      <c r="O517" s="279"/>
      <c r="P517" s="452">
        <v>50</v>
      </c>
      <c r="Q517" s="502">
        <f t="shared" ref="Q517:Q523" si="172">SUM(R517+T517)</f>
        <v>1930</v>
      </c>
      <c r="R517" s="279"/>
      <c r="S517" s="279"/>
      <c r="T517" s="405">
        <v>1930</v>
      </c>
      <c r="U517" s="80">
        <f>SUM(V517+X517)</f>
        <v>0</v>
      </c>
      <c r="V517" s="44"/>
      <c r="W517" s="44"/>
      <c r="X517" s="32"/>
    </row>
    <row r="518" spans="1:24" s="6" customFormat="1" ht="13.5" hidden="1" customHeight="1" thickBot="1" x14ac:dyDescent="0.25">
      <c r="A518" s="569"/>
      <c r="B518" s="575"/>
      <c r="C518" s="605"/>
      <c r="D518" s="836"/>
      <c r="E518" s="823"/>
      <c r="F518" s="827"/>
      <c r="G518" s="827"/>
      <c r="H518" s="294" t="s">
        <v>200</v>
      </c>
      <c r="I518" s="25"/>
      <c r="J518" s="44"/>
      <c r="K518" s="44"/>
      <c r="L518" s="47"/>
      <c r="M518" s="25">
        <f>SUM(N518+P518)</f>
        <v>0</v>
      </c>
      <c r="N518" s="44"/>
      <c r="O518" s="44"/>
      <c r="P518" s="32"/>
      <c r="Q518" s="80">
        <f t="shared" si="172"/>
        <v>0</v>
      </c>
      <c r="R518" s="44"/>
      <c r="S518" s="44"/>
      <c r="T518" s="47"/>
      <c r="U518" s="131">
        <f>SUM(V518+X518)</f>
        <v>0</v>
      </c>
      <c r="V518" s="16"/>
      <c r="W518" s="16"/>
      <c r="X518" s="52"/>
    </row>
    <row r="519" spans="1:24" s="6" customFormat="1" ht="16.5" hidden="1" customHeight="1" x14ac:dyDescent="0.2">
      <c r="A519" s="569"/>
      <c r="B519" s="575"/>
      <c r="C519" s="605"/>
      <c r="D519" s="836"/>
      <c r="E519" s="823"/>
      <c r="F519" s="827"/>
      <c r="G519" s="827"/>
      <c r="H519" s="607" t="s">
        <v>23</v>
      </c>
      <c r="I519" s="79"/>
      <c r="J519" s="58"/>
      <c r="K519" s="58"/>
      <c r="L519" s="59"/>
      <c r="M519" s="79"/>
      <c r="N519" s="58"/>
      <c r="O519" s="58"/>
      <c r="P519" s="128"/>
      <c r="Q519" s="129">
        <f t="shared" si="172"/>
        <v>0</v>
      </c>
      <c r="R519" s="58"/>
      <c r="S519" s="58"/>
      <c r="T519" s="128">
        <f>SUM(T520*3.4528)</f>
        <v>0</v>
      </c>
      <c r="U519" s="130">
        <f>SUM(V519+X519)</f>
        <v>0</v>
      </c>
      <c r="V519" s="34"/>
      <c r="W519" s="34"/>
      <c r="X519" s="37"/>
    </row>
    <row r="520" spans="1:24" s="6" customFormat="1" ht="16.5" hidden="1" customHeight="1" thickBot="1" x14ac:dyDescent="0.25">
      <c r="A520" s="569"/>
      <c r="B520" s="575"/>
      <c r="C520" s="605"/>
      <c r="D520" s="836"/>
      <c r="E520" s="823"/>
      <c r="F520" s="828"/>
      <c r="G520" s="828"/>
      <c r="H520" s="821"/>
      <c r="I520" s="80">
        <f t="shared" ref="I520:X520" si="173">I519/3.4528</f>
        <v>0</v>
      </c>
      <c r="J520" s="26">
        <f t="shared" si="173"/>
        <v>0</v>
      </c>
      <c r="K520" s="26">
        <f t="shared" si="173"/>
        <v>0</v>
      </c>
      <c r="L520" s="27">
        <f t="shared" si="173"/>
        <v>0</v>
      </c>
      <c r="M520" s="131">
        <f t="shared" si="173"/>
        <v>0</v>
      </c>
      <c r="N520" s="14">
        <f t="shared" si="173"/>
        <v>0</v>
      </c>
      <c r="O520" s="14">
        <f t="shared" si="173"/>
        <v>0</v>
      </c>
      <c r="P520" s="53">
        <f t="shared" si="173"/>
        <v>0</v>
      </c>
      <c r="Q520" s="25">
        <f t="shared" si="172"/>
        <v>0</v>
      </c>
      <c r="R520" s="61">
        <f t="shared" si="173"/>
        <v>0</v>
      </c>
      <c r="S520" s="61">
        <f t="shared" si="173"/>
        <v>0</v>
      </c>
      <c r="T520" s="132"/>
      <c r="U520" s="80">
        <f t="shared" si="173"/>
        <v>0</v>
      </c>
      <c r="V520" s="26">
        <f t="shared" si="173"/>
        <v>0</v>
      </c>
      <c r="W520" s="26">
        <f t="shared" si="173"/>
        <v>0</v>
      </c>
      <c r="X520" s="29">
        <f t="shared" si="173"/>
        <v>0</v>
      </c>
    </row>
    <row r="521" spans="1:24" s="4" customFormat="1" ht="25.15" customHeight="1" thickBot="1" x14ac:dyDescent="0.25">
      <c r="A521" s="569"/>
      <c r="B521" s="575"/>
      <c r="C521" s="605"/>
      <c r="D521" s="837"/>
      <c r="E521" s="823"/>
      <c r="F521" s="578" t="s">
        <v>9</v>
      </c>
      <c r="G521" s="579"/>
      <c r="H521" s="580"/>
      <c r="I521" s="71">
        <f>SUM(J521+L521)</f>
        <v>0</v>
      </c>
      <c r="J521" s="22">
        <f>SUM(J517,J518,J520)</f>
        <v>0</v>
      </c>
      <c r="K521" s="22">
        <f>SUM(K517,K518,K520)</f>
        <v>0</v>
      </c>
      <c r="L521" s="22">
        <f>SUM(L517,L518,L520)</f>
        <v>0</v>
      </c>
      <c r="M521" s="71">
        <f>SUM(N521+P521)</f>
        <v>50</v>
      </c>
      <c r="N521" s="22">
        <f>SUM(N517,N518,N520)</f>
        <v>0</v>
      </c>
      <c r="O521" s="22">
        <f>SUM(O517,O518,O520)</f>
        <v>0</v>
      </c>
      <c r="P521" s="22">
        <f>SUM(P517,P518,P520)</f>
        <v>50</v>
      </c>
      <c r="Q521" s="71">
        <f t="shared" si="172"/>
        <v>1930</v>
      </c>
      <c r="R521" s="22">
        <f>SUM(R517,R518,R520)</f>
        <v>0</v>
      </c>
      <c r="S521" s="22">
        <f>SUM(S517,S518,S520)</f>
        <v>0</v>
      </c>
      <c r="T521" s="22">
        <f>SUM(T517,T518,T520)</f>
        <v>1930</v>
      </c>
      <c r="U521" s="71">
        <f>SUM(V521+X521)</f>
        <v>0</v>
      </c>
      <c r="V521" s="22">
        <f>SUM(V517,V518,V520)</f>
        <v>0</v>
      </c>
      <c r="W521" s="22">
        <f>SUM(W517,W518,W520)</f>
        <v>0</v>
      </c>
      <c r="X521" s="24">
        <f>SUM(X517,X518,X520)</f>
        <v>0</v>
      </c>
    </row>
    <row r="522" spans="1:24" s="4" customFormat="1" ht="38.25" customHeight="1" thickBot="1" x14ac:dyDescent="0.25">
      <c r="A522" s="569">
        <v>4</v>
      </c>
      <c r="B522" s="575">
        <v>2</v>
      </c>
      <c r="C522" s="605">
        <v>2</v>
      </c>
      <c r="D522" s="581" t="s">
        <v>488</v>
      </c>
      <c r="E522" s="823">
        <v>20</v>
      </c>
      <c r="F522" s="302" t="s">
        <v>54</v>
      </c>
      <c r="G522" s="302" t="s">
        <v>238</v>
      </c>
      <c r="H522" s="326" t="s">
        <v>28</v>
      </c>
      <c r="I522" s="502">
        <f>SUM(J522+L522)</f>
        <v>29.5</v>
      </c>
      <c r="J522" s="279"/>
      <c r="K522" s="279"/>
      <c r="L522" s="405">
        <v>29.5</v>
      </c>
      <c r="M522" s="502">
        <f>SUM(N522+P522)</f>
        <v>30</v>
      </c>
      <c r="N522" s="279"/>
      <c r="O522" s="279"/>
      <c r="P522" s="452">
        <v>30</v>
      </c>
      <c r="Q522" s="455">
        <f t="shared" si="172"/>
        <v>30</v>
      </c>
      <c r="R522" s="279"/>
      <c r="S522" s="279"/>
      <c r="T522" s="405">
        <v>30</v>
      </c>
      <c r="U522" s="502">
        <f>SUM(V522+X522)</f>
        <v>30</v>
      </c>
      <c r="V522" s="44"/>
      <c r="W522" s="44"/>
      <c r="X522" s="29">
        <v>30</v>
      </c>
    </row>
    <row r="523" spans="1:24" s="4" customFormat="1" ht="30" customHeight="1" thickBot="1" x14ac:dyDescent="0.25">
      <c r="A523" s="569"/>
      <c r="B523" s="575"/>
      <c r="C523" s="605"/>
      <c r="D523" s="581"/>
      <c r="E523" s="823"/>
      <c r="F523" s="578" t="s">
        <v>9</v>
      </c>
      <c r="G523" s="579"/>
      <c r="H523" s="580"/>
      <c r="I523" s="82">
        <f>SUM(J523+L523)</f>
        <v>29.5</v>
      </c>
      <c r="J523" s="229">
        <f>SUM(J522)</f>
        <v>0</v>
      </c>
      <c r="K523" s="229">
        <f>SUM(K522)</f>
        <v>0</v>
      </c>
      <c r="L523" s="231">
        <f>SUM(L522)</f>
        <v>29.5</v>
      </c>
      <c r="M523" s="82">
        <f>SUM(N523+P523)</f>
        <v>30</v>
      </c>
      <c r="N523" s="229">
        <f>SUM(N522)</f>
        <v>0</v>
      </c>
      <c r="O523" s="229">
        <f>SUM(O522)</f>
        <v>0</v>
      </c>
      <c r="P523" s="231">
        <f>SUM(P522)</f>
        <v>30</v>
      </c>
      <c r="Q523" s="82">
        <f t="shared" si="172"/>
        <v>30</v>
      </c>
      <c r="R523" s="229">
        <f>SUM(R522)</f>
        <v>0</v>
      </c>
      <c r="S523" s="229">
        <f>SUM(S522)</f>
        <v>0</v>
      </c>
      <c r="T523" s="24">
        <f>SUM(T522)</f>
        <v>30</v>
      </c>
      <c r="U523" s="71">
        <f>SUM(V523+X523)</f>
        <v>30</v>
      </c>
      <c r="V523" s="22">
        <f>SUM(V522)</f>
        <v>0</v>
      </c>
      <c r="W523" s="22">
        <f>SUM(W522)</f>
        <v>0</v>
      </c>
      <c r="X523" s="24">
        <f>SUM(X522)</f>
        <v>30</v>
      </c>
    </row>
    <row r="524" spans="1:24" s="4" customFormat="1" ht="10.5" hidden="1" customHeight="1" x14ac:dyDescent="0.2">
      <c r="A524" s="569">
        <v>5</v>
      </c>
      <c r="B524" s="575">
        <v>2</v>
      </c>
      <c r="C524" s="604">
        <v>4</v>
      </c>
      <c r="D524" s="581"/>
      <c r="E524" s="822">
        <v>20</v>
      </c>
      <c r="F524" s="804"/>
      <c r="G524" s="804"/>
      <c r="H524" s="650" t="s">
        <v>28</v>
      </c>
      <c r="I524" s="65">
        <f>SUM(J524+L524)</f>
        <v>0</v>
      </c>
      <c r="J524" s="133"/>
      <c r="K524" s="133"/>
      <c r="L524" s="134"/>
      <c r="M524" s="54"/>
      <c r="N524" s="133"/>
      <c r="O524" s="133"/>
      <c r="P524" s="135"/>
      <c r="Q524" s="69"/>
      <c r="R524" s="136"/>
      <c r="S524" s="136"/>
      <c r="T524" s="137"/>
      <c r="U524" s="138"/>
      <c r="V524" s="136"/>
      <c r="W524" s="136"/>
      <c r="X524" s="137"/>
    </row>
    <row r="525" spans="1:24" s="4" customFormat="1" ht="10.5" hidden="1" customHeight="1" thickBot="1" x14ac:dyDescent="0.25">
      <c r="A525" s="569"/>
      <c r="B525" s="575"/>
      <c r="C525" s="605"/>
      <c r="D525" s="581"/>
      <c r="E525" s="823"/>
      <c r="F525" s="619"/>
      <c r="G525" s="619"/>
      <c r="H525" s="825"/>
      <c r="I525" s="25">
        <f t="shared" ref="I525:T525" si="174">I524/3.4528</f>
        <v>0</v>
      </c>
      <c r="J525" s="26">
        <f t="shared" si="174"/>
        <v>0</v>
      </c>
      <c r="K525" s="26">
        <f t="shared" si="174"/>
        <v>0</v>
      </c>
      <c r="L525" s="29">
        <f t="shared" si="174"/>
        <v>0</v>
      </c>
      <c r="M525" s="51">
        <f t="shared" si="174"/>
        <v>0</v>
      </c>
      <c r="N525" s="26"/>
      <c r="O525" s="26">
        <f t="shared" si="174"/>
        <v>0</v>
      </c>
      <c r="P525" s="27">
        <f t="shared" si="174"/>
        <v>0</v>
      </c>
      <c r="Q525" s="25">
        <f t="shared" si="174"/>
        <v>0</v>
      </c>
      <c r="R525" s="26">
        <f t="shared" si="174"/>
        <v>0</v>
      </c>
      <c r="S525" s="26">
        <f t="shared" si="174"/>
        <v>0</v>
      </c>
      <c r="T525" s="29">
        <f t="shared" si="174"/>
        <v>0</v>
      </c>
      <c r="U525" s="80">
        <f>U524/3.4528</f>
        <v>0</v>
      </c>
      <c r="V525" s="26">
        <f>V524/3.4528</f>
        <v>0</v>
      </c>
      <c r="W525" s="26">
        <f>W524/3.4528</f>
        <v>0</v>
      </c>
      <c r="X525" s="29">
        <f>X524/3.4528</f>
        <v>0</v>
      </c>
    </row>
    <row r="526" spans="1:24" s="4" customFormat="1" ht="10.5" hidden="1" customHeight="1" thickBot="1" x14ac:dyDescent="0.25">
      <c r="A526" s="569"/>
      <c r="B526" s="575"/>
      <c r="C526" s="605"/>
      <c r="D526" s="581"/>
      <c r="E526" s="823"/>
      <c r="F526" s="636" t="s">
        <v>9</v>
      </c>
      <c r="G526" s="637"/>
      <c r="H526" s="638"/>
      <c r="I526" s="21">
        <f>SUM(J526+L526)</f>
        <v>0</v>
      </c>
      <c r="J526" s="22">
        <f t="shared" ref="J526:L527" si="175">SUM(J524)</f>
        <v>0</v>
      </c>
      <c r="K526" s="22">
        <f t="shared" si="175"/>
        <v>0</v>
      </c>
      <c r="L526" s="24">
        <f t="shared" si="175"/>
        <v>0</v>
      </c>
      <c r="M526" s="21">
        <f t="shared" ref="M526:M531" si="176">SUM(N526+P526)</f>
        <v>0</v>
      </c>
      <c r="N526" s="22">
        <f t="shared" ref="N526:P527" si="177">SUM(N524)</f>
        <v>0</v>
      </c>
      <c r="O526" s="22">
        <f t="shared" si="177"/>
        <v>0</v>
      </c>
      <c r="P526" s="24">
        <f t="shared" si="177"/>
        <v>0</v>
      </c>
      <c r="Q526" s="21">
        <f t="shared" ref="Q526:Q531" si="178">SUM(R526+T526)</f>
        <v>0</v>
      </c>
      <c r="R526" s="22">
        <f t="shared" ref="R526:T527" si="179">SUM(R524)</f>
        <v>0</v>
      </c>
      <c r="S526" s="22">
        <f t="shared" si="179"/>
        <v>0</v>
      </c>
      <c r="T526" s="24">
        <f t="shared" si="179"/>
        <v>0</v>
      </c>
      <c r="U526" s="71">
        <f t="shared" ref="U526:U531" si="180">SUM(V526+X526)</f>
        <v>0</v>
      </c>
      <c r="V526" s="22">
        <f t="shared" ref="V526:X527" si="181">SUM(V524)</f>
        <v>0</v>
      </c>
      <c r="W526" s="22">
        <f t="shared" si="181"/>
        <v>0</v>
      </c>
      <c r="X526" s="24">
        <f t="shared" si="181"/>
        <v>0</v>
      </c>
    </row>
    <row r="527" spans="1:24" s="4" customFormat="1" ht="10.5" hidden="1" customHeight="1" thickBot="1" x14ac:dyDescent="0.25">
      <c r="A527" s="569"/>
      <c r="B527" s="575"/>
      <c r="C527" s="686"/>
      <c r="D527" s="581"/>
      <c r="E527" s="824"/>
      <c r="F527" s="623"/>
      <c r="G527" s="624"/>
      <c r="H527" s="625"/>
      <c r="I527" s="21">
        <f>SUM(J527+L527)</f>
        <v>0</v>
      </c>
      <c r="J527" s="22">
        <f t="shared" si="175"/>
        <v>0</v>
      </c>
      <c r="K527" s="22">
        <f t="shared" si="175"/>
        <v>0</v>
      </c>
      <c r="L527" s="24">
        <f t="shared" si="175"/>
        <v>0</v>
      </c>
      <c r="M527" s="21">
        <f t="shared" si="176"/>
        <v>0</v>
      </c>
      <c r="N527" s="22">
        <f t="shared" si="177"/>
        <v>0</v>
      </c>
      <c r="O527" s="22">
        <f t="shared" si="177"/>
        <v>0</v>
      </c>
      <c r="P527" s="24">
        <f t="shared" si="177"/>
        <v>0</v>
      </c>
      <c r="Q527" s="21">
        <f t="shared" si="178"/>
        <v>0</v>
      </c>
      <c r="R527" s="22">
        <f t="shared" si="179"/>
        <v>0</v>
      </c>
      <c r="S527" s="22">
        <f t="shared" si="179"/>
        <v>0</v>
      </c>
      <c r="T527" s="24">
        <f t="shared" si="179"/>
        <v>0</v>
      </c>
      <c r="U527" s="71">
        <f t="shared" si="180"/>
        <v>0</v>
      </c>
      <c r="V527" s="22">
        <f t="shared" si="181"/>
        <v>0</v>
      </c>
      <c r="W527" s="22">
        <f t="shared" si="181"/>
        <v>0</v>
      </c>
      <c r="X527" s="24">
        <f t="shared" si="181"/>
        <v>0</v>
      </c>
    </row>
    <row r="528" spans="1:24" s="4" customFormat="1" ht="10.5" hidden="1" customHeight="1" x14ac:dyDescent="0.2">
      <c r="A528" s="569">
        <v>4</v>
      </c>
      <c r="B528" s="575">
        <v>2</v>
      </c>
      <c r="C528" s="708">
        <v>3</v>
      </c>
      <c r="D528" s="372" t="s">
        <v>232</v>
      </c>
      <c r="E528" s="593">
        <v>14</v>
      </c>
      <c r="F528" s="894" t="s">
        <v>54</v>
      </c>
      <c r="G528" s="804" t="s">
        <v>163</v>
      </c>
      <c r="H528" s="816" t="s">
        <v>31</v>
      </c>
      <c r="I528" s="121">
        <f>SUM(J528+L528)</f>
        <v>0</v>
      </c>
      <c r="J528" s="139"/>
      <c r="K528" s="140"/>
      <c r="L528" s="141"/>
      <c r="M528" s="142">
        <f t="shared" si="176"/>
        <v>0</v>
      </c>
      <c r="N528" s="139">
        <f>SUM(N529*3.4528)</f>
        <v>0</v>
      </c>
      <c r="O528" s="140"/>
      <c r="P528" s="143"/>
      <c r="Q528" s="142">
        <f t="shared" si="178"/>
        <v>0</v>
      </c>
      <c r="R528" s="139">
        <f>SUM(R529*3.4528)</f>
        <v>0</v>
      </c>
      <c r="S528" s="140"/>
      <c r="T528" s="141"/>
      <c r="U528" s="144">
        <f t="shared" si="180"/>
        <v>0</v>
      </c>
      <c r="V528" s="139">
        <f>SUM(V529*3.4528)</f>
        <v>0</v>
      </c>
      <c r="W528" s="140"/>
      <c r="X528" s="143"/>
    </row>
    <row r="529" spans="1:25" s="4" customFormat="1" ht="10.5" hidden="1" customHeight="1" x14ac:dyDescent="0.2">
      <c r="A529" s="569"/>
      <c r="B529" s="575"/>
      <c r="C529" s="593"/>
      <c r="D529" s="372"/>
      <c r="E529" s="593"/>
      <c r="F529" s="620"/>
      <c r="G529" s="617"/>
      <c r="H529" s="817"/>
      <c r="I529" s="25">
        <f>I528/3.4528</f>
        <v>0</v>
      </c>
      <c r="J529" s="118">
        <f>J528/3.4528</f>
        <v>0</v>
      </c>
      <c r="K529" s="118">
        <f>K528/3.4528</f>
        <v>0</v>
      </c>
      <c r="L529" s="119">
        <f>L528/3.4528</f>
        <v>0</v>
      </c>
      <c r="M529" s="126">
        <f t="shared" si="176"/>
        <v>0</v>
      </c>
      <c r="N529" s="145"/>
      <c r="O529" s="118">
        <f>O528/3.4528</f>
        <v>0</v>
      </c>
      <c r="P529" s="120">
        <f>P528/3.4528</f>
        <v>0</v>
      </c>
      <c r="Q529" s="126">
        <f t="shared" si="178"/>
        <v>0</v>
      </c>
      <c r="R529" s="118"/>
      <c r="S529" s="118">
        <f>S528/3.4528</f>
        <v>0</v>
      </c>
      <c r="T529" s="119">
        <f>T528/3.4528</f>
        <v>0</v>
      </c>
      <c r="U529" s="146">
        <f t="shared" si="180"/>
        <v>0</v>
      </c>
      <c r="V529" s="118"/>
      <c r="W529" s="118">
        <f>W528/3.4528</f>
        <v>0</v>
      </c>
      <c r="X529" s="120">
        <f>X528/3.4528</f>
        <v>0</v>
      </c>
    </row>
    <row r="530" spans="1:25" s="4" customFormat="1" ht="17.25" customHeight="1" thickBot="1" x14ac:dyDescent="0.25">
      <c r="A530" s="569"/>
      <c r="B530" s="575"/>
      <c r="C530" s="593"/>
      <c r="D530" s="581" t="s">
        <v>232</v>
      </c>
      <c r="E530" s="593"/>
      <c r="F530" s="622"/>
      <c r="G530" s="619"/>
      <c r="H530" s="326" t="s">
        <v>28</v>
      </c>
      <c r="I530" s="512">
        <f>SUM(J530)</f>
        <v>21.2</v>
      </c>
      <c r="J530" s="453">
        <v>21.2</v>
      </c>
      <c r="K530" s="453"/>
      <c r="L530" s="513"/>
      <c r="M530" s="514">
        <f t="shared" si="176"/>
        <v>50</v>
      </c>
      <c r="N530" s="67">
        <v>50</v>
      </c>
      <c r="O530" s="67"/>
      <c r="P530" s="70"/>
      <c r="Q530" s="262">
        <f t="shared" si="178"/>
        <v>50</v>
      </c>
      <c r="R530" s="16">
        <v>50</v>
      </c>
      <c r="S530" s="16"/>
      <c r="T530" s="17"/>
      <c r="U530" s="262">
        <f t="shared" si="180"/>
        <v>50</v>
      </c>
      <c r="V530" s="16">
        <v>50</v>
      </c>
      <c r="W530" s="16"/>
      <c r="X530" s="52"/>
    </row>
    <row r="531" spans="1:25" s="4" customFormat="1" ht="26.45" customHeight="1" thickBot="1" x14ac:dyDescent="0.25">
      <c r="A531" s="569"/>
      <c r="B531" s="575"/>
      <c r="C531" s="593"/>
      <c r="D531" s="581"/>
      <c r="E531" s="595"/>
      <c r="F531" s="578" t="s">
        <v>9</v>
      </c>
      <c r="G531" s="579"/>
      <c r="H531" s="580"/>
      <c r="I531" s="71">
        <f>SUM(J531+L531)</f>
        <v>21.2</v>
      </c>
      <c r="J531" s="22">
        <f>SUM(J530,J529)</f>
        <v>21.2</v>
      </c>
      <c r="K531" s="22">
        <f>SUM(K530,K529)</f>
        <v>0</v>
      </c>
      <c r="L531" s="23">
        <f>SUM(L530,L529)</f>
        <v>0</v>
      </c>
      <c r="M531" s="71">
        <f t="shared" si="176"/>
        <v>50</v>
      </c>
      <c r="N531" s="22">
        <f>SUM(N530,N529)</f>
        <v>50</v>
      </c>
      <c r="O531" s="22">
        <f>SUM(O530,O529)</f>
        <v>0</v>
      </c>
      <c r="P531" s="24">
        <f>SUM(P530,P529)</f>
        <v>0</v>
      </c>
      <c r="Q531" s="71">
        <f t="shared" si="178"/>
        <v>50</v>
      </c>
      <c r="R531" s="22">
        <f>SUM(R530,R529)</f>
        <v>50</v>
      </c>
      <c r="S531" s="22">
        <f>SUM(S530,S529)</f>
        <v>0</v>
      </c>
      <c r="T531" s="23">
        <f>SUM(T530,T529)</f>
        <v>0</v>
      </c>
      <c r="U531" s="71">
        <f t="shared" si="180"/>
        <v>50</v>
      </c>
      <c r="V531" s="22">
        <f>SUM(V530,V529)</f>
        <v>50</v>
      </c>
      <c r="W531" s="22">
        <f>SUM(W530,W529)</f>
        <v>0</v>
      </c>
      <c r="X531" s="24">
        <f>SUM(X530,X529)</f>
        <v>0</v>
      </c>
    </row>
    <row r="532" spans="1:25" s="4" customFormat="1" ht="17.25" customHeight="1" thickBot="1" x14ac:dyDescent="0.25">
      <c r="A532" s="592">
        <v>4</v>
      </c>
      <c r="B532" s="575">
        <v>2</v>
      </c>
      <c r="C532" s="593">
        <v>4</v>
      </c>
      <c r="D532" s="581" t="s">
        <v>374</v>
      </c>
      <c r="E532" s="593" t="s">
        <v>446</v>
      </c>
      <c r="F532" s="497" t="s">
        <v>54</v>
      </c>
      <c r="G532" s="373" t="s">
        <v>164</v>
      </c>
      <c r="H532" s="326" t="s">
        <v>28</v>
      </c>
      <c r="I532" s="512">
        <f>SUM(J532)</f>
        <v>41.3</v>
      </c>
      <c r="J532" s="453">
        <v>41.3</v>
      </c>
      <c r="K532" s="453"/>
      <c r="L532" s="513"/>
      <c r="M532" s="514">
        <f t="shared" ref="M532:M537" si="182">SUM(N532+P532)</f>
        <v>41.3</v>
      </c>
      <c r="N532" s="67">
        <v>41.3</v>
      </c>
      <c r="O532" s="67"/>
      <c r="P532" s="70"/>
      <c r="Q532" s="262">
        <f t="shared" ref="Q532:Q537" si="183">SUM(R532+T532)</f>
        <v>41.3</v>
      </c>
      <c r="R532" s="16">
        <v>41.3</v>
      </c>
      <c r="S532" s="16"/>
      <c r="T532" s="17"/>
      <c r="U532" s="262">
        <f t="shared" ref="U532:U537" si="184">SUM(V532+X532)</f>
        <v>41.3</v>
      </c>
      <c r="V532" s="16">
        <v>41.3</v>
      </c>
      <c r="W532" s="16"/>
      <c r="X532" s="52"/>
    </row>
    <row r="533" spans="1:25" s="4" customFormat="1" ht="17.25" customHeight="1" thickBot="1" x14ac:dyDescent="0.25">
      <c r="A533" s="592"/>
      <c r="B533" s="575"/>
      <c r="C533" s="593"/>
      <c r="D533" s="581"/>
      <c r="E533" s="595"/>
      <c r="F533" s="578" t="s">
        <v>9</v>
      </c>
      <c r="G533" s="579"/>
      <c r="H533" s="580"/>
      <c r="I533" s="71">
        <f>SUM(J533+L533)</f>
        <v>41.3</v>
      </c>
      <c r="J533" s="22">
        <f>J532</f>
        <v>41.3</v>
      </c>
      <c r="K533" s="22">
        <f>K532</f>
        <v>0</v>
      </c>
      <c r="L533" s="22">
        <f>L532</f>
        <v>0</v>
      </c>
      <c r="M533" s="71">
        <f t="shared" si="182"/>
        <v>41.3</v>
      </c>
      <c r="N533" s="22">
        <f>N532</f>
        <v>41.3</v>
      </c>
      <c r="O533" s="22">
        <f>O532</f>
        <v>0</v>
      </c>
      <c r="P533" s="22">
        <f>P532</f>
        <v>0</v>
      </c>
      <c r="Q533" s="71">
        <f t="shared" si="183"/>
        <v>41.3</v>
      </c>
      <c r="R533" s="22">
        <f>R532</f>
        <v>41.3</v>
      </c>
      <c r="S533" s="22">
        <f>S532</f>
        <v>0</v>
      </c>
      <c r="T533" s="22">
        <f>T532</f>
        <v>0</v>
      </c>
      <c r="U533" s="71">
        <f t="shared" si="184"/>
        <v>41.3</v>
      </c>
      <c r="V533" s="22">
        <f>V532</f>
        <v>41.3</v>
      </c>
      <c r="W533" s="22">
        <f>W532</f>
        <v>0</v>
      </c>
      <c r="X533" s="24">
        <f>X532</f>
        <v>0</v>
      </c>
    </row>
    <row r="534" spans="1:25" s="4" customFormat="1" ht="17.25" customHeight="1" thickBot="1" x14ac:dyDescent="0.25">
      <c r="A534" s="592">
        <v>4</v>
      </c>
      <c r="B534" s="575">
        <v>2</v>
      </c>
      <c r="C534" s="593">
        <v>5</v>
      </c>
      <c r="D534" s="594" t="s">
        <v>499</v>
      </c>
      <c r="E534" s="593" t="s">
        <v>446</v>
      </c>
      <c r="F534" s="497" t="s">
        <v>54</v>
      </c>
      <c r="G534" s="492" t="s">
        <v>500</v>
      </c>
      <c r="H534" s="448" t="s">
        <v>28</v>
      </c>
      <c r="I534" s="512">
        <f>SUM(J534)</f>
        <v>0</v>
      </c>
      <c r="J534" s="453"/>
      <c r="K534" s="453"/>
      <c r="L534" s="513"/>
      <c r="M534" s="514">
        <f t="shared" si="182"/>
        <v>60</v>
      </c>
      <c r="N534" s="67"/>
      <c r="O534" s="67"/>
      <c r="P534" s="70">
        <v>60</v>
      </c>
      <c r="Q534" s="262">
        <f t="shared" si="183"/>
        <v>0</v>
      </c>
      <c r="R534" s="16"/>
      <c r="S534" s="16"/>
      <c r="T534" s="17"/>
      <c r="U534" s="262">
        <f t="shared" si="184"/>
        <v>0</v>
      </c>
      <c r="V534" s="16"/>
      <c r="W534" s="16"/>
      <c r="X534" s="52"/>
    </row>
    <row r="535" spans="1:25" s="4" customFormat="1" ht="17.25" customHeight="1" thickBot="1" x14ac:dyDescent="0.25">
      <c r="A535" s="592"/>
      <c r="B535" s="575"/>
      <c r="C535" s="593"/>
      <c r="D535" s="594"/>
      <c r="E535" s="595"/>
      <c r="F535" s="578" t="s">
        <v>9</v>
      </c>
      <c r="G535" s="579"/>
      <c r="H535" s="580"/>
      <c r="I535" s="71">
        <f>SUM(J535+L535)</f>
        <v>0</v>
      </c>
      <c r="J535" s="22">
        <f>J534</f>
        <v>0</v>
      </c>
      <c r="K535" s="22">
        <f>K534</f>
        <v>0</v>
      </c>
      <c r="L535" s="22">
        <f>L534</f>
        <v>0</v>
      </c>
      <c r="M535" s="71">
        <f t="shared" si="182"/>
        <v>60</v>
      </c>
      <c r="N535" s="22">
        <f>N534</f>
        <v>0</v>
      </c>
      <c r="O535" s="22">
        <f>O534</f>
        <v>0</v>
      </c>
      <c r="P535" s="22">
        <f>P534</f>
        <v>60</v>
      </c>
      <c r="Q535" s="71">
        <f t="shared" si="183"/>
        <v>0</v>
      </c>
      <c r="R535" s="22">
        <f>R534</f>
        <v>0</v>
      </c>
      <c r="S535" s="22">
        <f>S534</f>
        <v>0</v>
      </c>
      <c r="T535" s="22">
        <f>T534</f>
        <v>0</v>
      </c>
      <c r="U535" s="71">
        <f t="shared" si="184"/>
        <v>0</v>
      </c>
      <c r="V535" s="22">
        <f>V534</f>
        <v>0</v>
      </c>
      <c r="W535" s="22">
        <f>W534</f>
        <v>0</v>
      </c>
      <c r="X535" s="24">
        <f>X534</f>
        <v>0</v>
      </c>
    </row>
    <row r="536" spans="1:25" s="4" customFormat="1" ht="17.25" customHeight="1" thickBot="1" x14ac:dyDescent="0.25">
      <c r="A536" s="592">
        <v>4</v>
      </c>
      <c r="B536" s="575">
        <v>2</v>
      </c>
      <c r="C536" s="593">
        <v>6</v>
      </c>
      <c r="D536" s="581" t="s">
        <v>501</v>
      </c>
      <c r="E536" s="593">
        <v>20</v>
      </c>
      <c r="F536" s="497" t="s">
        <v>502</v>
      </c>
      <c r="G536" s="373" t="s">
        <v>503</v>
      </c>
      <c r="H536" s="493" t="s">
        <v>28</v>
      </c>
      <c r="I536" s="512">
        <f>SUM(J536)</f>
        <v>0</v>
      </c>
      <c r="J536" s="453"/>
      <c r="K536" s="453"/>
      <c r="L536" s="513"/>
      <c r="M536" s="514">
        <f t="shared" si="182"/>
        <v>57.8</v>
      </c>
      <c r="N536" s="67">
        <v>57.8</v>
      </c>
      <c r="O536" s="67"/>
      <c r="P536" s="70"/>
      <c r="Q536" s="262">
        <f t="shared" si="183"/>
        <v>57.8</v>
      </c>
      <c r="R536" s="16">
        <v>57.8</v>
      </c>
      <c r="S536" s="16"/>
      <c r="T536" s="17"/>
      <c r="U536" s="262">
        <f t="shared" si="184"/>
        <v>57.8</v>
      </c>
      <c r="V536" s="16">
        <v>57.8</v>
      </c>
      <c r="W536" s="16"/>
      <c r="X536" s="52"/>
    </row>
    <row r="537" spans="1:25" s="4" customFormat="1" ht="17.25" customHeight="1" thickBot="1" x14ac:dyDescent="0.25">
      <c r="A537" s="592"/>
      <c r="B537" s="575"/>
      <c r="C537" s="593"/>
      <c r="D537" s="581"/>
      <c r="E537" s="595"/>
      <c r="F537" s="578" t="s">
        <v>9</v>
      </c>
      <c r="G537" s="579"/>
      <c r="H537" s="580"/>
      <c r="I537" s="71">
        <f>SUM(J537+L537)</f>
        <v>0</v>
      </c>
      <c r="J537" s="22">
        <f>J536</f>
        <v>0</v>
      </c>
      <c r="K537" s="22">
        <f>K536</f>
        <v>0</v>
      </c>
      <c r="L537" s="22">
        <f>L536</f>
        <v>0</v>
      </c>
      <c r="M537" s="71">
        <f t="shared" si="182"/>
        <v>57.8</v>
      </c>
      <c r="N537" s="22">
        <f>N536</f>
        <v>57.8</v>
      </c>
      <c r="O537" s="22">
        <f>O536</f>
        <v>0</v>
      </c>
      <c r="P537" s="22">
        <f>P536</f>
        <v>0</v>
      </c>
      <c r="Q537" s="71">
        <f t="shared" si="183"/>
        <v>57.8</v>
      </c>
      <c r="R537" s="22">
        <f>R536</f>
        <v>57.8</v>
      </c>
      <c r="S537" s="22">
        <f>S536</f>
        <v>0</v>
      </c>
      <c r="T537" s="22">
        <f>T536</f>
        <v>0</v>
      </c>
      <c r="U537" s="71">
        <f t="shared" si="184"/>
        <v>57.8</v>
      </c>
      <c r="V537" s="22">
        <f>V536</f>
        <v>57.8</v>
      </c>
      <c r="W537" s="22">
        <f>W536</f>
        <v>0</v>
      </c>
      <c r="X537" s="24">
        <f>X536</f>
        <v>0</v>
      </c>
    </row>
    <row r="538" spans="1:25" s="4" customFormat="1" ht="17.25" customHeight="1" thickBot="1" x14ac:dyDescent="0.25">
      <c r="A538" s="592">
        <v>4</v>
      </c>
      <c r="B538" s="575">
        <v>2</v>
      </c>
      <c r="C538" s="593">
        <v>7</v>
      </c>
      <c r="D538" s="581" t="s">
        <v>506</v>
      </c>
      <c r="E538" s="593">
        <v>20</v>
      </c>
      <c r="F538" s="497" t="s">
        <v>54</v>
      </c>
      <c r="G538" s="373" t="s">
        <v>507</v>
      </c>
      <c r="H538" s="505" t="s">
        <v>28</v>
      </c>
      <c r="I538" s="510">
        <f>SUM(J538+L538)</f>
        <v>0</v>
      </c>
      <c r="J538" s="507"/>
      <c r="K538" s="507"/>
      <c r="L538" s="507"/>
      <c r="M538" s="511">
        <f>SUM(N538+P538)</f>
        <v>5</v>
      </c>
      <c r="N538" s="466"/>
      <c r="O538" s="466"/>
      <c r="P538" s="466">
        <v>5</v>
      </c>
      <c r="Q538" s="511">
        <f>SUM(R538+T538)</f>
        <v>20</v>
      </c>
      <c r="R538" s="466"/>
      <c r="S538" s="466"/>
      <c r="T538" s="466">
        <v>20</v>
      </c>
      <c r="U538" s="511">
        <f>SUM(V538+X538)</f>
        <v>0</v>
      </c>
      <c r="V538" s="466"/>
      <c r="W538" s="466"/>
      <c r="X538" s="508"/>
    </row>
    <row r="539" spans="1:25" s="4" customFormat="1" ht="17.25" customHeight="1" thickBot="1" x14ac:dyDescent="0.25">
      <c r="A539" s="592"/>
      <c r="B539" s="575"/>
      <c r="C539" s="598"/>
      <c r="D539" s="596"/>
      <c r="E539" s="900"/>
      <c r="F539" s="578" t="s">
        <v>9</v>
      </c>
      <c r="G539" s="579"/>
      <c r="H539" s="580"/>
      <c r="I539" s="506"/>
      <c r="J539" s="491">
        <f>SUM(J538)</f>
        <v>0</v>
      </c>
      <c r="K539" s="491">
        <f t="shared" ref="K539:L539" si="185">SUM(K538)</f>
        <v>0</v>
      </c>
      <c r="L539" s="491">
        <f t="shared" si="185"/>
        <v>0</v>
      </c>
      <c r="M539" s="115">
        <f>SUM(N539+P539)</f>
        <v>5</v>
      </c>
      <c r="N539" s="22">
        <f>SUM(N538)</f>
        <v>0</v>
      </c>
      <c r="O539" s="22">
        <f t="shared" ref="O539:P539" si="186">SUM(O538)</f>
        <v>0</v>
      </c>
      <c r="P539" s="22">
        <f t="shared" si="186"/>
        <v>5</v>
      </c>
      <c r="Q539" s="115">
        <f>SUM(R539+T539)</f>
        <v>20</v>
      </c>
      <c r="R539" s="22">
        <f>SUM(R538)</f>
        <v>0</v>
      </c>
      <c r="S539" s="22">
        <f t="shared" ref="S539:T539" si="187">SUM(S538)</f>
        <v>0</v>
      </c>
      <c r="T539" s="22">
        <f t="shared" si="187"/>
        <v>20</v>
      </c>
      <c r="U539" s="115">
        <f>SUM(V539+X539)</f>
        <v>0</v>
      </c>
      <c r="V539" s="22">
        <f>SUM(V538)</f>
        <v>0</v>
      </c>
      <c r="W539" s="22">
        <f t="shared" ref="W539:X539" si="188">SUM(W538)</f>
        <v>0</v>
      </c>
      <c r="X539" s="23">
        <f t="shared" si="188"/>
        <v>0</v>
      </c>
      <c r="Y539" s="515"/>
    </row>
    <row r="540" spans="1:25" s="4" customFormat="1" ht="20.25" customHeight="1" thickBot="1" x14ac:dyDescent="0.25">
      <c r="A540" s="304">
        <v>4</v>
      </c>
      <c r="B540" s="356">
        <v>2</v>
      </c>
      <c r="C540" s="647" t="s">
        <v>10</v>
      </c>
      <c r="D540" s="648"/>
      <c r="E540" s="648"/>
      <c r="F540" s="648"/>
      <c r="G540" s="648"/>
      <c r="H540" s="649"/>
      <c r="I540" s="243">
        <f>L540+J540</f>
        <v>92</v>
      </c>
      <c r="J540" s="244">
        <f>SUM(J521+J523+J531+J533+J535+J537+J539)</f>
        <v>62.5</v>
      </c>
      <c r="K540" s="244">
        <f t="shared" ref="K540:L540" si="189">SUM(K521+K523+K531+K533+K535+K537+K539)</f>
        <v>0</v>
      </c>
      <c r="L540" s="244">
        <f t="shared" si="189"/>
        <v>29.5</v>
      </c>
      <c r="M540" s="235">
        <f>P540+N540</f>
        <v>294.10000000000002</v>
      </c>
      <c r="N540" s="233">
        <f>SUM(N521+N523+N531+N533+N535+N537+N539)</f>
        <v>149.1</v>
      </c>
      <c r="O540" s="233">
        <f t="shared" ref="O540:P540" si="190">SUM(O521+O523+O531+O533+O535+O537+O539)</f>
        <v>0</v>
      </c>
      <c r="P540" s="233">
        <f t="shared" si="190"/>
        <v>145</v>
      </c>
      <c r="Q540" s="235">
        <f>T540+R540</f>
        <v>2129.1</v>
      </c>
      <c r="R540" s="233">
        <f>SUM(R521+R523+R531+R533+R537+R539)</f>
        <v>149.1</v>
      </c>
      <c r="S540" s="233">
        <f t="shared" ref="S540:T540" si="191">SUM(S521+S523+S531+S533+S537+S539)</f>
        <v>0</v>
      </c>
      <c r="T540" s="233">
        <f t="shared" si="191"/>
        <v>1980</v>
      </c>
      <c r="U540" s="235">
        <f>X540+V540</f>
        <v>179.1</v>
      </c>
      <c r="V540" s="233">
        <f>SUM(V521+V523+V531+V533+V537+V539)</f>
        <v>149.1</v>
      </c>
      <c r="W540" s="233">
        <f t="shared" ref="W540:X540" si="192">SUM(W521+W523+W531+W533+W537+W539)</f>
        <v>0</v>
      </c>
      <c r="X540" s="240">
        <f t="shared" si="192"/>
        <v>30</v>
      </c>
      <c r="Y540" s="515"/>
    </row>
    <row r="541" spans="1:25" s="4" customFormat="1" ht="21" customHeight="1" thickBot="1" x14ac:dyDescent="0.25">
      <c r="A541" s="332">
        <v>4</v>
      </c>
      <c r="B541" s="339">
        <v>3</v>
      </c>
      <c r="C541" s="785" t="s">
        <v>457</v>
      </c>
      <c r="D541" s="726"/>
      <c r="E541" s="726"/>
      <c r="F541" s="726"/>
      <c r="G541" s="726"/>
      <c r="H541" s="726"/>
      <c r="I541" s="726"/>
      <c r="J541" s="726"/>
      <c r="K541" s="726"/>
      <c r="L541" s="726"/>
      <c r="M541" s="726"/>
      <c r="N541" s="726"/>
      <c r="O541" s="726"/>
      <c r="P541" s="726"/>
      <c r="Q541" s="726"/>
      <c r="R541" s="726"/>
      <c r="S541" s="726"/>
      <c r="T541" s="726"/>
      <c r="U541" s="726"/>
      <c r="V541" s="726"/>
      <c r="W541" s="726"/>
      <c r="X541" s="727"/>
    </row>
    <row r="542" spans="1:25" s="3" customFormat="1" ht="24" customHeight="1" thickBot="1" x14ac:dyDescent="0.25">
      <c r="A542" s="864">
        <v>4</v>
      </c>
      <c r="B542" s="575">
        <v>3</v>
      </c>
      <c r="C542" s="868">
        <v>1</v>
      </c>
      <c r="D542" s="571" t="s">
        <v>173</v>
      </c>
      <c r="E542" s="860">
        <v>14</v>
      </c>
      <c r="F542" s="560" t="s">
        <v>258</v>
      </c>
      <c r="G542" s="560" t="s">
        <v>162</v>
      </c>
      <c r="H542" s="561" t="s">
        <v>484</v>
      </c>
      <c r="I542" s="500">
        <f>SUM(J542)</f>
        <v>10</v>
      </c>
      <c r="J542" s="467">
        <v>10</v>
      </c>
      <c r="K542" s="467"/>
      <c r="L542" s="503"/>
      <c r="M542" s="501">
        <f>SUM(N542+P542)</f>
        <v>10</v>
      </c>
      <c r="N542" s="467">
        <v>10</v>
      </c>
      <c r="O542" s="85"/>
      <c r="P542" s="36"/>
      <c r="Q542" s="147">
        <f>SUM(R542+T542)</f>
        <v>10</v>
      </c>
      <c r="R542" s="85">
        <v>10</v>
      </c>
      <c r="S542" s="85"/>
      <c r="T542" s="84"/>
      <c r="U542" s="147">
        <f>SUM(V542+X542)</f>
        <v>10</v>
      </c>
      <c r="V542" s="85">
        <v>10</v>
      </c>
      <c r="W542" s="85"/>
      <c r="X542" s="36"/>
    </row>
    <row r="543" spans="1:25" s="4" customFormat="1" ht="24" customHeight="1" thickBot="1" x14ac:dyDescent="0.25">
      <c r="A543" s="864"/>
      <c r="B543" s="575"/>
      <c r="C543" s="841"/>
      <c r="D543" s="772"/>
      <c r="E543" s="667"/>
      <c r="F543" s="898" t="s">
        <v>9</v>
      </c>
      <c r="G543" s="899"/>
      <c r="H543" s="580"/>
      <c r="I543" s="71">
        <f>SUM(J543+L543)</f>
        <v>10</v>
      </c>
      <c r="J543" s="22">
        <f>SUM(J542)</f>
        <v>10</v>
      </c>
      <c r="K543" s="22">
        <f t="shared" ref="K543:L543" si="193">SUM(K542)</f>
        <v>0</v>
      </c>
      <c r="L543" s="22">
        <f t="shared" si="193"/>
        <v>0</v>
      </c>
      <c r="M543" s="71">
        <f>SUM(N543+P543)</f>
        <v>10</v>
      </c>
      <c r="N543" s="22">
        <f>SUM(N542)</f>
        <v>10</v>
      </c>
      <c r="O543" s="22">
        <f t="shared" ref="O543:P543" si="194">SUM(O542)</f>
        <v>0</v>
      </c>
      <c r="P543" s="22">
        <f t="shared" si="194"/>
        <v>0</v>
      </c>
      <c r="Q543" s="71">
        <f>SUM(R543+T543)</f>
        <v>10</v>
      </c>
      <c r="R543" s="22">
        <f>SUM(R542)</f>
        <v>10</v>
      </c>
      <c r="S543" s="22">
        <f t="shared" ref="S543:T543" si="195">SUM(S542)</f>
        <v>0</v>
      </c>
      <c r="T543" s="22">
        <f t="shared" si="195"/>
        <v>0</v>
      </c>
      <c r="U543" s="71">
        <f>SUM(V543+X543)</f>
        <v>10</v>
      </c>
      <c r="V543" s="22">
        <f>SUM(V542)</f>
        <v>10</v>
      </c>
      <c r="W543" s="22">
        <f t="shared" ref="W543:X543" si="196">SUM(W542)</f>
        <v>0</v>
      </c>
      <c r="X543" s="23">
        <f t="shared" si="196"/>
        <v>0</v>
      </c>
      <c r="Y543" s="515"/>
    </row>
    <row r="544" spans="1:25" s="4" customFormat="1" ht="21" customHeight="1" thickBot="1" x14ac:dyDescent="0.25">
      <c r="A544" s="304">
        <v>4</v>
      </c>
      <c r="B544" s="356">
        <v>3</v>
      </c>
      <c r="C544" s="769" t="s">
        <v>10</v>
      </c>
      <c r="D544" s="770"/>
      <c r="E544" s="770"/>
      <c r="F544" s="770"/>
      <c r="G544" s="770"/>
      <c r="H544" s="771"/>
      <c r="I544" s="232">
        <f>SUM(J544+L544)</f>
        <v>10</v>
      </c>
      <c r="J544" s="233">
        <f t="shared" ref="J544:L544" si="197">SUM(J543)</f>
        <v>10</v>
      </c>
      <c r="K544" s="233">
        <f t="shared" si="197"/>
        <v>0</v>
      </c>
      <c r="L544" s="233">
        <f t="shared" si="197"/>
        <v>0</v>
      </c>
      <c r="M544" s="232">
        <f>SUM(N544+P544)</f>
        <v>10</v>
      </c>
      <c r="N544" s="233">
        <f t="shared" ref="N544:P544" si="198">SUM(N543)</f>
        <v>10</v>
      </c>
      <c r="O544" s="233">
        <f t="shared" si="198"/>
        <v>0</v>
      </c>
      <c r="P544" s="233">
        <f t="shared" si="198"/>
        <v>0</v>
      </c>
      <c r="Q544" s="232">
        <f>SUM(R544+T544)</f>
        <v>10</v>
      </c>
      <c r="R544" s="233">
        <f t="shared" ref="R544:T544" si="199">SUM(R543)</f>
        <v>10</v>
      </c>
      <c r="S544" s="233">
        <f t="shared" si="199"/>
        <v>0</v>
      </c>
      <c r="T544" s="233">
        <f t="shared" si="199"/>
        <v>0</v>
      </c>
      <c r="U544" s="232">
        <f>SUM(V544+X544)</f>
        <v>10</v>
      </c>
      <c r="V544" s="233">
        <f t="shared" ref="V544:X544" si="200">SUM(V543)</f>
        <v>10</v>
      </c>
      <c r="W544" s="233">
        <f t="shared" si="200"/>
        <v>0</v>
      </c>
      <c r="X544" s="234">
        <f t="shared" si="200"/>
        <v>0</v>
      </c>
    </row>
    <row r="545" spans="1:24" s="4" customFormat="1" ht="16.5" hidden="1" customHeight="1" thickBot="1" x14ac:dyDescent="0.25">
      <c r="A545" s="332">
        <v>5</v>
      </c>
      <c r="B545" s="333">
        <v>5</v>
      </c>
      <c r="C545" s="785" t="s">
        <v>236</v>
      </c>
      <c r="D545" s="726"/>
      <c r="E545" s="726"/>
      <c r="F545" s="726"/>
      <c r="G545" s="726"/>
      <c r="H545" s="726"/>
      <c r="I545" s="726"/>
      <c r="J545" s="726"/>
      <c r="K545" s="726"/>
      <c r="L545" s="726"/>
      <c r="M545" s="726"/>
      <c r="N545" s="726"/>
      <c r="O545" s="726"/>
      <c r="P545" s="726"/>
      <c r="Q545" s="726"/>
      <c r="R545" s="726"/>
      <c r="S545" s="726"/>
      <c r="T545" s="726"/>
      <c r="U545" s="726"/>
      <c r="V545" s="726"/>
      <c r="W545" s="726"/>
      <c r="X545" s="727"/>
    </row>
    <row r="546" spans="1:24" s="7" customFormat="1" ht="13.5" hidden="1" customHeight="1" x14ac:dyDescent="0.2">
      <c r="A546" s="569">
        <v>5</v>
      </c>
      <c r="B546" s="575">
        <v>5</v>
      </c>
      <c r="C546" s="708">
        <v>1</v>
      </c>
      <c r="D546" s="633"/>
      <c r="E546" s="888">
        <v>14</v>
      </c>
      <c r="F546" s="804"/>
      <c r="G546" s="804"/>
      <c r="H546" s="816" t="s">
        <v>31</v>
      </c>
      <c r="I546" s="148">
        <f>SUM(J546+L546)</f>
        <v>0</v>
      </c>
      <c r="J546" s="149"/>
      <c r="K546" s="150"/>
      <c r="L546" s="151"/>
      <c r="M546" s="152">
        <f t="shared" ref="M546:M565" si="201">SUM(N546+P546)</f>
        <v>0</v>
      </c>
      <c r="N546" s="149">
        <f>SUM(N547*3.4528)</f>
        <v>0</v>
      </c>
      <c r="O546" s="150"/>
      <c r="P546" s="153"/>
      <c r="Q546" s="152">
        <f t="shared" ref="Q546:Q560" si="202">SUM(R546+T546)</f>
        <v>0</v>
      </c>
      <c r="R546" s="149">
        <f>SUM(R547*3.4528)</f>
        <v>0</v>
      </c>
      <c r="S546" s="150"/>
      <c r="T546" s="151"/>
      <c r="U546" s="152">
        <f t="shared" ref="U546:U560" si="203">SUM(V546+X546)</f>
        <v>0</v>
      </c>
      <c r="V546" s="149">
        <f>SUM(V547*3.4528)</f>
        <v>0</v>
      </c>
      <c r="W546" s="150"/>
      <c r="X546" s="153"/>
    </row>
    <row r="547" spans="1:24" s="7" customFormat="1" ht="13.5" hidden="1" customHeight="1" x14ac:dyDescent="0.2">
      <c r="A547" s="569"/>
      <c r="B547" s="575"/>
      <c r="C547" s="593"/>
      <c r="D547" s="581"/>
      <c r="E547" s="595"/>
      <c r="F547" s="617"/>
      <c r="G547" s="617"/>
      <c r="H547" s="817"/>
      <c r="I547" s="154">
        <f t="shared" ref="I547:X547" si="204">I546/3.4528</f>
        <v>0</v>
      </c>
      <c r="J547" s="155">
        <f t="shared" si="204"/>
        <v>0</v>
      </c>
      <c r="K547" s="155">
        <f t="shared" si="204"/>
        <v>0</v>
      </c>
      <c r="L547" s="156">
        <f t="shared" si="204"/>
        <v>0</v>
      </c>
      <c r="M547" s="157">
        <f t="shared" si="201"/>
        <v>0</v>
      </c>
      <c r="N547" s="158"/>
      <c r="O547" s="155">
        <f t="shared" si="204"/>
        <v>0</v>
      </c>
      <c r="P547" s="159">
        <f t="shared" si="204"/>
        <v>0</v>
      </c>
      <c r="Q547" s="157">
        <f t="shared" si="202"/>
        <v>0</v>
      </c>
      <c r="R547" s="155"/>
      <c r="S547" s="155">
        <f t="shared" si="204"/>
        <v>0</v>
      </c>
      <c r="T547" s="156">
        <f t="shared" si="204"/>
        <v>0</v>
      </c>
      <c r="U547" s="157">
        <f t="shared" si="203"/>
        <v>0</v>
      </c>
      <c r="V547" s="155"/>
      <c r="W547" s="155">
        <f t="shared" si="204"/>
        <v>0</v>
      </c>
      <c r="X547" s="159">
        <f t="shared" si="204"/>
        <v>0</v>
      </c>
    </row>
    <row r="548" spans="1:24" s="4" customFormat="1" ht="14.25" hidden="1" customHeight="1" x14ac:dyDescent="0.2">
      <c r="A548" s="569"/>
      <c r="B548" s="575"/>
      <c r="C548" s="593"/>
      <c r="D548" s="581"/>
      <c r="E548" s="595"/>
      <c r="F548" s="617"/>
      <c r="G548" s="617"/>
      <c r="H548" s="651" t="s">
        <v>28</v>
      </c>
      <c r="I548" s="160">
        <f>SUM(J548+L548)</f>
        <v>0</v>
      </c>
      <c r="J548" s="161"/>
      <c r="K548" s="162"/>
      <c r="L548" s="163"/>
      <c r="M548" s="164">
        <f t="shared" si="201"/>
        <v>0</v>
      </c>
      <c r="N548" s="165">
        <f>SUM(N549*3.4528)</f>
        <v>0</v>
      </c>
      <c r="O548" s="166"/>
      <c r="P548" s="167"/>
      <c r="Q548" s="168">
        <f t="shared" si="202"/>
        <v>0</v>
      </c>
      <c r="R548" s="165">
        <f>SUM(R549*3.4528)</f>
        <v>0</v>
      </c>
      <c r="S548" s="166"/>
      <c r="T548" s="169"/>
      <c r="U548" s="168">
        <f t="shared" si="203"/>
        <v>0</v>
      </c>
      <c r="V548" s="165">
        <f>SUM(V549*3.4528)</f>
        <v>0</v>
      </c>
      <c r="W548" s="166"/>
      <c r="X548" s="167"/>
    </row>
    <row r="549" spans="1:24" s="4" customFormat="1" ht="14.25" hidden="1" customHeight="1" thickBot="1" x14ac:dyDescent="0.25">
      <c r="A549" s="569"/>
      <c r="B549" s="575"/>
      <c r="C549" s="593"/>
      <c r="D549" s="581"/>
      <c r="E549" s="595"/>
      <c r="F549" s="619"/>
      <c r="G549" s="619"/>
      <c r="H549" s="825"/>
      <c r="I549" s="170">
        <f t="shared" ref="I549:X549" si="205">I548/3.4528</f>
        <v>0</v>
      </c>
      <c r="J549" s="171">
        <f t="shared" si="205"/>
        <v>0</v>
      </c>
      <c r="K549" s="171">
        <f t="shared" si="205"/>
        <v>0</v>
      </c>
      <c r="L549" s="172">
        <f t="shared" si="205"/>
        <v>0</v>
      </c>
      <c r="M549" s="173">
        <f t="shared" si="201"/>
        <v>0</v>
      </c>
      <c r="N549" s="174"/>
      <c r="O549" s="174">
        <f t="shared" si="205"/>
        <v>0</v>
      </c>
      <c r="P549" s="175">
        <f t="shared" si="205"/>
        <v>0</v>
      </c>
      <c r="Q549" s="176">
        <f t="shared" si="202"/>
        <v>0</v>
      </c>
      <c r="R549" s="174"/>
      <c r="S549" s="174">
        <f t="shared" si="205"/>
        <v>0</v>
      </c>
      <c r="T549" s="177">
        <f t="shared" si="205"/>
        <v>0</v>
      </c>
      <c r="U549" s="176">
        <f t="shared" si="203"/>
        <v>0</v>
      </c>
      <c r="V549" s="174"/>
      <c r="W549" s="174">
        <f t="shared" si="205"/>
        <v>0</v>
      </c>
      <c r="X549" s="175">
        <f t="shared" si="205"/>
        <v>0</v>
      </c>
    </row>
    <row r="550" spans="1:24" s="4" customFormat="1" ht="12.75" hidden="1" customHeight="1" thickBot="1" x14ac:dyDescent="0.25">
      <c r="A550" s="569"/>
      <c r="B550" s="575"/>
      <c r="C550" s="593"/>
      <c r="D550" s="581"/>
      <c r="E550" s="595"/>
      <c r="F550" s="636" t="s">
        <v>9</v>
      </c>
      <c r="G550" s="637"/>
      <c r="H550" s="638"/>
      <c r="I550" s="98">
        <f>SUM(J550+L550)</f>
        <v>0</v>
      </c>
      <c r="J550" s="99">
        <f t="shared" ref="J550:L551" si="206">SUM(J548,J546)</f>
        <v>0</v>
      </c>
      <c r="K550" s="99">
        <f t="shared" si="206"/>
        <v>0</v>
      </c>
      <c r="L550" s="100">
        <f t="shared" si="206"/>
        <v>0</v>
      </c>
      <c r="M550" s="98">
        <f t="shared" si="201"/>
        <v>0</v>
      </c>
      <c r="N550" s="99">
        <f t="shared" ref="N550:P551" si="207">SUM(N548,N546)</f>
        <v>0</v>
      </c>
      <c r="O550" s="99">
        <f t="shared" si="207"/>
        <v>0</v>
      </c>
      <c r="P550" s="101">
        <f t="shared" si="207"/>
        <v>0</v>
      </c>
      <c r="Q550" s="178">
        <f t="shared" si="202"/>
        <v>0</v>
      </c>
      <c r="R550" s="99">
        <f t="shared" ref="R550:T551" si="208">SUM(R548,R546)</f>
        <v>0</v>
      </c>
      <c r="S550" s="99">
        <f t="shared" si="208"/>
        <v>0</v>
      </c>
      <c r="T550" s="100">
        <f t="shared" si="208"/>
        <v>0</v>
      </c>
      <c r="U550" s="98">
        <f t="shared" si="203"/>
        <v>0</v>
      </c>
      <c r="V550" s="99">
        <f t="shared" ref="V550:X551" si="209">SUM(V548,V546)</f>
        <v>0</v>
      </c>
      <c r="W550" s="99">
        <f t="shared" si="209"/>
        <v>0</v>
      </c>
      <c r="X550" s="101">
        <f t="shared" si="209"/>
        <v>0</v>
      </c>
    </row>
    <row r="551" spans="1:24" s="4" customFormat="1" ht="12" hidden="1" customHeight="1" thickBot="1" x14ac:dyDescent="0.25">
      <c r="A551" s="569"/>
      <c r="B551" s="575"/>
      <c r="C551" s="593"/>
      <c r="D551" s="581"/>
      <c r="E551" s="595"/>
      <c r="F551" s="623"/>
      <c r="G551" s="624"/>
      <c r="H551" s="625"/>
      <c r="I551" s="98">
        <f>SUM(J551+L551)</f>
        <v>0</v>
      </c>
      <c r="J551" s="99">
        <f t="shared" si="206"/>
        <v>0</v>
      </c>
      <c r="K551" s="99">
        <f t="shared" si="206"/>
        <v>0</v>
      </c>
      <c r="L551" s="100">
        <f t="shared" si="206"/>
        <v>0</v>
      </c>
      <c r="M551" s="179">
        <f t="shared" si="201"/>
        <v>0</v>
      </c>
      <c r="N551" s="180">
        <f t="shared" si="207"/>
        <v>0</v>
      </c>
      <c r="O551" s="180">
        <f t="shared" si="207"/>
        <v>0</v>
      </c>
      <c r="P551" s="181">
        <f t="shared" si="207"/>
        <v>0</v>
      </c>
      <c r="Q551" s="98">
        <f t="shared" si="202"/>
        <v>0</v>
      </c>
      <c r="R551" s="99">
        <f t="shared" si="208"/>
        <v>0</v>
      </c>
      <c r="S551" s="99">
        <f t="shared" si="208"/>
        <v>0</v>
      </c>
      <c r="T551" s="100">
        <f t="shared" si="208"/>
        <v>0</v>
      </c>
      <c r="U551" s="98">
        <f t="shared" si="203"/>
        <v>0</v>
      </c>
      <c r="V551" s="99">
        <f t="shared" si="209"/>
        <v>0</v>
      </c>
      <c r="W551" s="99">
        <f t="shared" si="209"/>
        <v>0</v>
      </c>
      <c r="X551" s="101">
        <f t="shared" si="209"/>
        <v>0</v>
      </c>
    </row>
    <row r="552" spans="1:24" s="7" customFormat="1" ht="15.75" hidden="1" customHeight="1" x14ac:dyDescent="0.2">
      <c r="A552" s="569">
        <v>5</v>
      </c>
      <c r="B552" s="575">
        <v>5</v>
      </c>
      <c r="C552" s="593">
        <v>2</v>
      </c>
      <c r="D552" s="830" t="s">
        <v>180</v>
      </c>
      <c r="E552" s="655">
        <v>14</v>
      </c>
      <c r="F552" s="810" t="s">
        <v>38</v>
      </c>
      <c r="G552" s="810" t="s">
        <v>164</v>
      </c>
      <c r="H552" s="838" t="s">
        <v>31</v>
      </c>
      <c r="I552" s="182">
        <f>SUM(J552+L552)</f>
        <v>0</v>
      </c>
      <c r="J552" s="183"/>
      <c r="K552" s="183"/>
      <c r="L552" s="184"/>
      <c r="M552" s="157">
        <f t="shared" si="201"/>
        <v>0</v>
      </c>
      <c r="N552" s="183">
        <f>SUM(N553*3.4528)</f>
        <v>0</v>
      </c>
      <c r="O552" s="183"/>
      <c r="P552" s="185"/>
      <c r="Q552" s="186">
        <f t="shared" si="202"/>
        <v>0</v>
      </c>
      <c r="R552" s="183">
        <f>SUM(R553*3.4528)</f>
        <v>0</v>
      </c>
      <c r="S552" s="183"/>
      <c r="T552" s="184"/>
      <c r="U552" s="157">
        <f t="shared" si="203"/>
        <v>0</v>
      </c>
      <c r="V552" s="183">
        <f>SUM(V553*3.4528)</f>
        <v>0</v>
      </c>
      <c r="W552" s="183"/>
      <c r="X552" s="185"/>
    </row>
    <row r="553" spans="1:24" s="7" customFormat="1" ht="15.75" hidden="1" customHeight="1" thickBot="1" x14ac:dyDescent="0.25">
      <c r="A553" s="569"/>
      <c r="B553" s="575"/>
      <c r="C553" s="593"/>
      <c r="D553" s="830"/>
      <c r="E553" s="655"/>
      <c r="F553" s="811"/>
      <c r="G553" s="811"/>
      <c r="H553" s="839"/>
      <c r="I553" s="158">
        <f t="shared" ref="I553:X553" si="210">I552/3.4528</f>
        <v>0</v>
      </c>
      <c r="J553" s="155">
        <f t="shared" si="210"/>
        <v>0</v>
      </c>
      <c r="K553" s="155">
        <f t="shared" si="210"/>
        <v>0</v>
      </c>
      <c r="L553" s="156">
        <f t="shared" si="210"/>
        <v>0</v>
      </c>
      <c r="M553" s="157">
        <f t="shared" si="201"/>
        <v>0</v>
      </c>
      <c r="N553" s="155"/>
      <c r="O553" s="155">
        <f t="shared" si="210"/>
        <v>0</v>
      </c>
      <c r="P553" s="159">
        <f t="shared" si="210"/>
        <v>0</v>
      </c>
      <c r="Q553" s="186">
        <f t="shared" si="202"/>
        <v>0</v>
      </c>
      <c r="R553" s="155"/>
      <c r="S553" s="155">
        <f t="shared" si="210"/>
        <v>0</v>
      </c>
      <c r="T553" s="156">
        <f t="shared" si="210"/>
        <v>0</v>
      </c>
      <c r="U553" s="157">
        <f t="shared" si="203"/>
        <v>0</v>
      </c>
      <c r="V553" s="155"/>
      <c r="W553" s="155">
        <f t="shared" si="210"/>
        <v>0</v>
      </c>
      <c r="X553" s="159">
        <f t="shared" si="210"/>
        <v>0</v>
      </c>
    </row>
    <row r="554" spans="1:24" s="6" customFormat="1" ht="15.75" hidden="1" customHeight="1" thickBot="1" x14ac:dyDescent="0.25">
      <c r="A554" s="569"/>
      <c r="B554" s="575"/>
      <c r="C554" s="593"/>
      <c r="D554" s="830"/>
      <c r="E554" s="655"/>
      <c r="F554" s="636" t="s">
        <v>9</v>
      </c>
      <c r="G554" s="637"/>
      <c r="H554" s="638"/>
      <c r="I554" s="178">
        <f>SUM(J554+L554)</f>
        <v>0</v>
      </c>
      <c r="J554" s="99">
        <f t="shared" ref="J554:L555" si="211">SUM(J552)</f>
        <v>0</v>
      </c>
      <c r="K554" s="99">
        <f t="shared" si="211"/>
        <v>0</v>
      </c>
      <c r="L554" s="100">
        <f t="shared" si="211"/>
        <v>0</v>
      </c>
      <c r="M554" s="98">
        <f t="shared" si="201"/>
        <v>0</v>
      </c>
      <c r="N554" s="99">
        <f t="shared" ref="N554:P555" si="212">SUM(N552)</f>
        <v>0</v>
      </c>
      <c r="O554" s="99">
        <f t="shared" si="212"/>
        <v>0</v>
      </c>
      <c r="P554" s="101">
        <f t="shared" si="212"/>
        <v>0</v>
      </c>
      <c r="Q554" s="98">
        <f t="shared" si="202"/>
        <v>0</v>
      </c>
      <c r="R554" s="99">
        <f t="shared" ref="R554:T555" si="213">SUM(R552)</f>
        <v>0</v>
      </c>
      <c r="S554" s="99">
        <f t="shared" si="213"/>
        <v>0</v>
      </c>
      <c r="T554" s="100">
        <f t="shared" si="213"/>
        <v>0</v>
      </c>
      <c r="U554" s="98">
        <f t="shared" si="203"/>
        <v>0</v>
      </c>
      <c r="V554" s="99">
        <f t="shared" ref="V554:X555" si="214">SUM(V552)</f>
        <v>0</v>
      </c>
      <c r="W554" s="99">
        <f t="shared" si="214"/>
        <v>0</v>
      </c>
      <c r="X554" s="101">
        <f t="shared" si="214"/>
        <v>0</v>
      </c>
    </row>
    <row r="555" spans="1:24" s="6" customFormat="1" ht="15.75" hidden="1" customHeight="1" thickBot="1" x14ac:dyDescent="0.25">
      <c r="A555" s="569"/>
      <c r="B555" s="575"/>
      <c r="C555" s="593"/>
      <c r="D555" s="830"/>
      <c r="E555" s="655"/>
      <c r="F555" s="623"/>
      <c r="G555" s="624"/>
      <c r="H555" s="625"/>
      <c r="I555" s="178">
        <f>SUM(J555+L555)</f>
        <v>0</v>
      </c>
      <c r="J555" s="99">
        <f t="shared" si="211"/>
        <v>0</v>
      </c>
      <c r="K555" s="99">
        <f t="shared" si="211"/>
        <v>0</v>
      </c>
      <c r="L555" s="100">
        <f t="shared" si="211"/>
        <v>0</v>
      </c>
      <c r="M555" s="98">
        <f t="shared" si="201"/>
        <v>0</v>
      </c>
      <c r="N555" s="99">
        <f t="shared" si="212"/>
        <v>0</v>
      </c>
      <c r="O555" s="99">
        <f t="shared" si="212"/>
        <v>0</v>
      </c>
      <c r="P555" s="101">
        <f t="shared" si="212"/>
        <v>0</v>
      </c>
      <c r="Q555" s="98">
        <f t="shared" si="202"/>
        <v>0</v>
      </c>
      <c r="R555" s="99">
        <f t="shared" si="213"/>
        <v>0</v>
      </c>
      <c r="S555" s="99">
        <f t="shared" si="213"/>
        <v>0</v>
      </c>
      <c r="T555" s="100">
        <f t="shared" si="213"/>
        <v>0</v>
      </c>
      <c r="U555" s="98">
        <f t="shared" si="203"/>
        <v>0</v>
      </c>
      <c r="V555" s="99">
        <f t="shared" si="214"/>
        <v>0</v>
      </c>
      <c r="W555" s="99">
        <f t="shared" si="214"/>
        <v>0</v>
      </c>
      <c r="X555" s="101">
        <f t="shared" si="214"/>
        <v>0</v>
      </c>
    </row>
    <row r="556" spans="1:24" s="6" customFormat="1" ht="14.25" hidden="1" customHeight="1" x14ac:dyDescent="0.2">
      <c r="A556" s="569"/>
      <c r="B556" s="575"/>
      <c r="C556" s="593"/>
      <c r="D556" s="581"/>
      <c r="E556" s="655">
        <v>14</v>
      </c>
      <c r="F556" s="804"/>
      <c r="G556" s="804"/>
      <c r="H556" s="650" t="s">
        <v>28</v>
      </c>
      <c r="I556" s="187">
        <f>SUM(J556+L556)</f>
        <v>0</v>
      </c>
      <c r="J556" s="188"/>
      <c r="K556" s="87"/>
      <c r="L556" s="189"/>
      <c r="M556" s="190">
        <f t="shared" si="201"/>
        <v>0</v>
      </c>
      <c r="N556" s="191">
        <f>SUM(N557*3.4528)</f>
        <v>0</v>
      </c>
      <c r="O556" s="192"/>
      <c r="P556" s="193"/>
      <c r="Q556" s="190">
        <f t="shared" si="202"/>
        <v>0</v>
      </c>
      <c r="R556" s="191">
        <f>SUM(R557*3.4528)</f>
        <v>0</v>
      </c>
      <c r="S556" s="192"/>
      <c r="T556" s="194"/>
      <c r="U556" s="190">
        <f t="shared" si="203"/>
        <v>0</v>
      </c>
      <c r="V556" s="191">
        <f>SUM(V557*3.4528)</f>
        <v>0</v>
      </c>
      <c r="W556" s="192"/>
      <c r="X556" s="193"/>
    </row>
    <row r="557" spans="1:24" s="6" customFormat="1" ht="14.25" hidden="1" customHeight="1" thickBot="1" x14ac:dyDescent="0.25">
      <c r="A557" s="569"/>
      <c r="B557" s="575"/>
      <c r="C557" s="593"/>
      <c r="D557" s="581"/>
      <c r="E557" s="655"/>
      <c r="F557" s="619"/>
      <c r="G557" s="619"/>
      <c r="H557" s="825"/>
      <c r="I557" s="97">
        <f t="shared" ref="I557:X557" si="215">I556/3.4528</f>
        <v>0</v>
      </c>
      <c r="J557" s="94">
        <f t="shared" si="215"/>
        <v>0</v>
      </c>
      <c r="K557" s="94">
        <f t="shared" si="215"/>
        <v>0</v>
      </c>
      <c r="L557" s="95">
        <f t="shared" si="215"/>
        <v>0</v>
      </c>
      <c r="M557" s="195">
        <f t="shared" si="201"/>
        <v>0</v>
      </c>
      <c r="N557" s="174"/>
      <c r="O557" s="174">
        <f t="shared" si="215"/>
        <v>0</v>
      </c>
      <c r="P557" s="175">
        <f t="shared" si="215"/>
        <v>0</v>
      </c>
      <c r="Q557" s="195">
        <f t="shared" si="202"/>
        <v>0</v>
      </c>
      <c r="R557" s="174"/>
      <c r="S557" s="174">
        <f t="shared" si="215"/>
        <v>0</v>
      </c>
      <c r="T557" s="177">
        <f t="shared" si="215"/>
        <v>0</v>
      </c>
      <c r="U557" s="195">
        <f t="shared" si="203"/>
        <v>0</v>
      </c>
      <c r="V557" s="174"/>
      <c r="W557" s="174">
        <f t="shared" si="215"/>
        <v>0</v>
      </c>
      <c r="X557" s="175">
        <f t="shared" si="215"/>
        <v>0</v>
      </c>
    </row>
    <row r="558" spans="1:24" s="6" customFormat="1" ht="14.25" hidden="1" customHeight="1" thickBot="1" x14ac:dyDescent="0.25">
      <c r="A558" s="569"/>
      <c r="B558" s="575"/>
      <c r="C558" s="593"/>
      <c r="D558" s="581"/>
      <c r="E558" s="655"/>
      <c r="F558" s="636" t="s">
        <v>9</v>
      </c>
      <c r="G558" s="637"/>
      <c r="H558" s="638"/>
      <c r="I558" s="98">
        <f>SUM(J558+L558)</f>
        <v>0</v>
      </c>
      <c r="J558" s="99">
        <f t="shared" ref="J558:L559" si="216">SUM(J556)</f>
        <v>0</v>
      </c>
      <c r="K558" s="99">
        <f t="shared" si="216"/>
        <v>0</v>
      </c>
      <c r="L558" s="100">
        <f t="shared" si="216"/>
        <v>0</v>
      </c>
      <c r="M558" s="98">
        <f t="shared" si="201"/>
        <v>0</v>
      </c>
      <c r="N558" s="99">
        <f t="shared" ref="N558:P559" si="217">SUM(N556)</f>
        <v>0</v>
      </c>
      <c r="O558" s="99">
        <f t="shared" si="217"/>
        <v>0</v>
      </c>
      <c r="P558" s="101">
        <f t="shared" si="217"/>
        <v>0</v>
      </c>
      <c r="Q558" s="98">
        <f t="shared" si="202"/>
        <v>0</v>
      </c>
      <c r="R558" s="99">
        <f t="shared" ref="R558:T559" si="218">SUM(R556)</f>
        <v>0</v>
      </c>
      <c r="S558" s="99">
        <f t="shared" si="218"/>
        <v>0</v>
      </c>
      <c r="T558" s="100">
        <f t="shared" si="218"/>
        <v>0</v>
      </c>
      <c r="U558" s="98">
        <f t="shared" si="203"/>
        <v>0</v>
      </c>
      <c r="V558" s="99">
        <f t="shared" ref="V558:X559" si="219">SUM(V556)</f>
        <v>0</v>
      </c>
      <c r="W558" s="99">
        <f t="shared" si="219"/>
        <v>0</v>
      </c>
      <c r="X558" s="101">
        <f t="shared" si="219"/>
        <v>0</v>
      </c>
    </row>
    <row r="559" spans="1:24" s="6" customFormat="1" ht="14.25" hidden="1" customHeight="1" thickBot="1" x14ac:dyDescent="0.25">
      <c r="A559" s="569"/>
      <c r="B559" s="575"/>
      <c r="C559" s="593"/>
      <c r="D559" s="581"/>
      <c r="E559" s="655"/>
      <c r="F559" s="623"/>
      <c r="G559" s="624"/>
      <c r="H559" s="625"/>
      <c r="I559" s="98">
        <f>SUM(J559+L559)</f>
        <v>0</v>
      </c>
      <c r="J559" s="99">
        <f t="shared" si="216"/>
        <v>0</v>
      </c>
      <c r="K559" s="99">
        <f t="shared" si="216"/>
        <v>0</v>
      </c>
      <c r="L559" s="100">
        <f t="shared" si="216"/>
        <v>0</v>
      </c>
      <c r="M559" s="196">
        <f t="shared" si="201"/>
        <v>0</v>
      </c>
      <c r="N559" s="197">
        <f t="shared" si="217"/>
        <v>0</v>
      </c>
      <c r="O559" s="197">
        <f t="shared" si="217"/>
        <v>0</v>
      </c>
      <c r="P559" s="198">
        <f t="shared" si="217"/>
        <v>0</v>
      </c>
      <c r="Q559" s="98">
        <f t="shared" si="202"/>
        <v>0</v>
      </c>
      <c r="R559" s="99">
        <f t="shared" si="218"/>
        <v>0</v>
      </c>
      <c r="S559" s="99">
        <f t="shared" si="218"/>
        <v>0</v>
      </c>
      <c r="T559" s="100">
        <f t="shared" si="218"/>
        <v>0</v>
      </c>
      <c r="U559" s="98">
        <f t="shared" si="203"/>
        <v>0</v>
      </c>
      <c r="V559" s="99">
        <f t="shared" si="219"/>
        <v>0</v>
      </c>
      <c r="W559" s="99">
        <f t="shared" si="219"/>
        <v>0</v>
      </c>
      <c r="X559" s="101">
        <f t="shared" si="219"/>
        <v>0</v>
      </c>
    </row>
    <row r="560" spans="1:24" s="7" customFormat="1" ht="13.5" hidden="1" customHeight="1" x14ac:dyDescent="0.2">
      <c r="A560" s="628">
        <v>5</v>
      </c>
      <c r="B560" s="586">
        <v>5</v>
      </c>
      <c r="C560" s="598">
        <v>3</v>
      </c>
      <c r="D560" s="596"/>
      <c r="E560" s="655">
        <v>14</v>
      </c>
      <c r="F560" s="806" t="s">
        <v>54</v>
      </c>
      <c r="G560" s="806" t="s">
        <v>175</v>
      </c>
      <c r="H560" s="812" t="s">
        <v>31</v>
      </c>
      <c r="I560" s="148">
        <f>SUM(J560+L560)</f>
        <v>0</v>
      </c>
      <c r="J560" s="199"/>
      <c r="K560" s="200"/>
      <c r="L560" s="201"/>
      <c r="M560" s="148">
        <f t="shared" si="201"/>
        <v>0</v>
      </c>
      <c r="N560" s="200"/>
      <c r="O560" s="200"/>
      <c r="P560" s="202">
        <f>SUM(P561*3.4528)</f>
        <v>0</v>
      </c>
      <c r="Q560" s="149">
        <f t="shared" si="202"/>
        <v>0</v>
      </c>
      <c r="R560" s="200"/>
      <c r="S560" s="200"/>
      <c r="T560" s="201"/>
      <c r="U560" s="148">
        <f t="shared" si="203"/>
        <v>0</v>
      </c>
      <c r="V560" s="200"/>
      <c r="W560" s="200"/>
      <c r="X560" s="202"/>
    </row>
    <row r="561" spans="1:25" s="7" customFormat="1" ht="13.5" hidden="1" customHeight="1" x14ac:dyDescent="0.2">
      <c r="A561" s="869"/>
      <c r="B561" s="671"/>
      <c r="C561" s="814"/>
      <c r="D561" s="892"/>
      <c r="E561" s="655"/>
      <c r="F561" s="872"/>
      <c r="G561" s="872"/>
      <c r="H561" s="813"/>
      <c r="I561" s="154">
        <f t="shared" ref="I561:X561" si="220">I560/3.4528</f>
        <v>0</v>
      </c>
      <c r="J561" s="155">
        <f t="shared" si="220"/>
        <v>0</v>
      </c>
      <c r="K561" s="155">
        <f t="shared" si="220"/>
        <v>0</v>
      </c>
      <c r="L561" s="156">
        <f t="shared" si="220"/>
        <v>0</v>
      </c>
      <c r="M561" s="157">
        <f t="shared" si="201"/>
        <v>0</v>
      </c>
      <c r="N561" s="155">
        <f t="shared" si="220"/>
        <v>0</v>
      </c>
      <c r="O561" s="155">
        <f t="shared" si="220"/>
        <v>0</v>
      </c>
      <c r="P561" s="159"/>
      <c r="Q561" s="158">
        <f t="shared" si="220"/>
        <v>0</v>
      </c>
      <c r="R561" s="155">
        <f t="shared" si="220"/>
        <v>0</v>
      </c>
      <c r="S561" s="155">
        <f t="shared" si="220"/>
        <v>0</v>
      </c>
      <c r="T561" s="156">
        <f t="shared" si="220"/>
        <v>0</v>
      </c>
      <c r="U561" s="154">
        <f t="shared" si="220"/>
        <v>0</v>
      </c>
      <c r="V561" s="155">
        <f t="shared" si="220"/>
        <v>0</v>
      </c>
      <c r="W561" s="155">
        <f t="shared" si="220"/>
        <v>0</v>
      </c>
      <c r="X561" s="159">
        <f t="shared" si="220"/>
        <v>0</v>
      </c>
    </row>
    <row r="562" spans="1:25" s="6" customFormat="1" ht="12.75" hidden="1" customHeight="1" x14ac:dyDescent="0.2">
      <c r="A562" s="869"/>
      <c r="B562" s="671"/>
      <c r="C562" s="814"/>
      <c r="D562" s="892"/>
      <c r="E562" s="655"/>
      <c r="F562" s="872"/>
      <c r="G562" s="872"/>
      <c r="H562" s="595" t="s">
        <v>28</v>
      </c>
      <c r="I562" s="168">
        <f>SUM(J562+L562)</f>
        <v>0</v>
      </c>
      <c r="J562" s="94"/>
      <c r="K562" s="94"/>
      <c r="L562" s="95"/>
      <c r="M562" s="168">
        <f t="shared" si="201"/>
        <v>0</v>
      </c>
      <c r="N562" s="203"/>
      <c r="O562" s="94"/>
      <c r="P562" s="96">
        <f>SUM(P563*3.4528)</f>
        <v>0</v>
      </c>
      <c r="Q562" s="204">
        <f>SUM(R562+T562)</f>
        <v>0</v>
      </c>
      <c r="R562" s="94"/>
      <c r="S562" s="94"/>
      <c r="T562" s="95"/>
      <c r="U562" s="168">
        <f>SUM(V562+X562)</f>
        <v>0</v>
      </c>
      <c r="V562" s="205"/>
      <c r="W562" s="206"/>
      <c r="X562" s="207"/>
    </row>
    <row r="563" spans="1:25" s="6" customFormat="1" ht="13.5" hidden="1" customHeight="1" thickBot="1" x14ac:dyDescent="0.25">
      <c r="A563" s="869"/>
      <c r="B563" s="671"/>
      <c r="C563" s="814"/>
      <c r="D563" s="892"/>
      <c r="E563" s="655"/>
      <c r="F563" s="873"/>
      <c r="G563" s="873"/>
      <c r="H563" s="871"/>
      <c r="I563" s="170">
        <f t="shared" ref="I563:X563" si="221">I562/3.4528</f>
        <v>0</v>
      </c>
      <c r="J563" s="171">
        <f t="shared" si="221"/>
        <v>0</v>
      </c>
      <c r="K563" s="171">
        <f t="shared" si="221"/>
        <v>0</v>
      </c>
      <c r="L563" s="172">
        <f t="shared" si="221"/>
        <v>0</v>
      </c>
      <c r="M563" s="195">
        <f t="shared" si="201"/>
        <v>0</v>
      </c>
      <c r="N563" s="174">
        <f t="shared" si="221"/>
        <v>0</v>
      </c>
      <c r="O563" s="174">
        <f t="shared" si="221"/>
        <v>0</v>
      </c>
      <c r="P563" s="175"/>
      <c r="Q563" s="208">
        <f t="shared" si="221"/>
        <v>0</v>
      </c>
      <c r="R563" s="171">
        <f t="shared" si="221"/>
        <v>0</v>
      </c>
      <c r="S563" s="171">
        <f t="shared" si="221"/>
        <v>0</v>
      </c>
      <c r="T563" s="172">
        <f t="shared" si="221"/>
        <v>0</v>
      </c>
      <c r="U563" s="170">
        <f t="shared" si="221"/>
        <v>0</v>
      </c>
      <c r="V563" s="171">
        <f t="shared" si="221"/>
        <v>0</v>
      </c>
      <c r="W563" s="171">
        <f t="shared" si="221"/>
        <v>0</v>
      </c>
      <c r="X563" s="209">
        <f t="shared" si="221"/>
        <v>0</v>
      </c>
    </row>
    <row r="564" spans="1:25" s="6" customFormat="1" ht="16.5" hidden="1" customHeight="1" thickBot="1" x14ac:dyDescent="0.25">
      <c r="A564" s="869"/>
      <c r="B564" s="671"/>
      <c r="C564" s="814"/>
      <c r="D564" s="892"/>
      <c r="E564" s="655"/>
      <c r="F564" s="636" t="s">
        <v>9</v>
      </c>
      <c r="G564" s="637"/>
      <c r="H564" s="638"/>
      <c r="I564" s="98">
        <f>SUM(J564+L564)</f>
        <v>0</v>
      </c>
      <c r="J564" s="99">
        <f t="shared" ref="J564:L565" si="222">SUM(J562,J560)</f>
        <v>0</v>
      </c>
      <c r="K564" s="99">
        <f t="shared" si="222"/>
        <v>0</v>
      </c>
      <c r="L564" s="100">
        <f t="shared" si="222"/>
        <v>0</v>
      </c>
      <c r="M564" s="179">
        <f t="shared" si="201"/>
        <v>0</v>
      </c>
      <c r="N564" s="180">
        <f t="shared" ref="N564:P565" si="223">SUM(N562,N560)</f>
        <v>0</v>
      </c>
      <c r="O564" s="180">
        <f t="shared" si="223"/>
        <v>0</v>
      </c>
      <c r="P564" s="181">
        <f t="shared" si="223"/>
        <v>0</v>
      </c>
      <c r="Q564" s="98">
        <f>SUM(R564+T564)</f>
        <v>0</v>
      </c>
      <c r="R564" s="99">
        <f t="shared" ref="R564:T565" si="224">SUM(R562,R560)</f>
        <v>0</v>
      </c>
      <c r="S564" s="99">
        <f t="shared" si="224"/>
        <v>0</v>
      </c>
      <c r="T564" s="99">
        <f t="shared" si="224"/>
        <v>0</v>
      </c>
      <c r="U564" s="98">
        <f>SUM(V564+X564)</f>
        <v>0</v>
      </c>
      <c r="V564" s="99">
        <f t="shared" ref="V564:X565" si="225">SUM(V562,V560)</f>
        <v>0</v>
      </c>
      <c r="W564" s="99">
        <f t="shared" si="225"/>
        <v>0</v>
      </c>
      <c r="X564" s="101">
        <f t="shared" si="225"/>
        <v>0</v>
      </c>
    </row>
    <row r="565" spans="1:25" s="6" customFormat="1" ht="16.5" hidden="1" customHeight="1" thickBot="1" x14ac:dyDescent="0.25">
      <c r="A565" s="870"/>
      <c r="B565" s="585"/>
      <c r="C565" s="815"/>
      <c r="D565" s="893"/>
      <c r="E565" s="840"/>
      <c r="F565" s="623"/>
      <c r="G565" s="624"/>
      <c r="H565" s="625"/>
      <c r="I565" s="98">
        <f>SUM(J565+L565)</f>
        <v>0</v>
      </c>
      <c r="J565" s="99">
        <f t="shared" si="222"/>
        <v>0</v>
      </c>
      <c r="K565" s="99">
        <f t="shared" si="222"/>
        <v>0</v>
      </c>
      <c r="L565" s="100">
        <f t="shared" si="222"/>
        <v>0</v>
      </c>
      <c r="M565" s="98">
        <f t="shared" si="201"/>
        <v>0</v>
      </c>
      <c r="N565" s="99">
        <f t="shared" si="223"/>
        <v>0</v>
      </c>
      <c r="O565" s="99">
        <f t="shared" si="223"/>
        <v>0</v>
      </c>
      <c r="P565" s="101">
        <f t="shared" si="223"/>
        <v>0</v>
      </c>
      <c r="Q565" s="98">
        <f>SUM(R565+T565)</f>
        <v>0</v>
      </c>
      <c r="R565" s="99">
        <f t="shared" si="224"/>
        <v>0</v>
      </c>
      <c r="S565" s="99">
        <f t="shared" si="224"/>
        <v>0</v>
      </c>
      <c r="T565" s="99">
        <f t="shared" si="224"/>
        <v>0</v>
      </c>
      <c r="U565" s="98">
        <f>SUM(V565+X565)</f>
        <v>0</v>
      </c>
      <c r="V565" s="99">
        <f t="shared" si="225"/>
        <v>0</v>
      </c>
      <c r="W565" s="99">
        <f t="shared" si="225"/>
        <v>0</v>
      </c>
      <c r="X565" s="101">
        <f t="shared" si="225"/>
        <v>0</v>
      </c>
    </row>
    <row r="566" spans="1:25" s="6" customFormat="1" ht="13.5" hidden="1" customHeight="1" thickBot="1" x14ac:dyDescent="0.25">
      <c r="A566" s="304">
        <v>5</v>
      </c>
      <c r="B566" s="374">
        <v>5</v>
      </c>
      <c r="C566" s="790" t="s">
        <v>10</v>
      </c>
      <c r="D566" s="791"/>
      <c r="E566" s="791"/>
      <c r="F566" s="791"/>
      <c r="G566" s="791"/>
      <c r="H566" s="792"/>
      <c r="I566" s="105">
        <f t="shared" ref="I566:X566" si="226">SUM(I550,I554,I558,I564)</f>
        <v>0</v>
      </c>
      <c r="J566" s="102">
        <f t="shared" si="226"/>
        <v>0</v>
      </c>
      <c r="K566" s="102">
        <f t="shared" si="226"/>
        <v>0</v>
      </c>
      <c r="L566" s="102">
        <f t="shared" si="226"/>
        <v>0</v>
      </c>
      <c r="M566" s="105">
        <f t="shared" si="226"/>
        <v>0</v>
      </c>
      <c r="N566" s="102">
        <f t="shared" si="226"/>
        <v>0</v>
      </c>
      <c r="O566" s="102">
        <f t="shared" si="226"/>
        <v>0</v>
      </c>
      <c r="P566" s="102">
        <f t="shared" si="226"/>
        <v>0</v>
      </c>
      <c r="Q566" s="105">
        <f t="shared" si="226"/>
        <v>0</v>
      </c>
      <c r="R566" s="102">
        <f t="shared" si="226"/>
        <v>0</v>
      </c>
      <c r="S566" s="103">
        <f t="shared" si="226"/>
        <v>0</v>
      </c>
      <c r="T566" s="106">
        <f t="shared" si="226"/>
        <v>0</v>
      </c>
      <c r="U566" s="105">
        <f t="shared" si="226"/>
        <v>0</v>
      </c>
      <c r="V566" s="102">
        <f t="shared" si="226"/>
        <v>0</v>
      </c>
      <c r="W566" s="103">
        <f t="shared" si="226"/>
        <v>0</v>
      </c>
      <c r="X566" s="106">
        <f t="shared" si="226"/>
        <v>0</v>
      </c>
    </row>
    <row r="567" spans="1:25" s="4" customFormat="1" ht="21.75" customHeight="1" thickBot="1" x14ac:dyDescent="0.25">
      <c r="A567" s="375">
        <v>4</v>
      </c>
      <c r="B567" s="774" t="s">
        <v>11</v>
      </c>
      <c r="C567" s="775"/>
      <c r="D567" s="775"/>
      <c r="E567" s="775"/>
      <c r="F567" s="775"/>
      <c r="G567" s="775"/>
      <c r="H567" s="776"/>
      <c r="I567" s="245">
        <f>L567+J567</f>
        <v>172.5</v>
      </c>
      <c r="J567" s="246">
        <f>SUM(J515+J540+J544)</f>
        <v>106</v>
      </c>
      <c r="K567" s="246">
        <f>SUM(K515+K540+K544)</f>
        <v>0</v>
      </c>
      <c r="L567" s="246">
        <f>SUM(L515+L540+L544)</f>
        <v>66.5</v>
      </c>
      <c r="M567" s="245">
        <f>P567+N567</f>
        <v>640.1</v>
      </c>
      <c r="N567" s="246">
        <f>SUM(N515+N540+N544)</f>
        <v>230.1</v>
      </c>
      <c r="O567" s="246">
        <f>SUM(O515+O540+O544)</f>
        <v>0</v>
      </c>
      <c r="P567" s="246">
        <f>SUM(P515+P540+P544)</f>
        <v>410</v>
      </c>
      <c r="Q567" s="245">
        <f>T567+R567</f>
        <v>2310.1</v>
      </c>
      <c r="R567" s="246">
        <f>SUM(R515+R540+R544)</f>
        <v>230.1</v>
      </c>
      <c r="S567" s="246">
        <f>SUM(S515+S540+S544)</f>
        <v>0</v>
      </c>
      <c r="T567" s="246">
        <f>SUM(T515+T540+T544)</f>
        <v>2080</v>
      </c>
      <c r="U567" s="245">
        <f>X567+V567</f>
        <v>360.1</v>
      </c>
      <c r="V567" s="246">
        <f>SUM(V515+V540+V544)</f>
        <v>230.1</v>
      </c>
      <c r="W567" s="246">
        <f>SUM(W515+W540+W544)</f>
        <v>0</v>
      </c>
      <c r="X567" s="269">
        <f>SUM(X515+X540+X544)</f>
        <v>130</v>
      </c>
    </row>
    <row r="568" spans="1:25" s="2" customFormat="1" ht="21.75" customHeight="1" thickBot="1" x14ac:dyDescent="0.25">
      <c r="A568" s="879" t="s">
        <v>260</v>
      </c>
      <c r="B568" s="880"/>
      <c r="C568" s="880"/>
      <c r="D568" s="880"/>
      <c r="E568" s="880"/>
      <c r="F568" s="880"/>
      <c r="G568" s="880"/>
      <c r="H568" s="881"/>
      <c r="I568" s="474">
        <f t="shared" ref="I568:I572" si="227">SUM(J568+L568)</f>
        <v>7947.7000000000007</v>
      </c>
      <c r="J568" s="475">
        <f>SUM(J300+J310+J493+J567)</f>
        <v>6705.1000000000013</v>
      </c>
      <c r="K568" s="475">
        <f>SUM(K300+K310+K493+K567)</f>
        <v>5044.5999999999995</v>
      </c>
      <c r="L568" s="475">
        <f>SUM(L300+L310+L493+L567)</f>
        <v>1242.5999999999999</v>
      </c>
      <c r="M568" s="474">
        <f>SUM(N568+P568)</f>
        <v>10052.100000000002</v>
      </c>
      <c r="N568" s="475">
        <f>N300+N310+N322+N493+N567</f>
        <v>7825.1000000000013</v>
      </c>
      <c r="O568" s="475">
        <f>O300+O310+O322+O493+O567</f>
        <v>5443.9999999999991</v>
      </c>
      <c r="P568" s="476">
        <f>P300+P310+P322+P493+P567</f>
        <v>2227</v>
      </c>
      <c r="Q568" s="474">
        <f>SUM(R568+T568)</f>
        <v>11248.100000000002</v>
      </c>
      <c r="R568" s="475">
        <f>R300+R310+R322+R493+R567</f>
        <v>7835.6000000000013</v>
      </c>
      <c r="S568" s="475">
        <f>S300+S310+S322+S493+S567</f>
        <v>5466.5999999999995</v>
      </c>
      <c r="T568" s="476">
        <f>T300+T310+T322+T493+T567</f>
        <v>3412.5</v>
      </c>
      <c r="U568" s="276">
        <f>SUM(V568+X568)</f>
        <v>9295</v>
      </c>
      <c r="V568" s="276">
        <f>V300+V310+V322+V493+V567</f>
        <v>7824.9000000000005</v>
      </c>
      <c r="W568" s="276">
        <f>W300+W310+W322+W493+W567</f>
        <v>5466.5999999999995</v>
      </c>
      <c r="X568" s="564">
        <f>X300+X310+X322+X493+X567</f>
        <v>1470.1</v>
      </c>
    </row>
    <row r="569" spans="1:25" s="3" customFormat="1" ht="13.5" customHeight="1" x14ac:dyDescent="0.2">
      <c r="A569" s="889" t="s">
        <v>407</v>
      </c>
      <c r="B569" s="890"/>
      <c r="C569" s="890"/>
      <c r="D569" s="890"/>
      <c r="E569" s="890"/>
      <c r="F569" s="890"/>
      <c r="G569" s="890"/>
      <c r="H569" s="891"/>
      <c r="I569" s="524">
        <f t="shared" si="227"/>
        <v>5527.9000000000005</v>
      </c>
      <c r="J569" s="525">
        <f>SUM(J13+J14+J15+J17+J18+J24+J25+J27+J28+J29+J30+J31+J33+J34+J39+J44+J45+J50+J54+J58+J61+J65+J69+J72+J75+J79+J92+J94+J108+J111+J114+J127+J138+J145+J211+J254+J267+J269+J271+J285+J292+J303+J305+J325+J328+J339+J343+J354+J359+J473+J475+J496+J502+J508+J512+J517+J522+J530+J532)</f>
        <v>5317.3</v>
      </c>
      <c r="K569" s="525">
        <f>SUM(K13+K14+K15+K17+K18+K24+K25+K27+K28+K29+K30+K31+K33+K34+K39+K44+K45+K50+K54+K58+K61+K65+K69+K72+K75+K79+K92+K94+K108+K111+K114+K127+K138+K145+K211+K254+K267+K269+K271+K285+K292+K303+K305+K325+K328+K339+K343+K354+K359+K473+K475+K496+K502+K508+K512+K517+K522+K530+K532)</f>
        <v>4048</v>
      </c>
      <c r="L569" s="525">
        <f>SUM(L13+L14+L15+L17+L18+L24+L25+L27+L28+L29+L30+L31+L33+L34+L39+L44+L45+L50+L54+L58+L61+L65+L69+L72+L75+L79+L92+L94+L108+L111+L114+L127+L138+L145+L211+L254+L267+L269+L271+L285+L292+L303+L305+L325+L328+L339+L343+L354+L359+L473+L475+L496+L502+L508+L512+L517+L522+L530+L532)</f>
        <v>210.6</v>
      </c>
      <c r="M569" s="524">
        <f>SUM(N569+P569)</f>
        <v>7536.1000000000022</v>
      </c>
      <c r="N569" s="525">
        <f>SUM(N13+N14+N15+N17+N18+N24+N25+N27+N28+N29+N30+N31+N33+N34+N39+N44+N45+N50+N54+N58+N61+N65+N69+N72+N75+N79+N92+N94+N108+N111+N114+N127+N138+N145+N211+N254+N267+N269+N271+N285+N292+N303+N305+N325+N328+N339+N343+N354+N359+N473+N475+N496+N502+N508+N512+N517+N522+N530+N532+N535+N295+N537+N539)</f>
        <v>5967.1000000000022</v>
      </c>
      <c r="O569" s="525">
        <f>SUM(O13+O14+O15+O17+O18+O24+O25+O27+O28+O29+O30+O31+O33+O34+O39+O44+O45+O50+O54+O58+O61+O65+O69+O72+O75+O79+O92+O94+O108+O111+O114+O127+O138+O145+O211+O254+O267+O269+O271+O285+O292+O303+O305+O325+O328+O339+O343+O354+O359+O473+O475+O496+O502+O508+O512+O517+O522+O530+O532+O535+O295+O537+O539)</f>
        <v>4247.2999999999993</v>
      </c>
      <c r="P569" s="525">
        <f>SUM(P13+P14+P15+P17+P18+P24+P25+P27+P28+P29+P30+P31+P33+P34+P39+P44+P45+P50+P54+P58+P61+P65+P69+P72+P75+P79+P92+P94+P108+P111+P114+P127+P138+P145+P211+P254+P267+P269+P271+P285+P292+P303+P305+P325+P328+P339+P343+P354+P359+P473+P475+P496+P502+P508+P512+P517+P522+P530+P532+P535+P295+P537+P539)</f>
        <v>1569</v>
      </c>
      <c r="Q569" s="524">
        <f>SUM(R569+T569)</f>
        <v>9457.5</v>
      </c>
      <c r="R569" s="525">
        <f>SUM(R13+R14+R15+R17+R18+R24+R25+R27+R28+R29+R30+R31+R33+R34+R39+R44+R45+R50+R54+R58+R61+R65+R69+R72+R75+R79+R92+R94+R108+R111+R114+R127+R138+R145+R211+R254+R267+R269+R271+R285+R292+R303+R305+R325+R328+R339+R343+R354+R359+R473+R475+R496+R502+R508+R512+R517+R522+R530+R532+R535+R295+R537+R539)</f>
        <v>6045.0000000000009</v>
      </c>
      <c r="S569" s="525">
        <f>SUM(S13+S14+S15+S17+S18+S24+S25+S27+S28+S29+S30+S31+S33+S34+S39+S44+S45+S50+S54+S58+S61+S65+S69+S72+S75+S79+S92+S94+S108+S111+S114+S127+S138+S145+S211+S254+S267+S269+S271+S285+S292+S303+S305+S325+S328+S339+S343+S354+S359+S473+S475+S496+S502+S508+S512+S517+S522+S530+S532+S535+S295+S537+S539)</f>
        <v>4269.8999999999987</v>
      </c>
      <c r="T569" s="525">
        <f>SUM(T13+T14+T15+T17+T18+T24+T25+T27+T28+T29+T30+T31+T33+T34+T39+T44+T45+T50+T54+T58+T61+T65+T69+T72+T75+T79+T92+T94+T108+T111+T114+T127+T138+T145+T211+T254+T267+T269+T271+T285+T292+T303+T305+T325+T328+T339+T343+T354+T359+T473+T475+T496+T502+T508+T512+T517+T522+T530+T532+T535+T295+T537+T539)</f>
        <v>3412.5</v>
      </c>
      <c r="U569" s="524">
        <f>SUM(V569+X569)</f>
        <v>7504.4000000000015</v>
      </c>
      <c r="V569" s="525">
        <f>SUM(V13+V14+V15+V17+V18+V24+V25+V27+V28+V29+V30+V31+V33+V34+V39+V44+V45+V50+V54+V58+V61+V65+V69+V72+V75+V79+V92+V94+V108+V111+V114+V127+V138+V145+V211+V254+V267+V269+V271+V285+V292+V303+V305+V325+V328+V339+V343+V354+V359+V473+V475+V496+V502+V508+V512+V517+V522+V530+V532+V535+V295+V537+V539)</f>
        <v>6034.3000000000011</v>
      </c>
      <c r="W569" s="525">
        <f>SUM(W13+W14+W15+W17+W18+W24+W25+W27+W28+W29+W30+W31+W33+W34+W39+W44+W45+W50+W54+W58+W61+W65+W69+W72+W75+W79+W92+W94+W108+W111+W114+W127+W138+W145+W211+W254+W267+W269+W271+W285+W292+W303+W305+W325+W328+W339+W343+W354+W359+W473+W475+W496+W502+W508+W512+W517+W522+W530+W532+W535+W295+W537+W539)</f>
        <v>4269.8999999999987</v>
      </c>
      <c r="X569" s="525">
        <f>SUM(X13+X14+X15+X17+X18+X24+X25+X27+X28+X29+X30+X31+X33+X34+X39+X44+X45+X50+X54+X58+X61+X65+X69+X72+X75+X79+X92+X94+X108+X111+X114+X127+X138+X145+X211+X254+X267+X269+X271+X285+X292+X303+X305+X325+X328+X339+X343+X354+X359+X473+X475+X496+X502+X508+X512+X517+X522+X530+X532+X535+X295+X537+X539)</f>
        <v>1470.1</v>
      </c>
      <c r="Y569" s="537"/>
    </row>
    <row r="570" spans="1:25" s="3" customFormat="1" ht="13.5" customHeight="1" x14ac:dyDescent="0.2">
      <c r="A570" s="882" t="s">
        <v>476</v>
      </c>
      <c r="B570" s="883"/>
      <c r="C570" s="883"/>
      <c r="D570" s="883"/>
      <c r="E570" s="883"/>
      <c r="F570" s="883"/>
      <c r="G570" s="883"/>
      <c r="H570" s="884"/>
      <c r="I570" s="526">
        <f t="shared" si="227"/>
        <v>40.1</v>
      </c>
      <c r="J570" s="527">
        <f>SUM(J351)</f>
        <v>40.1</v>
      </c>
      <c r="K570" s="527">
        <f>SUM(K351)</f>
        <v>0.8</v>
      </c>
      <c r="L570" s="528">
        <f>SUM(L351)</f>
        <v>0</v>
      </c>
      <c r="M570" s="526">
        <f t="shared" ref="M570:M581" si="228">SUM(N570+P570)</f>
        <v>40.1</v>
      </c>
      <c r="N570" s="529">
        <f>SUM(N351)</f>
        <v>40.1</v>
      </c>
      <c r="O570" s="527">
        <f>SUM(O351)</f>
        <v>0.8</v>
      </c>
      <c r="P570" s="530">
        <f>SUM(P351)</f>
        <v>0</v>
      </c>
      <c r="Q570" s="526">
        <f t="shared" ref="Q570:Q579" si="229">SUM(R570+T570)</f>
        <v>40.1</v>
      </c>
      <c r="R570" s="529">
        <f>SUM(R351)</f>
        <v>40.1</v>
      </c>
      <c r="S570" s="527">
        <f>SUM(S351)</f>
        <v>0.8</v>
      </c>
      <c r="T570" s="530">
        <f>SUM(T351)</f>
        <v>0</v>
      </c>
      <c r="U570" s="526">
        <f t="shared" ref="U570:U579" si="230">SUM(V570+X570)</f>
        <v>40.1</v>
      </c>
      <c r="V570" s="529">
        <f>SUM(V351)</f>
        <v>40.1</v>
      </c>
      <c r="W570" s="210">
        <f>SUM(W351)</f>
        <v>0.8</v>
      </c>
      <c r="X570" s="211">
        <f>SUM(X351)</f>
        <v>0</v>
      </c>
      <c r="Y570" s="277"/>
    </row>
    <row r="571" spans="1:25" s="3" customFormat="1" ht="13.5" customHeight="1" x14ac:dyDescent="0.2">
      <c r="A571" s="882" t="s">
        <v>408</v>
      </c>
      <c r="B571" s="883"/>
      <c r="C571" s="883"/>
      <c r="D571" s="883"/>
      <c r="E571" s="883"/>
      <c r="F571" s="883"/>
      <c r="G571" s="883"/>
      <c r="H571" s="884"/>
      <c r="I571" s="526">
        <f t="shared" si="227"/>
        <v>995.10000000000014</v>
      </c>
      <c r="J571" s="527">
        <f>SUM(J101+J103+J107+J110+J113+J116+J118+J120+J122+J126+J129+J130+J132+J133+J134+J135+J136+J139+J148+J149+J150+J238+J255+J257+J261)</f>
        <v>995.10000000000014</v>
      </c>
      <c r="K571" s="527">
        <f>SUM(K101+K103+K107+K110+K113+K116+K118+K120+K122+K126+K129+K130+K132+K133+K134+K135+K136+K139+K148+K149+K150+K238+K255+K257+K261)</f>
        <v>891.8</v>
      </c>
      <c r="L571" s="527">
        <f>SUM(L101+L103+L107+L110+L113+L116+L118+L120+L122+L126+L129+L130+L132+L133+L134+L135+L136+L139+L148+L149+L150+L238+L255+L257+L261)</f>
        <v>0</v>
      </c>
      <c r="M571" s="526">
        <f t="shared" si="228"/>
        <v>1126.1000000000001</v>
      </c>
      <c r="N571" s="529">
        <f>SUM(N101+N103+N104+N107+N110+N113+N117+N119+N121+N123+N126+N128+N129+N130+N261+N132+N133+N134+N135+N136+N139+N148+N149+N150+N238+N255+N257)</f>
        <v>1126.1000000000001</v>
      </c>
      <c r="O571" s="527">
        <f>SUM(O101+O103+O104+O107+O110+O113+O117+O119+O121+O123+O126+O128+O129+O130+O132+O133+O134+O261+O135+O136+O139+O148+O149+O150+O238+O255+O257)</f>
        <v>1020.5999999999998</v>
      </c>
      <c r="P571" s="530">
        <f>SUM(P101+P103+P104+P107+P110+P113+P117+P119+P121+P123+P126+P128+P129+P130+P132+P133+P134+P135+P136+P139+P148+P149+P150+P238+P255+P257)</f>
        <v>0</v>
      </c>
      <c r="Q571" s="526">
        <f t="shared" si="229"/>
        <v>1126.1000000000001</v>
      </c>
      <c r="R571" s="529">
        <f>SUM(R101+R103+R104+R107+R110+R113+R117+R119+R121+R123+R126+R128+R129+R130+R132+R133+R134+R135+R136+R139+R148+R149+R150+R238+R255+R257+R262)</f>
        <v>1126.1000000000001</v>
      </c>
      <c r="S571" s="529">
        <f>SUM(S101+S103+S104+S107+S110+S113+S117+S119+S121+S123+S126+S128+S129+S130+S132+S133+S134+S135+S136+S139+S148+S149+S150+S238+S255+S257+S262)</f>
        <v>1020.5999999999999</v>
      </c>
      <c r="T571" s="530">
        <f>SUM(T101+T103+T104+T107+T110+T113+T117+T119+T121+T123+T126+T128+T129+T130+T132+T133+T134+T135+T136+T139+T148+T149+T150+T238+T255+T257)</f>
        <v>0</v>
      </c>
      <c r="U571" s="526">
        <f t="shared" si="230"/>
        <v>1126.1000000000001</v>
      </c>
      <c r="V571" s="529">
        <f>SUM(V101+V103+V104+V107+V110+V113+V117+V119+V121+V123+V126+V128+V129+V130+V132+V133+V134+V135+V136+V139+V148+V149+V150+V238+V255+V257+V262)</f>
        <v>1126.1000000000001</v>
      </c>
      <c r="W571" s="460">
        <f>SUM(W101+W103+W104+W107+W110+W113+W117+W119+W121+W123+W126+W128+W129+W130+W132+W133+W134+W135+W136+W139+W148+W149+W150+W238+W255+W257+W262)</f>
        <v>1020.5999999999999</v>
      </c>
      <c r="X571" s="211">
        <f>SUM(X101+X103+X104+X107+X110+X113+X117+X119+X121+X123+X126+X128+X129+X130+X132+X133+X134+X135+X136+X139+X148+X149+X150+X238+X255+X257)</f>
        <v>0</v>
      </c>
      <c r="Y571" s="277"/>
    </row>
    <row r="572" spans="1:25" s="3" customFormat="1" ht="13.5" customHeight="1" x14ac:dyDescent="0.2">
      <c r="A572" s="885" t="s">
        <v>409</v>
      </c>
      <c r="B572" s="886"/>
      <c r="C572" s="886"/>
      <c r="D572" s="886"/>
      <c r="E572" s="886"/>
      <c r="F572" s="886"/>
      <c r="G572" s="886"/>
      <c r="H572" s="887"/>
      <c r="I572" s="526">
        <f t="shared" si="227"/>
        <v>845.2</v>
      </c>
      <c r="J572" s="527">
        <f>SUM(J296+J518)</f>
        <v>0</v>
      </c>
      <c r="K572" s="527">
        <f>SUM(K296+K518)</f>
        <v>0</v>
      </c>
      <c r="L572" s="528">
        <f>SUM(L296+L518)</f>
        <v>845.2</v>
      </c>
      <c r="M572" s="526">
        <f t="shared" si="228"/>
        <v>658</v>
      </c>
      <c r="N572" s="529">
        <f>SUM(N296+N518)</f>
        <v>0</v>
      </c>
      <c r="O572" s="527">
        <f>SUM(O296+O518)</f>
        <v>0</v>
      </c>
      <c r="P572" s="530">
        <f>SUM(P296+P518)</f>
        <v>658</v>
      </c>
      <c r="Q572" s="526">
        <f t="shared" si="229"/>
        <v>0</v>
      </c>
      <c r="R572" s="529">
        <f>SUM(R296+R518)</f>
        <v>0</v>
      </c>
      <c r="S572" s="527">
        <f>SUM(S296+S518)</f>
        <v>0</v>
      </c>
      <c r="T572" s="530">
        <f>SUM(T296+T518)</f>
        <v>0</v>
      </c>
      <c r="U572" s="526">
        <f t="shared" si="230"/>
        <v>0</v>
      </c>
      <c r="V572" s="529">
        <f>SUM(V296+V518)</f>
        <v>0</v>
      </c>
      <c r="W572" s="210">
        <f>SUM(W296+W518)</f>
        <v>0</v>
      </c>
      <c r="X572" s="211">
        <f>SUM(X296+X518)</f>
        <v>0</v>
      </c>
      <c r="Y572" s="277"/>
    </row>
    <row r="573" spans="1:25" s="3" customFormat="1" ht="25.5" customHeight="1" x14ac:dyDescent="0.2">
      <c r="A573" s="882" t="s">
        <v>410</v>
      </c>
      <c r="B573" s="883"/>
      <c r="C573" s="883"/>
      <c r="D573" s="883"/>
      <c r="E573" s="883"/>
      <c r="F573" s="883"/>
      <c r="G573" s="883"/>
      <c r="H573" s="884"/>
      <c r="I573" s="526">
        <f t="shared" ref="I573:I580" si="231">SUM(J573+L573)</f>
        <v>146</v>
      </c>
      <c r="J573" s="527">
        <f>SUM(J146+J147+J210)</f>
        <v>146</v>
      </c>
      <c r="K573" s="527">
        <f>SUM(K146+K147+K210)</f>
        <v>95.1</v>
      </c>
      <c r="L573" s="528">
        <f>SUM(L146+L147+L210)</f>
        <v>0</v>
      </c>
      <c r="M573" s="526">
        <f t="shared" si="228"/>
        <v>205.7</v>
      </c>
      <c r="N573" s="529">
        <f>SUM(N146+N147+N210)</f>
        <v>205.7</v>
      </c>
      <c r="O573" s="527">
        <f>SUM(O146+O147+O210)</f>
        <v>166.3</v>
      </c>
      <c r="P573" s="530">
        <f>SUM(P146+P147+P210)</f>
        <v>0</v>
      </c>
      <c r="Q573" s="526">
        <f t="shared" si="229"/>
        <v>205.7</v>
      </c>
      <c r="R573" s="529">
        <f>SUM(R146+R147+R210)</f>
        <v>205.7</v>
      </c>
      <c r="S573" s="527">
        <f>SUM(S146+S147+S210)</f>
        <v>166.3</v>
      </c>
      <c r="T573" s="530">
        <f>SUM(T146+T147+T210)</f>
        <v>0</v>
      </c>
      <c r="U573" s="526">
        <f t="shared" si="230"/>
        <v>205.7</v>
      </c>
      <c r="V573" s="529">
        <f>SUM(V146+V147+V210)</f>
        <v>205.7</v>
      </c>
      <c r="W573" s="210">
        <f>SUM(W146+W147+W210)</f>
        <v>166.3</v>
      </c>
      <c r="X573" s="211">
        <f>SUM(X146+X147+X210)</f>
        <v>0</v>
      </c>
      <c r="Y573" s="277"/>
    </row>
    <row r="574" spans="1:25" s="3" customFormat="1" ht="13.5" customHeight="1" x14ac:dyDescent="0.2">
      <c r="A574" s="877" t="s">
        <v>456</v>
      </c>
      <c r="B574" s="582"/>
      <c r="C574" s="582"/>
      <c r="D574" s="582"/>
      <c r="E574" s="582"/>
      <c r="F574" s="582"/>
      <c r="G574" s="582"/>
      <c r="H574" s="878"/>
      <c r="I574" s="526">
        <f t="shared" si="231"/>
        <v>5.6000000000000005</v>
      </c>
      <c r="J574" s="527">
        <f>SUM(J22+J26+J46+J51+J62+J66+J73+J76+J140)</f>
        <v>5.6000000000000005</v>
      </c>
      <c r="K574" s="527">
        <f>SUM(K22+K26+K46+K51+K62+K66+K73+K76+K140)</f>
        <v>0</v>
      </c>
      <c r="L574" s="528">
        <f>SUM(L22+L26+L46+L51+L62+L66+L73+L76+L140)</f>
        <v>0</v>
      </c>
      <c r="M574" s="526">
        <f t="shared" si="228"/>
        <v>56.899999999999991</v>
      </c>
      <c r="N574" s="529">
        <f>SUM(N22+N46+N62+N66+N73+N76+N140)</f>
        <v>56.899999999999991</v>
      </c>
      <c r="O574" s="529">
        <f>SUM(O22+O46+O62+O66+O73+O76+O140)</f>
        <v>0</v>
      </c>
      <c r="P574" s="529">
        <f>SUM(P22+P46+P62+P66+P73+P76+P140)</f>
        <v>0</v>
      </c>
      <c r="Q574" s="526">
        <f t="shared" si="229"/>
        <v>56.899999999999991</v>
      </c>
      <c r="R574" s="529">
        <f>SUM(R22+R26+R46+R51+R62+R66+R73+R76+R140)</f>
        <v>56.899999999999991</v>
      </c>
      <c r="S574" s="527">
        <f>SUM(S22+S26+S46+S51+S62+S66+S73+S76+S140)</f>
        <v>0</v>
      </c>
      <c r="T574" s="530">
        <f>SUM(T22+T26+T46+T51+T62+T66+T73+T76+T140)</f>
        <v>0</v>
      </c>
      <c r="U574" s="526">
        <f t="shared" si="230"/>
        <v>56.899999999999991</v>
      </c>
      <c r="V574" s="529">
        <f>SUM(V22+V26+V46+V51+V62+V66+V73+V76+V140)</f>
        <v>56.899999999999991</v>
      </c>
      <c r="W574" s="210">
        <f>SUM(W22+W26+W46+W51+W62+W66+W73+W76+W140)</f>
        <v>0</v>
      </c>
      <c r="X574" s="211">
        <f>SUM(X22+X26+X46+X51+X62+X66+X73+X76+X140)</f>
        <v>0</v>
      </c>
      <c r="Y574" s="277"/>
    </row>
    <row r="575" spans="1:25" s="3" customFormat="1" ht="13.5" customHeight="1" x14ac:dyDescent="0.2">
      <c r="A575" s="877" t="s">
        <v>411</v>
      </c>
      <c r="B575" s="582"/>
      <c r="C575" s="582"/>
      <c r="D575" s="582"/>
      <c r="E575" s="582"/>
      <c r="F575" s="582"/>
      <c r="G575" s="582"/>
      <c r="H575" s="878"/>
      <c r="I575" s="526">
        <f>SUM(J575+L575)</f>
        <v>186.8</v>
      </c>
      <c r="J575" s="527">
        <f>SUM(J293+J297+J513)</f>
        <v>0</v>
      </c>
      <c r="K575" s="527">
        <f>SUM(K293+K297+K513)</f>
        <v>0</v>
      </c>
      <c r="L575" s="527">
        <f>SUM(L293+L297+L513)</f>
        <v>186.8</v>
      </c>
      <c r="M575" s="526">
        <f t="shared" si="228"/>
        <v>0</v>
      </c>
      <c r="N575" s="529">
        <f>SUM(N293+N297)</f>
        <v>0</v>
      </c>
      <c r="O575" s="529">
        <f>SUM(O293+O297)</f>
        <v>0</v>
      </c>
      <c r="P575" s="529">
        <f>SUM(P293+P297)</f>
        <v>0</v>
      </c>
      <c r="Q575" s="526">
        <f t="shared" si="229"/>
        <v>0</v>
      </c>
      <c r="R575" s="529">
        <f>SUM(R293+R297)</f>
        <v>0</v>
      </c>
      <c r="S575" s="529">
        <f>SUM(S293+S297)</f>
        <v>0</v>
      </c>
      <c r="T575" s="529">
        <f>SUM(T293+T297)</f>
        <v>0</v>
      </c>
      <c r="U575" s="526">
        <f t="shared" si="230"/>
        <v>0</v>
      </c>
      <c r="V575" s="529">
        <f>SUM(V293+V297)</f>
        <v>0</v>
      </c>
      <c r="W575" s="529">
        <f>SUM(W293+W297)</f>
        <v>0</v>
      </c>
      <c r="X575" s="563">
        <f>SUM(X293+X297)</f>
        <v>0</v>
      </c>
      <c r="Y575" s="537"/>
    </row>
    <row r="576" spans="1:25" s="3" customFormat="1" ht="24" customHeight="1" x14ac:dyDescent="0.2">
      <c r="A576" s="877" t="s">
        <v>412</v>
      </c>
      <c r="B576" s="582"/>
      <c r="C576" s="582"/>
      <c r="D576" s="582"/>
      <c r="E576" s="582"/>
      <c r="F576" s="582"/>
      <c r="G576" s="582"/>
      <c r="H576" s="878"/>
      <c r="I576" s="526">
        <f t="shared" si="231"/>
        <v>5.4</v>
      </c>
      <c r="J576" s="527">
        <f t="shared" ref="J576:L577" si="232">SUM(J124)</f>
        <v>5.4</v>
      </c>
      <c r="K576" s="527">
        <f t="shared" si="232"/>
        <v>5</v>
      </c>
      <c r="L576" s="528">
        <f t="shared" si="232"/>
        <v>0</v>
      </c>
      <c r="M576" s="526">
        <f t="shared" si="228"/>
        <v>5.4</v>
      </c>
      <c r="N576" s="529">
        <f t="shared" ref="N576:P577" si="233">SUM(N124)</f>
        <v>5.4</v>
      </c>
      <c r="O576" s="527">
        <f t="shared" si="233"/>
        <v>5</v>
      </c>
      <c r="P576" s="530">
        <f t="shared" si="233"/>
        <v>0</v>
      </c>
      <c r="Q576" s="526">
        <f t="shared" si="229"/>
        <v>5.4</v>
      </c>
      <c r="R576" s="529">
        <f t="shared" ref="R576:T577" si="234">SUM(R124)</f>
        <v>5.4</v>
      </c>
      <c r="S576" s="527">
        <f t="shared" si="234"/>
        <v>5</v>
      </c>
      <c r="T576" s="530">
        <f t="shared" si="234"/>
        <v>0</v>
      </c>
      <c r="U576" s="526">
        <f t="shared" si="230"/>
        <v>5.4</v>
      </c>
      <c r="V576" s="529">
        <f t="shared" ref="V576:X577" si="235">SUM(V124)</f>
        <v>5.4</v>
      </c>
      <c r="W576" s="210">
        <f t="shared" si="235"/>
        <v>5</v>
      </c>
      <c r="X576" s="211">
        <f t="shared" si="235"/>
        <v>0</v>
      </c>
      <c r="Y576" s="277"/>
    </row>
    <row r="577" spans="1:25" s="3" customFormat="1" ht="26.25" customHeight="1" x14ac:dyDescent="0.2">
      <c r="A577" s="877" t="s">
        <v>413</v>
      </c>
      <c r="B577" s="582"/>
      <c r="C577" s="582"/>
      <c r="D577" s="582"/>
      <c r="E577" s="582"/>
      <c r="F577" s="582"/>
      <c r="G577" s="582"/>
      <c r="H577" s="878"/>
      <c r="I577" s="526">
        <f t="shared" si="231"/>
        <v>5.4</v>
      </c>
      <c r="J577" s="527">
        <f t="shared" si="232"/>
        <v>5.4</v>
      </c>
      <c r="K577" s="527">
        <f t="shared" si="232"/>
        <v>3.9</v>
      </c>
      <c r="L577" s="528">
        <f t="shared" si="232"/>
        <v>0</v>
      </c>
      <c r="M577" s="526">
        <f t="shared" si="228"/>
        <v>5.4</v>
      </c>
      <c r="N577" s="529">
        <f t="shared" si="233"/>
        <v>5.4</v>
      </c>
      <c r="O577" s="527">
        <f t="shared" si="233"/>
        <v>4</v>
      </c>
      <c r="P577" s="530">
        <f t="shared" si="233"/>
        <v>0</v>
      </c>
      <c r="Q577" s="526">
        <f t="shared" si="229"/>
        <v>5.4</v>
      </c>
      <c r="R577" s="529">
        <f t="shared" si="234"/>
        <v>5.4</v>
      </c>
      <c r="S577" s="527">
        <f t="shared" si="234"/>
        <v>4</v>
      </c>
      <c r="T577" s="530">
        <f t="shared" si="234"/>
        <v>0</v>
      </c>
      <c r="U577" s="526">
        <f t="shared" si="230"/>
        <v>5.4</v>
      </c>
      <c r="V577" s="529">
        <f t="shared" si="235"/>
        <v>5.4</v>
      </c>
      <c r="W577" s="210">
        <f t="shared" si="235"/>
        <v>4</v>
      </c>
      <c r="X577" s="211">
        <f t="shared" si="235"/>
        <v>0</v>
      </c>
      <c r="Y577" s="277"/>
    </row>
    <row r="578" spans="1:25" s="3" customFormat="1" ht="26.25" customHeight="1" x14ac:dyDescent="0.2">
      <c r="A578" s="861" t="s">
        <v>483</v>
      </c>
      <c r="B578" s="862"/>
      <c r="C578" s="862"/>
      <c r="D578" s="862"/>
      <c r="E578" s="862"/>
      <c r="F578" s="862"/>
      <c r="G578" s="862"/>
      <c r="H578" s="863"/>
      <c r="I578" s="526">
        <f t="shared" si="231"/>
        <v>172.4</v>
      </c>
      <c r="J578" s="527">
        <f>SUM(J265+J348+J352+J542+J142)</f>
        <v>172.4</v>
      </c>
      <c r="K578" s="527">
        <f>SUM(K265+K348+K352+K542+K142)</f>
        <v>0</v>
      </c>
      <c r="L578" s="527">
        <f>SUM(L265+L348+L352+L542+L142)</f>
        <v>0</v>
      </c>
      <c r="M578" s="526">
        <f t="shared" si="228"/>
        <v>303.39999999999998</v>
      </c>
      <c r="N578" s="529">
        <f>SUM(N265+N348+N352+N542+N142)</f>
        <v>303.39999999999998</v>
      </c>
      <c r="O578" s="529">
        <f>SUM(O265+O348+O352+O542+O142)</f>
        <v>0</v>
      </c>
      <c r="P578" s="531">
        <f>SUM(P265+P348+P352+P542+P142)</f>
        <v>0</v>
      </c>
      <c r="Q578" s="526">
        <f t="shared" si="229"/>
        <v>236</v>
      </c>
      <c r="R578" s="529">
        <f>SUM(R265+R348+R352+R542+R142)</f>
        <v>236</v>
      </c>
      <c r="S578" s="529">
        <f>SUM(S265+S348+S352+S542+S142)</f>
        <v>0</v>
      </c>
      <c r="T578" s="531">
        <f>SUM(T265+T348+T352+T542+T142)</f>
        <v>0</v>
      </c>
      <c r="U578" s="526">
        <f t="shared" si="230"/>
        <v>236</v>
      </c>
      <c r="V578" s="529">
        <f>SUM(V265+V348+V352+V542+V142)</f>
        <v>236</v>
      </c>
      <c r="W578" s="460">
        <f>SUM(W265+W348+W352+W542+W142)</f>
        <v>0</v>
      </c>
      <c r="X578" s="473">
        <f>SUM(X265+X348+X352+X542+X142)</f>
        <v>0</v>
      </c>
      <c r="Y578" s="277"/>
    </row>
    <row r="579" spans="1:25" s="3" customFormat="1" ht="14.45" customHeight="1" x14ac:dyDescent="0.2">
      <c r="A579" s="861" t="s">
        <v>449</v>
      </c>
      <c r="B579" s="862"/>
      <c r="C579" s="862"/>
      <c r="D579" s="862"/>
      <c r="E579" s="862"/>
      <c r="F579" s="862"/>
      <c r="G579" s="862"/>
      <c r="H579" s="863"/>
      <c r="I579" s="526">
        <f t="shared" si="231"/>
        <v>0</v>
      </c>
      <c r="J579" s="527">
        <f>SUM(J471+J482)</f>
        <v>0</v>
      </c>
      <c r="K579" s="527">
        <f>SUM(K471+K482)</f>
        <v>0</v>
      </c>
      <c r="L579" s="528">
        <f>SUM(L471+L482)</f>
        <v>0</v>
      </c>
      <c r="M579" s="526">
        <f t="shared" si="228"/>
        <v>95</v>
      </c>
      <c r="N579" s="529">
        <f>SUM(N347+N355+N326)</f>
        <v>95</v>
      </c>
      <c r="O579" s="529">
        <f>SUM(O347)</f>
        <v>0</v>
      </c>
      <c r="P579" s="529">
        <f>SUM(P347)</f>
        <v>0</v>
      </c>
      <c r="Q579" s="526">
        <f t="shared" si="229"/>
        <v>95</v>
      </c>
      <c r="R579" s="529">
        <f>SUM(R347+R355+R326)</f>
        <v>95</v>
      </c>
      <c r="S579" s="529">
        <f>SUM(S347)</f>
        <v>0</v>
      </c>
      <c r="T579" s="529">
        <f>SUM(T347)</f>
        <v>0</v>
      </c>
      <c r="U579" s="526">
        <f t="shared" si="230"/>
        <v>95</v>
      </c>
      <c r="V579" s="529">
        <f>SUM(V347+V355+V326)</f>
        <v>95</v>
      </c>
      <c r="W579" s="460">
        <f>SUM(W347)</f>
        <v>0</v>
      </c>
      <c r="X579" s="211">
        <f>SUM(X347)</f>
        <v>0</v>
      </c>
      <c r="Y579" s="277"/>
    </row>
    <row r="580" spans="1:25" s="3" customFormat="1" ht="13.5" customHeight="1" thickBot="1" x14ac:dyDescent="0.25">
      <c r="A580" s="874" t="s">
        <v>433</v>
      </c>
      <c r="B580" s="875"/>
      <c r="C580" s="875"/>
      <c r="D580" s="875"/>
      <c r="E580" s="875"/>
      <c r="F580" s="875"/>
      <c r="G580" s="875"/>
      <c r="H580" s="876"/>
      <c r="I580" s="532">
        <f t="shared" si="231"/>
        <v>17.8</v>
      </c>
      <c r="J580" s="533">
        <f>SUM(J499)</f>
        <v>17.8</v>
      </c>
      <c r="K580" s="533">
        <f>SUM(K499)</f>
        <v>0</v>
      </c>
      <c r="L580" s="534">
        <f>SUM(L499)</f>
        <v>0</v>
      </c>
      <c r="M580" s="532">
        <f t="shared" si="228"/>
        <v>20</v>
      </c>
      <c r="N580" s="535">
        <f>SUM(N499)</f>
        <v>20</v>
      </c>
      <c r="O580" s="533">
        <f>SUM(O499)</f>
        <v>0</v>
      </c>
      <c r="P580" s="536">
        <f>SUM(P499)</f>
        <v>0</v>
      </c>
      <c r="Q580" s="532">
        <f t="shared" ref="Q580:Q581" si="236">SUM(R580+T580)</f>
        <v>20</v>
      </c>
      <c r="R580" s="535">
        <f>SUM(R499)</f>
        <v>20</v>
      </c>
      <c r="S580" s="533">
        <f>SUM(S499)</f>
        <v>0</v>
      </c>
      <c r="T580" s="536">
        <f>SUM(T499)</f>
        <v>0</v>
      </c>
      <c r="U580" s="532">
        <f t="shared" ref="U580:U581" si="237">SUM(V580+X580)</f>
        <v>20</v>
      </c>
      <c r="V580" s="535">
        <f>SUM(V499)</f>
        <v>20</v>
      </c>
      <c r="W580" s="393">
        <f>SUM(W499)</f>
        <v>0</v>
      </c>
      <c r="X580" s="394">
        <f>SUM(X499)</f>
        <v>0</v>
      </c>
      <c r="Y580" s="277"/>
    </row>
    <row r="581" spans="1:25" ht="18" customHeight="1" thickBot="1" x14ac:dyDescent="0.25">
      <c r="A581" s="865" t="s">
        <v>260</v>
      </c>
      <c r="B581" s="866"/>
      <c r="C581" s="866"/>
      <c r="D581" s="866"/>
      <c r="E581" s="866"/>
      <c r="F581" s="866"/>
      <c r="G581" s="866"/>
      <c r="H581" s="867"/>
      <c r="I581" s="449">
        <f>SUM(J581+L581)</f>
        <v>7947.7000000000007</v>
      </c>
      <c r="J581" s="450">
        <f>SUM(J569:J580)</f>
        <v>6705.1</v>
      </c>
      <c r="K581" s="450">
        <f>SUM(K569:K580)</f>
        <v>5044.6000000000004</v>
      </c>
      <c r="L581" s="450">
        <f>SUM(L569:L580)</f>
        <v>1242.5999999999999</v>
      </c>
      <c r="M581" s="449">
        <f t="shared" si="228"/>
        <v>10052.100000000002</v>
      </c>
      <c r="N581" s="450">
        <f>SUM(N569:N580)</f>
        <v>7825.1000000000013</v>
      </c>
      <c r="O581" s="450">
        <f>SUM(O569:O580)</f>
        <v>5443.9999999999991</v>
      </c>
      <c r="P581" s="450">
        <f>SUM(P569:P580)</f>
        <v>2227</v>
      </c>
      <c r="Q581" s="449">
        <f t="shared" si="236"/>
        <v>11248.1</v>
      </c>
      <c r="R581" s="450">
        <f>SUM(R569:R580)</f>
        <v>7835.6</v>
      </c>
      <c r="S581" s="450">
        <f>SUM(S569:S580)</f>
        <v>5466.5999999999995</v>
      </c>
      <c r="T581" s="450">
        <f>SUM(T569:T580)</f>
        <v>3412.5</v>
      </c>
      <c r="U581" s="449">
        <f t="shared" si="237"/>
        <v>9295</v>
      </c>
      <c r="V581" s="450">
        <f>SUM(V569:V580)</f>
        <v>7824.9000000000005</v>
      </c>
      <c r="W581" s="450">
        <f>SUM(W569:W580)</f>
        <v>5466.5999999999995</v>
      </c>
      <c r="X581" s="538">
        <f>SUM(X569:X580)</f>
        <v>1470.1</v>
      </c>
      <c r="Y581" s="537"/>
    </row>
    <row r="582" spans="1:25" ht="12.75" hidden="1" customHeight="1" x14ac:dyDescent="0.2">
      <c r="A582" s="843"/>
      <c r="B582" s="843"/>
      <c r="C582" s="843"/>
      <c r="D582" s="843"/>
      <c r="E582" s="843"/>
      <c r="F582" s="843"/>
      <c r="G582" s="843"/>
      <c r="H582" s="843"/>
      <c r="I582" s="843"/>
      <c r="J582" s="843"/>
      <c r="K582" s="843"/>
      <c r="L582" s="843"/>
      <c r="M582" s="843"/>
      <c r="N582" s="843"/>
      <c r="O582" s="843"/>
      <c r="P582" s="843"/>
      <c r="Q582" s="843"/>
      <c r="R582" s="843"/>
      <c r="S582" s="843"/>
      <c r="T582" s="843"/>
      <c r="U582" s="843"/>
      <c r="V582" s="843"/>
      <c r="W582" s="843"/>
      <c r="X582" s="843"/>
    </row>
    <row r="583" spans="1:25" ht="13.5" hidden="1" customHeight="1" x14ac:dyDescent="0.2">
      <c r="A583" s="845" t="s">
        <v>261</v>
      </c>
      <c r="B583" s="845"/>
      <c r="C583" s="845"/>
      <c r="D583" s="845"/>
      <c r="E583" s="845"/>
      <c r="F583" s="845"/>
      <c r="G583" s="845"/>
      <c r="H583" s="845"/>
      <c r="I583" s="212">
        <f t="shared" ref="I583:I615" si="238">SUM(J583+L583)</f>
        <v>3556.1000000000008</v>
      </c>
      <c r="J583" s="44">
        <f t="shared" ref="J583:X583" si="239">SUM(J12+J14+J15+J16+J17+J21+J23+J40+J45+J50+J54+J58+J61+J65+J69+J72+J75+J79+J82+J86+J90+J111+J114+J267+J303+J305+J307+J359+J512+J517+J522+J530+J532)</f>
        <v>3424.1000000000008</v>
      </c>
      <c r="K583" s="44">
        <f t="shared" si="239"/>
        <v>2472.3000000000011</v>
      </c>
      <c r="L583" s="44">
        <f t="shared" si="239"/>
        <v>132</v>
      </c>
      <c r="M583" s="44">
        <f t="shared" si="239"/>
        <v>4300.2</v>
      </c>
      <c r="N583" s="44">
        <f t="shared" si="239"/>
        <v>3750.2000000000003</v>
      </c>
      <c r="O583" s="44">
        <f t="shared" si="239"/>
        <v>2628.3999999999996</v>
      </c>
      <c r="P583" s="44">
        <f t="shared" si="239"/>
        <v>550</v>
      </c>
      <c r="Q583" s="44">
        <f t="shared" si="239"/>
        <v>6095.6000000000013</v>
      </c>
      <c r="R583" s="44">
        <f t="shared" si="239"/>
        <v>3830.6000000000008</v>
      </c>
      <c r="S583" s="44">
        <f t="shared" si="239"/>
        <v>2626.5</v>
      </c>
      <c r="T583" s="44">
        <f t="shared" si="239"/>
        <v>2265</v>
      </c>
      <c r="U583" s="44">
        <f t="shared" si="239"/>
        <v>4165.6000000000013</v>
      </c>
      <c r="V583" s="44">
        <f t="shared" si="239"/>
        <v>3830.6000000000008</v>
      </c>
      <c r="W583" s="44">
        <f t="shared" si="239"/>
        <v>2626.5</v>
      </c>
      <c r="X583" s="44">
        <f t="shared" si="239"/>
        <v>335</v>
      </c>
    </row>
    <row r="584" spans="1:25" ht="13.5" hidden="1" customHeight="1" x14ac:dyDescent="0.2">
      <c r="A584" s="845" t="s">
        <v>262</v>
      </c>
      <c r="B584" s="845"/>
      <c r="C584" s="845"/>
      <c r="D584" s="845"/>
      <c r="E584" s="845"/>
      <c r="F584" s="845"/>
      <c r="G584" s="845"/>
      <c r="H584" s="845"/>
      <c r="I584" s="212" t="e">
        <f t="shared" si="238"/>
        <v>#REF!</v>
      </c>
      <c r="J584" s="44" t="e">
        <f>SUM(J138+#REF!+J273)</f>
        <v>#REF!</v>
      </c>
      <c r="K584" s="44" t="e">
        <f>SUM(K138+#REF!+K273)</f>
        <v>#REF!</v>
      </c>
      <c r="L584" s="44" t="e">
        <f>SUM(L138+#REF!+L273)</f>
        <v>#REF!</v>
      </c>
      <c r="M584" s="44" t="e">
        <f>SUM(M138+#REF!+M273)</f>
        <v>#REF!</v>
      </c>
      <c r="N584" s="44" t="e">
        <f>SUM(N138+#REF!+N273)</f>
        <v>#REF!</v>
      </c>
      <c r="O584" s="44" t="e">
        <f>SUM(O138+#REF!+O273)</f>
        <v>#REF!</v>
      </c>
      <c r="P584" s="44" t="e">
        <f>SUM(P138+#REF!+P273)</f>
        <v>#REF!</v>
      </c>
      <c r="Q584" s="44" t="e">
        <f>SUM(Q138+#REF!+Q273)</f>
        <v>#REF!</v>
      </c>
      <c r="R584" s="44" t="e">
        <f>SUM(R138+#REF!+R273)</f>
        <v>#REF!</v>
      </c>
      <c r="S584" s="44" t="e">
        <f>SUM(S138+#REF!+S273)</f>
        <v>#REF!</v>
      </c>
      <c r="T584" s="44" t="e">
        <f>SUM(T138+#REF!+T273)</f>
        <v>#REF!</v>
      </c>
      <c r="U584" s="44" t="e">
        <f>SUM(U138+#REF!+U273)</f>
        <v>#REF!</v>
      </c>
      <c r="V584" s="44" t="e">
        <f>SUM(V138+#REF!+V273)</f>
        <v>#REF!</v>
      </c>
      <c r="W584" s="44" t="e">
        <f>SUM(W138+#REF!+W273)</f>
        <v>#REF!</v>
      </c>
      <c r="X584" s="44" t="e">
        <f>SUM(X138+#REF!+X273)</f>
        <v>#REF!</v>
      </c>
    </row>
    <row r="585" spans="1:25" ht="12.75" hidden="1" customHeight="1" x14ac:dyDescent="0.2">
      <c r="A585" s="845" t="s">
        <v>263</v>
      </c>
      <c r="B585" s="845"/>
      <c r="C585" s="845"/>
      <c r="D585" s="845"/>
      <c r="E585" s="845"/>
      <c r="F585" s="845"/>
      <c r="G585" s="845"/>
      <c r="H585" s="845"/>
      <c r="I585" s="212" t="e">
        <f t="shared" si="238"/>
        <v>#REF!</v>
      </c>
      <c r="J585" s="44" t="e">
        <f>SUM(J25+J27+J285+J328+J337+#REF!+J496+J502+J508)</f>
        <v>#REF!</v>
      </c>
      <c r="K585" s="44" t="e">
        <f>SUM(K25+K27+K285+K328+K337+#REF!+K496+K502+K508)</f>
        <v>#REF!</v>
      </c>
      <c r="L585" s="44" t="e">
        <f>SUM(L25+L27+L285+L328+L337+#REF!+L496+L502+L508)</f>
        <v>#REF!</v>
      </c>
      <c r="M585" s="44" t="e">
        <f>SUM(M25+M27+M285+M328+M337+#REF!+M496+M502+M508)</f>
        <v>#REF!</v>
      </c>
      <c r="N585" s="44" t="e">
        <f>SUM(N25+N27+N127+N285+N328+N337+#REF!+N496+N502+N508)</f>
        <v>#REF!</v>
      </c>
      <c r="O585" s="44" t="e">
        <f>SUM(O25+O27+O127+O285+O328+O337+#REF!+O496+O502+O508)</f>
        <v>#REF!</v>
      </c>
      <c r="P585" s="44" t="e">
        <f>SUM(P25+P27+P127+P285+P328+P337+#REF!+P496+P502+P508)</f>
        <v>#REF!</v>
      </c>
      <c r="Q585" s="44" t="e">
        <f>SUM(Q25+Q27+Q127+Q285+Q328+Q337+#REF!+Q496+Q502+Q508)</f>
        <v>#REF!</v>
      </c>
      <c r="R585" s="44" t="e">
        <f>SUM(R25+R27+R127+R285+R328+R337+#REF!+R496+R502+R508)</f>
        <v>#REF!</v>
      </c>
      <c r="S585" s="44" t="e">
        <f>SUM(S25+S27+S127+S285+S328+S337+#REF!+S496+S502+S508)</f>
        <v>#REF!</v>
      </c>
      <c r="T585" s="44" t="e">
        <f>SUM(T25+T27+T127+T285+T328+T337+#REF!+T496+T502+T508)</f>
        <v>#REF!</v>
      </c>
      <c r="U585" s="44" t="e">
        <f>SUM(U25+U27+U127+U285+U328+U337+#REF!+U496+U502+U508)</f>
        <v>#REF!</v>
      </c>
      <c r="V585" s="44" t="e">
        <f>SUM(V25+V27+V127+V285+V328+V337+#REF!+V496+V502+V508)</f>
        <v>#REF!</v>
      </c>
      <c r="W585" s="44" t="e">
        <f>SUM(W25+W27+W127+W285+W328+W337+#REF!+W496+W502+W508)</f>
        <v>#REF!</v>
      </c>
      <c r="X585" s="44" t="e">
        <f>SUM(X25+X27+X127+X285+X328+X337+#REF!+X496+X502+X508)</f>
        <v>#REF!</v>
      </c>
    </row>
    <row r="586" spans="1:25" ht="12.75" hidden="1" customHeight="1" x14ac:dyDescent="0.2">
      <c r="A586" s="845" t="s">
        <v>264</v>
      </c>
      <c r="B586" s="845"/>
      <c r="C586" s="845"/>
      <c r="D586" s="845"/>
      <c r="E586" s="845"/>
      <c r="F586" s="845"/>
      <c r="G586" s="845"/>
      <c r="H586" s="845"/>
      <c r="I586" s="212">
        <f t="shared" si="238"/>
        <v>16.3</v>
      </c>
      <c r="J586" s="44">
        <f>SUM(J28)</f>
        <v>16.3</v>
      </c>
      <c r="K586" s="44">
        <f>SUM(K28)</f>
        <v>16</v>
      </c>
      <c r="L586" s="44">
        <f>SUM(L28)</f>
        <v>0</v>
      </c>
      <c r="M586" s="212">
        <f t="shared" ref="M586:M596" si="240">SUM(N586+P586)</f>
        <v>16.899999999999999</v>
      </c>
      <c r="N586" s="44">
        <f>SUM(N28)</f>
        <v>16.899999999999999</v>
      </c>
      <c r="O586" s="44">
        <f>SUM(O28)</f>
        <v>16.100000000000001</v>
      </c>
      <c r="P586" s="44">
        <f>SUM(P28)</f>
        <v>0</v>
      </c>
      <c r="Q586" s="212">
        <f t="shared" ref="Q586:Q614" si="241">SUM(R586+T586)</f>
        <v>18.8</v>
      </c>
      <c r="R586" s="44">
        <f>SUM(R28)</f>
        <v>18.8</v>
      </c>
      <c r="S586" s="44">
        <f>SUM(S28)</f>
        <v>18</v>
      </c>
      <c r="T586" s="44">
        <f>SUM(T28)</f>
        <v>0</v>
      </c>
      <c r="U586" s="212">
        <f t="shared" ref="U586:U614" si="242">SUM(V586+X586)</f>
        <v>18.8</v>
      </c>
      <c r="V586" s="44">
        <f>SUM(V28)</f>
        <v>18.8</v>
      </c>
      <c r="W586" s="44">
        <f>SUM(W28)</f>
        <v>18</v>
      </c>
      <c r="X586" s="44">
        <f>SUM(X28)</f>
        <v>0</v>
      </c>
    </row>
    <row r="587" spans="1:25" ht="13.5" hidden="1" customHeight="1" x14ac:dyDescent="0.2">
      <c r="A587" s="845" t="s">
        <v>265</v>
      </c>
      <c r="B587" s="845"/>
      <c r="C587" s="845"/>
      <c r="D587" s="845"/>
      <c r="E587" s="845"/>
      <c r="F587" s="845"/>
      <c r="G587" s="845"/>
      <c r="H587" s="845"/>
      <c r="I587" s="212" t="e">
        <f t="shared" si="238"/>
        <v>#REF!</v>
      </c>
      <c r="J587" s="44" t="e">
        <f>SUM(#REF!)</f>
        <v>#REF!</v>
      </c>
      <c r="K587" s="44" t="e">
        <f>SUM(#REF!)</f>
        <v>#REF!</v>
      </c>
      <c r="L587" s="44" t="e">
        <f>SUM(#REF!)</f>
        <v>#REF!</v>
      </c>
      <c r="M587" s="212" t="e">
        <f t="shared" si="240"/>
        <v>#REF!</v>
      </c>
      <c r="N587" s="44" t="e">
        <f>SUM(#REF!)</f>
        <v>#REF!</v>
      </c>
      <c r="O587" s="44" t="e">
        <f>SUM(#REF!)</f>
        <v>#REF!</v>
      </c>
      <c r="P587" s="44" t="e">
        <f>SUM(#REF!)</f>
        <v>#REF!</v>
      </c>
      <c r="Q587" s="212" t="e">
        <f t="shared" si="241"/>
        <v>#REF!</v>
      </c>
      <c r="R587" s="44" t="e">
        <f>SUM(#REF!)</f>
        <v>#REF!</v>
      </c>
      <c r="S587" s="44" t="e">
        <f>SUM(#REF!)</f>
        <v>#REF!</v>
      </c>
      <c r="T587" s="44" t="e">
        <f>SUM(#REF!)</f>
        <v>#REF!</v>
      </c>
      <c r="U587" s="212" t="e">
        <f t="shared" si="242"/>
        <v>#REF!</v>
      </c>
      <c r="V587" s="44" t="e">
        <f>SUM(#REF!)</f>
        <v>#REF!</v>
      </c>
      <c r="W587" s="44" t="e">
        <f>SUM(#REF!)</f>
        <v>#REF!</v>
      </c>
      <c r="X587" s="44" t="e">
        <f>SUM(#REF!)</f>
        <v>#REF!</v>
      </c>
    </row>
    <row r="588" spans="1:25" ht="13.5" hidden="1" customHeight="1" x14ac:dyDescent="0.2">
      <c r="A588" s="845" t="s">
        <v>266</v>
      </c>
      <c r="B588" s="845"/>
      <c r="C588" s="845"/>
      <c r="D588" s="845"/>
      <c r="E588" s="845"/>
      <c r="F588" s="845"/>
      <c r="G588" s="845"/>
      <c r="H588" s="845"/>
      <c r="I588" s="212">
        <f t="shared" si="238"/>
        <v>73.5</v>
      </c>
      <c r="J588" s="44">
        <f>SUM(J29)</f>
        <v>73.5</v>
      </c>
      <c r="K588" s="44">
        <f>SUM(K29)</f>
        <v>72.400000000000006</v>
      </c>
      <c r="L588" s="44">
        <f>SUM(L29)</f>
        <v>0</v>
      </c>
      <c r="M588" s="212">
        <f t="shared" si="240"/>
        <v>81.8</v>
      </c>
      <c r="N588" s="44">
        <f>SUM(N29)</f>
        <v>81.8</v>
      </c>
      <c r="O588" s="44">
        <f>SUM(O29)</f>
        <v>79.5</v>
      </c>
      <c r="P588" s="44">
        <f>SUM(P29)</f>
        <v>0</v>
      </c>
      <c r="Q588" s="212">
        <f t="shared" si="241"/>
        <v>88.8</v>
      </c>
      <c r="R588" s="44">
        <f>SUM(R29)</f>
        <v>88.8</v>
      </c>
      <c r="S588" s="44">
        <f>SUM(S29)</f>
        <v>86.5</v>
      </c>
      <c r="T588" s="44">
        <f>SUM(T29)</f>
        <v>0</v>
      </c>
      <c r="U588" s="212">
        <f t="shared" si="242"/>
        <v>88.8</v>
      </c>
      <c r="V588" s="44">
        <f>SUM(V29)</f>
        <v>88.8</v>
      </c>
      <c r="W588" s="44">
        <f>SUM(W29)</f>
        <v>86.5</v>
      </c>
      <c r="X588" s="44">
        <f>SUM(X29)</f>
        <v>0</v>
      </c>
    </row>
    <row r="589" spans="1:25" ht="13.5" hidden="1" customHeight="1" x14ac:dyDescent="0.2">
      <c r="A589" s="845" t="s">
        <v>267</v>
      </c>
      <c r="B589" s="845"/>
      <c r="C589" s="845"/>
      <c r="D589" s="845"/>
      <c r="E589" s="845"/>
      <c r="F589" s="845"/>
      <c r="G589" s="845"/>
      <c r="H589" s="845"/>
      <c r="I589" s="212" t="e">
        <f t="shared" si="238"/>
        <v>#REF!</v>
      </c>
      <c r="J589" s="44" t="e">
        <f>SUM(J30+J92+#REF!+J354+J448+J450+J452+J454+J456+J458+J460+J462+J464+J466+J468)</f>
        <v>#REF!</v>
      </c>
      <c r="K589" s="44" t="e">
        <f>SUM(K30+K92+#REF!+K354+K448+K450+K452+K454+K456+K458+K460+K462+K464+K466+K468)</f>
        <v>#REF!</v>
      </c>
      <c r="L589" s="44" t="e">
        <f>SUM(L30+L92+#REF!+L354+L448+L450+L452+L454+L456+L458+L460+L462+L464+L466+L468)</f>
        <v>#REF!</v>
      </c>
      <c r="M589" s="44" t="e">
        <f>SUM(M30+M92+#REF!+M354+M448+M450+M452+M454+M456+M458+M460+M462+M464+M466+M468)</f>
        <v>#REF!</v>
      </c>
      <c r="N589" s="44" t="e">
        <f>SUM(N30+N92+#REF!+N354+N448+N450+N452+N454+N456+N458+N460+N462+N464+N466+N468)</f>
        <v>#REF!</v>
      </c>
      <c r="O589" s="44" t="e">
        <f>SUM(O30+O92+#REF!+O354+O448+O450+O452+O454+O456+O458+O460+O462+O464+O466+O468)</f>
        <v>#REF!</v>
      </c>
      <c r="P589" s="44" t="e">
        <f>SUM(P30+P92+#REF!+P354+P448+P450+P452+P454+P456+P458+P460+P462+P464+P466+P468)</f>
        <v>#REF!</v>
      </c>
      <c r="Q589" s="44" t="e">
        <f>SUM(Q30+Q92+#REF!+Q354+Q448+Q450+Q452+Q454+Q456+Q458+Q460+Q462+Q464+Q466+Q468)</f>
        <v>#REF!</v>
      </c>
      <c r="R589" s="44" t="e">
        <f>SUM(R30+R92+#REF!+R354+R448+R450+R452+R454+R456+R458+R460+R462+R464+R466+R468)</f>
        <v>#REF!</v>
      </c>
      <c r="S589" s="44" t="e">
        <f>SUM(S30+S92+#REF!+S354+S448+S450+S452+S454+S456+S458+S460+S462+S464+S466+S468)</f>
        <v>#REF!</v>
      </c>
      <c r="T589" s="44" t="e">
        <f>SUM(T30+T92+#REF!+T354+T448+T450+T452+T454+T456+T458+T460+T462+T464+T466+T468)</f>
        <v>#REF!</v>
      </c>
      <c r="U589" s="44" t="e">
        <f>SUM(U30+U92+#REF!+U354+U448+U450+U452+U454+U456+U458+U460+U462+U464+U466+U468)</f>
        <v>#REF!</v>
      </c>
      <c r="V589" s="44" t="e">
        <f>SUM(V30+V92+#REF!+V354+V448+V450+V452+V454+V456+V458+V460+V462+V464+V466+V468)</f>
        <v>#REF!</v>
      </c>
      <c r="W589" s="44" t="e">
        <f>SUM(W30+W92+#REF!+W354+W448+W450+W452+W454+W456+W458+W460+W462+W464+W466+W468)</f>
        <v>#REF!</v>
      </c>
      <c r="X589" s="44" t="e">
        <f>SUM(X30+X92+#REF!+X354+X448+X450+X452+X454+X456+X458+X460+X462+X464+X466+X468)</f>
        <v>#REF!</v>
      </c>
    </row>
    <row r="590" spans="1:25" ht="13.5" hidden="1" customHeight="1" x14ac:dyDescent="0.2">
      <c r="A590" s="845" t="s">
        <v>268</v>
      </c>
      <c r="B590" s="845"/>
      <c r="C590" s="845"/>
      <c r="D590" s="845"/>
      <c r="E590" s="845"/>
      <c r="F590" s="845"/>
      <c r="G590" s="845"/>
      <c r="H590" s="845"/>
      <c r="I590" s="212">
        <f t="shared" si="238"/>
        <v>196.9</v>
      </c>
      <c r="J590" s="44">
        <f t="shared" ref="J590:X590" si="243">SUM(J31+J269+J271+J325)</f>
        <v>196.9</v>
      </c>
      <c r="K590" s="44">
        <f t="shared" si="243"/>
        <v>185.2</v>
      </c>
      <c r="L590" s="44">
        <f t="shared" si="243"/>
        <v>0</v>
      </c>
      <c r="M590" s="44">
        <f t="shared" si="243"/>
        <v>204.6</v>
      </c>
      <c r="N590" s="44">
        <f t="shared" si="243"/>
        <v>204.6</v>
      </c>
      <c r="O590" s="44">
        <f t="shared" si="243"/>
        <v>186.9</v>
      </c>
      <c r="P590" s="44">
        <f t="shared" si="243"/>
        <v>0</v>
      </c>
      <c r="Q590" s="44">
        <f t="shared" si="243"/>
        <v>206.29999999999998</v>
      </c>
      <c r="R590" s="44">
        <f t="shared" si="243"/>
        <v>206.29999999999998</v>
      </c>
      <c r="S590" s="44">
        <f t="shared" si="243"/>
        <v>188.6</v>
      </c>
      <c r="T590" s="44">
        <f t="shared" si="243"/>
        <v>0</v>
      </c>
      <c r="U590" s="44">
        <f t="shared" si="243"/>
        <v>206.29999999999998</v>
      </c>
      <c r="V590" s="44">
        <f t="shared" si="243"/>
        <v>206.29999999999998</v>
      </c>
      <c r="W590" s="44">
        <f t="shared" si="243"/>
        <v>188.6</v>
      </c>
      <c r="X590" s="44">
        <f t="shared" si="243"/>
        <v>0</v>
      </c>
    </row>
    <row r="591" spans="1:25" ht="13.5" hidden="1" customHeight="1" x14ac:dyDescent="0.2">
      <c r="A591" s="845" t="s">
        <v>269</v>
      </c>
      <c r="B591" s="845"/>
      <c r="C591" s="845"/>
      <c r="D591" s="845"/>
      <c r="E591" s="845"/>
      <c r="F591" s="845"/>
      <c r="G591" s="845"/>
      <c r="H591" s="845"/>
      <c r="I591" s="212">
        <f t="shared" si="238"/>
        <v>385.1</v>
      </c>
      <c r="J591" s="44">
        <f t="shared" ref="J591:X591" si="244">SUM(J105+J108+J145+J211+J235)</f>
        <v>385.1</v>
      </c>
      <c r="K591" s="44">
        <f t="shared" si="244"/>
        <v>362.9</v>
      </c>
      <c r="L591" s="44">
        <f t="shared" si="244"/>
        <v>0</v>
      </c>
      <c r="M591" s="44">
        <f t="shared" si="244"/>
        <v>398.4</v>
      </c>
      <c r="N591" s="44">
        <f t="shared" si="244"/>
        <v>398.4</v>
      </c>
      <c r="O591" s="44">
        <f t="shared" si="244"/>
        <v>368.1</v>
      </c>
      <c r="P591" s="44">
        <f t="shared" si="244"/>
        <v>0</v>
      </c>
      <c r="Q591" s="44">
        <f t="shared" si="244"/>
        <v>391.4</v>
      </c>
      <c r="R591" s="44">
        <f t="shared" si="244"/>
        <v>391.4</v>
      </c>
      <c r="S591" s="44">
        <f t="shared" si="244"/>
        <v>368.1</v>
      </c>
      <c r="T591" s="44">
        <f t="shared" si="244"/>
        <v>0</v>
      </c>
      <c r="U591" s="44">
        <f t="shared" si="244"/>
        <v>391.4</v>
      </c>
      <c r="V591" s="44">
        <f t="shared" si="244"/>
        <v>391.4</v>
      </c>
      <c r="W591" s="44">
        <f t="shared" si="244"/>
        <v>368.1</v>
      </c>
      <c r="X591" s="44">
        <f t="shared" si="244"/>
        <v>0</v>
      </c>
    </row>
    <row r="592" spans="1:25" ht="13.5" hidden="1" customHeight="1" x14ac:dyDescent="0.2">
      <c r="A592" s="845" t="s">
        <v>270</v>
      </c>
      <c r="B592" s="845"/>
      <c r="C592" s="845"/>
      <c r="D592" s="845"/>
      <c r="E592" s="845"/>
      <c r="F592" s="845"/>
      <c r="G592" s="845"/>
      <c r="H592" s="845"/>
      <c r="I592" s="212">
        <f t="shared" si="238"/>
        <v>111.5</v>
      </c>
      <c r="J592" s="44">
        <f>SUM(J36+J37)</f>
        <v>111.5</v>
      </c>
      <c r="K592" s="44">
        <f>SUM(K36+K37)</f>
        <v>105.4</v>
      </c>
      <c r="L592" s="44">
        <f>SUM(L36+L37)</f>
        <v>0</v>
      </c>
      <c r="M592" s="212">
        <f t="shared" si="240"/>
        <v>122.5</v>
      </c>
      <c r="N592" s="44">
        <f>SUM(N36+N37)</f>
        <v>122.5</v>
      </c>
      <c r="O592" s="44">
        <f>SUM(O36+O37)</f>
        <v>111</v>
      </c>
      <c r="P592" s="44">
        <f>SUM(P36)</f>
        <v>0</v>
      </c>
      <c r="Q592" s="212">
        <f t="shared" si="241"/>
        <v>121.4</v>
      </c>
      <c r="R592" s="44">
        <f>SUM(R36+R37)</f>
        <v>121.4</v>
      </c>
      <c r="S592" s="44">
        <f>SUM(S36+S37)</f>
        <v>110.7</v>
      </c>
      <c r="T592" s="44">
        <f>SUM(T36)</f>
        <v>0</v>
      </c>
      <c r="U592" s="212">
        <f t="shared" si="242"/>
        <v>121.4</v>
      </c>
      <c r="V592" s="44">
        <f>SUM(V36+V37)</f>
        <v>121.4</v>
      </c>
      <c r="W592" s="44">
        <f>SUM(W36+W37)</f>
        <v>110.7</v>
      </c>
      <c r="X592" s="44">
        <f>SUM(X36+X37)</f>
        <v>0</v>
      </c>
    </row>
    <row r="593" spans="1:24" ht="14.25" hidden="1" customHeight="1" x14ac:dyDescent="0.2">
      <c r="A593" s="845" t="s">
        <v>332</v>
      </c>
      <c r="B593" s="845"/>
      <c r="C593" s="845"/>
      <c r="D593" s="845"/>
      <c r="E593" s="845"/>
      <c r="F593" s="845"/>
      <c r="G593" s="845"/>
      <c r="H593" s="845"/>
      <c r="I593" s="212">
        <f t="shared" si="238"/>
        <v>0</v>
      </c>
      <c r="J593" s="44">
        <f>SUM(J24)</f>
        <v>0</v>
      </c>
      <c r="K593" s="44">
        <f>SUM(K24)</f>
        <v>0</v>
      </c>
      <c r="L593" s="44">
        <f>SUM(L24)</f>
        <v>0</v>
      </c>
      <c r="M593" s="212">
        <f t="shared" si="240"/>
        <v>0</v>
      </c>
      <c r="N593" s="44">
        <f>SUM(N24)</f>
        <v>0</v>
      </c>
      <c r="O593" s="44">
        <f>SUM(O24)</f>
        <v>0</v>
      </c>
      <c r="P593" s="44">
        <f>SUM(P24)</f>
        <v>0</v>
      </c>
      <c r="Q593" s="212">
        <f t="shared" si="241"/>
        <v>0</v>
      </c>
      <c r="R593" s="44">
        <f>SUM(R24)</f>
        <v>0</v>
      </c>
      <c r="S593" s="44">
        <f>SUM(S24)</f>
        <v>0</v>
      </c>
      <c r="T593" s="44">
        <f>SUM(T24)</f>
        <v>0</v>
      </c>
      <c r="U593" s="212">
        <f t="shared" si="242"/>
        <v>0</v>
      </c>
      <c r="V593" s="44">
        <f>SUM(V24)</f>
        <v>0</v>
      </c>
      <c r="W593" s="44">
        <f>SUM(W24)</f>
        <v>0</v>
      </c>
      <c r="X593" s="44">
        <f>SUM(X24)</f>
        <v>0</v>
      </c>
    </row>
    <row r="594" spans="1:24" ht="13.5" hidden="1" customHeight="1" x14ac:dyDescent="0.2">
      <c r="A594" s="845" t="s">
        <v>333</v>
      </c>
      <c r="B594" s="845"/>
      <c r="C594" s="845"/>
      <c r="D594" s="845"/>
      <c r="E594" s="845"/>
      <c r="F594" s="845"/>
      <c r="G594" s="845"/>
      <c r="H594" s="845"/>
      <c r="I594" s="212">
        <f t="shared" si="238"/>
        <v>90.3</v>
      </c>
      <c r="J594" s="44">
        <f>SUM(J292)</f>
        <v>90.3</v>
      </c>
      <c r="K594" s="44">
        <f>SUM(K292)</f>
        <v>0</v>
      </c>
      <c r="L594" s="44">
        <f>SUM(L292)</f>
        <v>0</v>
      </c>
      <c r="M594" s="212">
        <f t="shared" si="240"/>
        <v>87.9</v>
      </c>
      <c r="N594" s="44">
        <f>SUM(N292)</f>
        <v>87.9</v>
      </c>
      <c r="O594" s="44">
        <f>SUM(O292)</f>
        <v>0</v>
      </c>
      <c r="P594" s="44">
        <f>SUM(P292)</f>
        <v>0</v>
      </c>
      <c r="Q594" s="212">
        <f t="shared" si="241"/>
        <v>88</v>
      </c>
      <c r="R594" s="44">
        <f>SUM(R292)</f>
        <v>88</v>
      </c>
      <c r="S594" s="44">
        <f>SUM(S292)</f>
        <v>0</v>
      </c>
      <c r="T594" s="44">
        <f>SUM(T292)</f>
        <v>0</v>
      </c>
      <c r="U594" s="212">
        <f t="shared" si="242"/>
        <v>88</v>
      </c>
      <c r="V594" s="44">
        <f>SUM(V292)</f>
        <v>88</v>
      </c>
      <c r="W594" s="44">
        <f>SUM(W292)</f>
        <v>0</v>
      </c>
      <c r="X594" s="44">
        <f>SUM(X292)</f>
        <v>0</v>
      </c>
    </row>
    <row r="595" spans="1:24" ht="13.5" hidden="1" customHeight="1" x14ac:dyDescent="0.2">
      <c r="A595" s="845" t="s">
        <v>334</v>
      </c>
      <c r="B595" s="845"/>
      <c r="C595" s="845"/>
      <c r="D595" s="845"/>
      <c r="E595" s="845"/>
      <c r="F595" s="845"/>
      <c r="G595" s="845"/>
      <c r="H595" s="845"/>
      <c r="I595" s="212">
        <f>SUM(J595+L595)</f>
        <v>0</v>
      </c>
      <c r="J595" s="44">
        <f>SUM(J295)</f>
        <v>0</v>
      </c>
      <c r="K595" s="44">
        <f>SUM(K295)</f>
        <v>0</v>
      </c>
      <c r="L595" s="44">
        <f>SUM(L295)</f>
        <v>0</v>
      </c>
      <c r="M595" s="212">
        <f t="shared" si="240"/>
        <v>451</v>
      </c>
      <c r="N595" s="44">
        <f>SUM(N295)</f>
        <v>0</v>
      </c>
      <c r="O595" s="44">
        <f>SUM(O295)</f>
        <v>0</v>
      </c>
      <c r="P595" s="44">
        <f>SUM(P295)</f>
        <v>451</v>
      </c>
      <c r="Q595" s="212">
        <f t="shared" si="241"/>
        <v>1127.5</v>
      </c>
      <c r="R595" s="44">
        <f>SUM(R295)</f>
        <v>0</v>
      </c>
      <c r="S595" s="44">
        <f>SUM(S295)</f>
        <v>0</v>
      </c>
      <c r="T595" s="44">
        <f>SUM(T295)</f>
        <v>1127.5</v>
      </c>
      <c r="U595" s="212">
        <f t="shared" si="242"/>
        <v>1135.0999999999999</v>
      </c>
      <c r="V595" s="44">
        <f>SUM(V295)</f>
        <v>0</v>
      </c>
      <c r="W595" s="44">
        <f>SUM(W295)</f>
        <v>0</v>
      </c>
      <c r="X595" s="44">
        <f>SUM(X295)</f>
        <v>1135.0999999999999</v>
      </c>
    </row>
    <row r="596" spans="1:24" ht="13.5" hidden="1" customHeight="1" x14ac:dyDescent="0.2">
      <c r="A596" s="846" t="s">
        <v>211</v>
      </c>
      <c r="B596" s="846"/>
      <c r="C596" s="846"/>
      <c r="D596" s="846"/>
      <c r="E596" s="846"/>
      <c r="F596" s="846"/>
      <c r="G596" s="846"/>
      <c r="H596" s="846"/>
      <c r="I596" s="213" t="e">
        <f t="shared" si="238"/>
        <v>#REF!</v>
      </c>
      <c r="J596" s="213" t="e">
        <f>SUM(J583+J584+J585+J586+J587+J588+J589+J590+J591+J592+J593+J594+J595)</f>
        <v>#REF!</v>
      </c>
      <c r="K596" s="213" t="e">
        <f>SUM(K583+K584+K585+K586+K587+K588+K589+K590+K591+K592+K593+K594+K595)</f>
        <v>#REF!</v>
      </c>
      <c r="L596" s="213" t="e">
        <f>SUM(L583+L584+L585+L586+L587+L588+L589+L590+L591+L592+L593+L594+L595)</f>
        <v>#REF!</v>
      </c>
      <c r="M596" s="214" t="e">
        <f t="shared" si="240"/>
        <v>#REF!</v>
      </c>
      <c r="N596" s="213" t="e">
        <f>SUM(N583:N595)</f>
        <v>#REF!</v>
      </c>
      <c r="O596" s="213" t="e">
        <f>SUM(O583:O595)</f>
        <v>#REF!</v>
      </c>
      <c r="P596" s="213" t="e">
        <f>SUM(P583:P595)</f>
        <v>#REF!</v>
      </c>
      <c r="Q596" s="213" t="e">
        <f t="shared" si="241"/>
        <v>#REF!</v>
      </c>
      <c r="R596" s="213" t="e">
        <f>SUM(R583+R584+R585+R586+R587+R588+R589+R590+R591+R592+R593+R594+R595)</f>
        <v>#REF!</v>
      </c>
      <c r="S596" s="213" t="e">
        <f>SUM(S583+S584+S585+S586+S587+S588+S589+S590+S591+S592+S593+S594+S595)</f>
        <v>#REF!</v>
      </c>
      <c r="T596" s="213" t="e">
        <f>SUM(T583+T584+T585+T586+T587+T588+T589+T590+T591+T592+T593+T594+T595)</f>
        <v>#REF!</v>
      </c>
      <c r="U596" s="213" t="e">
        <f t="shared" si="242"/>
        <v>#REF!</v>
      </c>
      <c r="V596" s="213" t="e">
        <f>SUM(V583+V584+V585+V586+V587+V588+V589+V590+V591+V592+V593+V594+V595)</f>
        <v>#REF!</v>
      </c>
      <c r="W596" s="213" t="e">
        <f>SUM(W583+W584+W585+W586+W587+W588+W589+W590+W591+W592+W593+W594+W595)</f>
        <v>#REF!</v>
      </c>
      <c r="X596" s="213" t="e">
        <f>SUM(X583+X584+X585+X586+X587+X588+X589+X590+X591+X592+X593+X594+X595)</f>
        <v>#REF!</v>
      </c>
    </row>
    <row r="597" spans="1:24" ht="13.5" hidden="1" customHeight="1" x14ac:dyDescent="0.2">
      <c r="A597" s="845" t="s">
        <v>271</v>
      </c>
      <c r="B597" s="845"/>
      <c r="C597" s="845"/>
      <c r="D597" s="845"/>
      <c r="E597" s="845"/>
      <c r="F597" s="845"/>
      <c r="G597" s="845"/>
      <c r="H597" s="845"/>
      <c r="I597" s="212">
        <f t="shared" si="238"/>
        <v>74</v>
      </c>
      <c r="J597" s="44">
        <f>SUM(J100+J102+J110+J113+J116+J118+J238+J255)</f>
        <v>74</v>
      </c>
      <c r="K597" s="44">
        <f>SUM(K100+K102+K110+K113+K116+K118+K238+K255)</f>
        <v>66</v>
      </c>
      <c r="L597" s="44">
        <f>SUM(L100+L102+L110+L113+L116+L118+L238+L255)</f>
        <v>0</v>
      </c>
      <c r="M597" s="212">
        <f t="shared" ref="M597:M614" si="245">SUM(N597+P597)</f>
        <v>76.3</v>
      </c>
      <c r="N597" s="44">
        <f>SUM(N100+N102+N110+N113+N116+N118+N238+N255)</f>
        <v>76.3</v>
      </c>
      <c r="O597" s="44">
        <f>SUM(O100+O102+O110+O113+O116+O118+O238+O255)</f>
        <v>69.7</v>
      </c>
      <c r="P597" s="44">
        <f>SUM(P100+P102+P110+P113+P116+P118+P238+P255)</f>
        <v>0</v>
      </c>
      <c r="Q597" s="212">
        <f t="shared" si="241"/>
        <v>76.3</v>
      </c>
      <c r="R597" s="44">
        <f>SUM(R100+R102+R110+R113+R116+R118+R238+R255)</f>
        <v>76.3</v>
      </c>
      <c r="S597" s="44">
        <f>SUM(S100+S102+S110+S113+S116+S118+S238+S255)</f>
        <v>69.7</v>
      </c>
      <c r="T597" s="44">
        <f>SUM(T100+T102+T110+T113+T116+T118+T238+T255)</f>
        <v>0</v>
      </c>
      <c r="U597" s="212">
        <f t="shared" si="242"/>
        <v>76.3</v>
      </c>
      <c r="V597" s="44">
        <f>SUM(V100+V102+V110+V113+V116+V118+V238+V255)</f>
        <v>76.3</v>
      </c>
      <c r="W597" s="44">
        <f>SUM(W100+W102+W110+W113+W116+W118+W238+W255)</f>
        <v>69.7</v>
      </c>
      <c r="X597" s="44">
        <f>SUM(X100+X102+X110+X113+X116+X118+X238+X255)</f>
        <v>0</v>
      </c>
    </row>
    <row r="598" spans="1:24" ht="13.5" hidden="1" customHeight="1" x14ac:dyDescent="0.2">
      <c r="A598" s="845" t="s">
        <v>272</v>
      </c>
      <c r="B598" s="845"/>
      <c r="C598" s="845"/>
      <c r="D598" s="845"/>
      <c r="E598" s="845"/>
      <c r="F598" s="845"/>
      <c r="G598" s="845"/>
      <c r="H598" s="845"/>
      <c r="I598" s="212">
        <f t="shared" si="238"/>
        <v>41.5</v>
      </c>
      <c r="J598" s="44">
        <f>SUM(J120+J122)</f>
        <v>41.5</v>
      </c>
      <c r="K598" s="44">
        <f>SUM(K120+K122)</f>
        <v>35</v>
      </c>
      <c r="L598" s="44">
        <f>SUM(L120+L122)</f>
        <v>0</v>
      </c>
      <c r="M598" s="212">
        <f t="shared" si="245"/>
        <v>44.5</v>
      </c>
      <c r="N598" s="44">
        <f>SUM(N120+N122)</f>
        <v>44.5</v>
      </c>
      <c r="O598" s="44">
        <f>SUM(O120+O122)</f>
        <v>37.200000000000003</v>
      </c>
      <c r="P598" s="44">
        <f>SUM(P120+P122)</f>
        <v>0</v>
      </c>
      <c r="Q598" s="212">
        <f t="shared" si="241"/>
        <v>44.5</v>
      </c>
      <c r="R598" s="44">
        <f>SUM(R120+R122)</f>
        <v>44.5</v>
      </c>
      <c r="S598" s="44">
        <f>SUM(S120+S122)</f>
        <v>37.200000000000003</v>
      </c>
      <c r="T598" s="44">
        <f>SUM(T120+T122)</f>
        <v>0</v>
      </c>
      <c r="U598" s="212">
        <f t="shared" si="242"/>
        <v>44.5</v>
      </c>
      <c r="V598" s="44">
        <f>SUM(V120+V122)</f>
        <v>44.5</v>
      </c>
      <c r="W598" s="44">
        <f>SUM(W120+W122)</f>
        <v>37.200000000000003</v>
      </c>
      <c r="X598" s="44">
        <f>SUM(X120+X122)</f>
        <v>0</v>
      </c>
    </row>
    <row r="599" spans="1:24" ht="13.5" hidden="1" customHeight="1" x14ac:dyDescent="0.2">
      <c r="A599" s="845" t="s">
        <v>273</v>
      </c>
      <c r="B599" s="845"/>
      <c r="C599" s="845"/>
      <c r="D599" s="845"/>
      <c r="E599" s="845"/>
      <c r="F599" s="845"/>
      <c r="G599" s="845"/>
      <c r="H599" s="845"/>
      <c r="I599" s="212">
        <f t="shared" si="238"/>
        <v>529.70000000000005</v>
      </c>
      <c r="J599" s="44">
        <f>SUM(J139)</f>
        <v>529.70000000000005</v>
      </c>
      <c r="K599" s="44">
        <f>SUM(K139)</f>
        <v>489.4</v>
      </c>
      <c r="L599" s="44">
        <f>SUM(L139)</f>
        <v>0</v>
      </c>
      <c r="M599" s="212">
        <f t="shared" si="245"/>
        <v>652.20000000000005</v>
      </c>
      <c r="N599" s="44">
        <f>SUM(N139)</f>
        <v>652.20000000000005</v>
      </c>
      <c r="O599" s="44">
        <f>SUM(O139)</f>
        <v>590.79999999999995</v>
      </c>
      <c r="P599" s="44">
        <f>SUM(P139)</f>
        <v>0</v>
      </c>
      <c r="Q599" s="212">
        <f t="shared" si="241"/>
        <v>652.20000000000005</v>
      </c>
      <c r="R599" s="44">
        <f>SUM(R139)</f>
        <v>652.20000000000005</v>
      </c>
      <c r="S599" s="44">
        <f>SUM(S139)</f>
        <v>590.79999999999995</v>
      </c>
      <c r="T599" s="44">
        <f>SUM(T139)</f>
        <v>0</v>
      </c>
      <c r="U599" s="212">
        <f t="shared" si="242"/>
        <v>652.20000000000005</v>
      </c>
      <c r="V599" s="44">
        <f>SUM(V139)</f>
        <v>652.20000000000005</v>
      </c>
      <c r="W599" s="44">
        <f>SUM(W139)</f>
        <v>590.79999999999995</v>
      </c>
      <c r="X599" s="44">
        <f>SUM(X139)</f>
        <v>0</v>
      </c>
    </row>
    <row r="600" spans="1:24" ht="13.5" hidden="1" customHeight="1" x14ac:dyDescent="0.2">
      <c r="A600" s="845" t="s">
        <v>274</v>
      </c>
      <c r="B600" s="845"/>
      <c r="C600" s="845"/>
      <c r="D600" s="845"/>
      <c r="E600" s="845"/>
      <c r="F600" s="845"/>
      <c r="G600" s="845"/>
      <c r="H600" s="845"/>
      <c r="I600" s="212">
        <f t="shared" si="238"/>
        <v>189.89999999999998</v>
      </c>
      <c r="J600" s="44">
        <f>SUM(J137-J124-J125)</f>
        <v>189.89999999999998</v>
      </c>
      <c r="K600" s="44">
        <f>SUM(K137-K124-K125)</f>
        <v>177.3</v>
      </c>
      <c r="L600" s="44">
        <f>SUM(L137-L124-L125)</f>
        <v>0</v>
      </c>
      <c r="M600" s="212">
        <f t="shared" si="245"/>
        <v>185.69999999999996</v>
      </c>
      <c r="N600" s="44">
        <f>SUM(N137-N124-N125)</f>
        <v>185.69999999999996</v>
      </c>
      <c r="O600" s="44">
        <f>SUM(O137-O124-O125)</f>
        <v>173.9</v>
      </c>
      <c r="P600" s="44">
        <f>SUM(P137-P124-P125)</f>
        <v>0</v>
      </c>
      <c r="Q600" s="212">
        <f t="shared" si="241"/>
        <v>185.69999999999996</v>
      </c>
      <c r="R600" s="44">
        <f>SUM(R137-R124-R125)</f>
        <v>185.69999999999996</v>
      </c>
      <c r="S600" s="44">
        <f>SUM(S137-S124-S125)</f>
        <v>173.9</v>
      </c>
      <c r="T600" s="44">
        <f>SUM(T137-T124-T125)</f>
        <v>0</v>
      </c>
      <c r="U600" s="212">
        <f t="shared" si="242"/>
        <v>185.69999999999996</v>
      </c>
      <c r="V600" s="44">
        <f>SUM(V137-V124-V125)</f>
        <v>185.69999999999996</v>
      </c>
      <c r="W600" s="44">
        <f>SUM(W137-W124-W125)</f>
        <v>173.9</v>
      </c>
      <c r="X600" s="44">
        <f>SUM(X137-X124-X125)</f>
        <v>0</v>
      </c>
    </row>
    <row r="601" spans="1:24" hidden="1" x14ac:dyDescent="0.2">
      <c r="A601" s="845" t="s">
        <v>275</v>
      </c>
      <c r="B601" s="845"/>
      <c r="C601" s="845"/>
      <c r="D601" s="845"/>
      <c r="E601" s="845"/>
      <c r="F601" s="845"/>
      <c r="G601" s="845"/>
      <c r="H601" s="845"/>
      <c r="I601" s="212">
        <f t="shared" si="238"/>
        <v>55.199999999999996</v>
      </c>
      <c r="J601" s="44">
        <f>SUM(J104+J107+J148+J149+J150+J209+J208+J236)</f>
        <v>55.199999999999996</v>
      </c>
      <c r="K601" s="44">
        <f>SUM(K104+K107+K148+K149+K150+K209+K208+K236)</f>
        <v>54.399999999999991</v>
      </c>
      <c r="L601" s="44">
        <f>SUM(L104+L107+L148+L149+L150+L209+L208+L236)</f>
        <v>0</v>
      </c>
      <c r="M601" s="212">
        <f t="shared" si="245"/>
        <v>58</v>
      </c>
      <c r="N601" s="44">
        <f>SUM(N104+N107+N148+N149+N150+N209+N208+N236)</f>
        <v>58</v>
      </c>
      <c r="O601" s="44">
        <f>SUM(O104+O107+O148+O149+O150+O209+O208+O236)</f>
        <v>57.2</v>
      </c>
      <c r="P601" s="44">
        <f>SUM(P104+P107+P148+P149+P150+P209+P208+P236)</f>
        <v>0</v>
      </c>
      <c r="Q601" s="212">
        <f t="shared" si="241"/>
        <v>58</v>
      </c>
      <c r="R601" s="44">
        <f>SUM(R104+R107+R148+R149+R150+R209+R208+R236)</f>
        <v>58</v>
      </c>
      <c r="S601" s="44">
        <f>SUM(S104+S107+S148+S149+S150+S209+S208+S236)</f>
        <v>57.2</v>
      </c>
      <c r="T601" s="44">
        <f>SUM(T104+T107+T148+T149+T150+T209+T208+T236)</f>
        <v>0</v>
      </c>
      <c r="U601" s="212">
        <f t="shared" si="242"/>
        <v>58</v>
      </c>
      <c r="V601" s="44">
        <f>SUM(V104+V107+V148+V149+V150+V209+V208+V236)</f>
        <v>58</v>
      </c>
      <c r="W601" s="44">
        <f>SUM(W104+W107+W148+W149+W150+W209+W208+W236)</f>
        <v>57.2</v>
      </c>
      <c r="X601" s="44">
        <f>SUM(X104+X107+X148+X149+X150+X209+X208+X236)</f>
        <v>0</v>
      </c>
    </row>
    <row r="602" spans="1:24" ht="13.5" hidden="1" customHeight="1" x14ac:dyDescent="0.2">
      <c r="A602" s="850" t="s">
        <v>259</v>
      </c>
      <c r="B602" s="850"/>
      <c r="C602" s="850"/>
      <c r="D602" s="850"/>
      <c r="E602" s="850"/>
      <c r="F602" s="850"/>
      <c r="G602" s="850"/>
      <c r="H602" s="850"/>
      <c r="I602" s="215">
        <f t="shared" si="238"/>
        <v>890.30000000000007</v>
      </c>
      <c r="J602" s="215">
        <f>SUM(J597+J598+J599+J600+J601)</f>
        <v>890.30000000000007</v>
      </c>
      <c r="K602" s="215">
        <f>SUM(K597+K598+K599+K600+K601)</f>
        <v>822.1</v>
      </c>
      <c r="L602" s="215">
        <f>SUM(L597+L598+L599+L600+L601)</f>
        <v>0</v>
      </c>
      <c r="M602" s="212">
        <f t="shared" si="245"/>
        <v>1016.6999999999999</v>
      </c>
      <c r="N602" s="215">
        <f>SUM(N597+N598+N599+N600+N601)</f>
        <v>1016.6999999999999</v>
      </c>
      <c r="O602" s="215">
        <f>SUM(O597+O598+O599+O600+O601)</f>
        <v>928.8</v>
      </c>
      <c r="P602" s="215">
        <f>SUM(P597+P598+P599+P600+P601)</f>
        <v>0</v>
      </c>
      <c r="Q602" s="212">
        <f t="shared" si="241"/>
        <v>1016.6999999999999</v>
      </c>
      <c r="R602" s="215">
        <f>SUM(R597+R598+R599+R600+R601)</f>
        <v>1016.6999999999999</v>
      </c>
      <c r="S602" s="215">
        <f>SUM(S597+S598+S599+S600+S601)</f>
        <v>928.8</v>
      </c>
      <c r="T602" s="215">
        <f>SUM(T597+T598+T599+T600+T601)</f>
        <v>0</v>
      </c>
      <c r="U602" s="215">
        <f t="shared" si="242"/>
        <v>1016.6999999999999</v>
      </c>
      <c r="V602" s="215">
        <f>SUM(V597+V598+V599+V600+V601)</f>
        <v>1016.6999999999999</v>
      </c>
      <c r="W602" s="215">
        <f>SUM(W597+W598+W599+W600+W601)</f>
        <v>928.8</v>
      </c>
      <c r="X602" s="215">
        <f>SUM(X597+X598+X599+X600+X601)</f>
        <v>0</v>
      </c>
    </row>
    <row r="603" spans="1:24" ht="13.5" hidden="1" customHeight="1" x14ac:dyDescent="0.2">
      <c r="A603" s="852" t="s">
        <v>276</v>
      </c>
      <c r="B603" s="852"/>
      <c r="C603" s="852"/>
      <c r="D603" s="852"/>
      <c r="E603" s="852"/>
      <c r="F603" s="852"/>
      <c r="G603" s="852"/>
      <c r="H603" s="852"/>
      <c r="I603" s="212">
        <f t="shared" si="238"/>
        <v>0</v>
      </c>
      <c r="J603" s="216">
        <f>SUM(J547+J561)</f>
        <v>0</v>
      </c>
      <c r="K603" s="216">
        <f>SUM(K547+K561)</f>
        <v>0</v>
      </c>
      <c r="L603" s="216">
        <f>SUM(L547+L561)</f>
        <v>0</v>
      </c>
      <c r="M603" s="212">
        <f t="shared" si="245"/>
        <v>0</v>
      </c>
      <c r="N603" s="216">
        <f>SUM(N547+N561)</f>
        <v>0</v>
      </c>
      <c r="O603" s="216">
        <f>SUM(O547+O561)</f>
        <v>0</v>
      </c>
      <c r="P603" s="216">
        <f>SUM(P547+P561)</f>
        <v>0</v>
      </c>
      <c r="Q603" s="212">
        <f t="shared" si="241"/>
        <v>0</v>
      </c>
      <c r="R603" s="216">
        <f>SUM(R547+R561)</f>
        <v>0</v>
      </c>
      <c r="S603" s="216">
        <f>SUM(S547+S561)</f>
        <v>0</v>
      </c>
      <c r="T603" s="216">
        <f>SUM(T547+T561)</f>
        <v>0</v>
      </c>
      <c r="U603" s="212">
        <f t="shared" si="242"/>
        <v>0</v>
      </c>
      <c r="V603" s="216">
        <f>SUM(V547+V561)</f>
        <v>0</v>
      </c>
      <c r="W603" s="216">
        <f>SUM(W547+W561)</f>
        <v>0</v>
      </c>
      <c r="X603" s="216">
        <f>SUM(X547+X561)</f>
        <v>0</v>
      </c>
    </row>
    <row r="604" spans="1:24" ht="13.5" hidden="1" customHeight="1" x14ac:dyDescent="0.2">
      <c r="A604" s="844" t="s">
        <v>277</v>
      </c>
      <c r="B604" s="844"/>
      <c r="C604" s="844"/>
      <c r="D604" s="844"/>
      <c r="E604" s="844"/>
      <c r="F604" s="844"/>
      <c r="G604" s="844"/>
      <c r="H604" s="844"/>
      <c r="I604" s="212">
        <f t="shared" si="238"/>
        <v>0</v>
      </c>
      <c r="J604" s="44">
        <f>SUM(J498+J501+J505)</f>
        <v>0</v>
      </c>
      <c r="K604" s="44">
        <f>SUM(K498+K501+K505)</f>
        <v>0</v>
      </c>
      <c r="L604" s="44">
        <f>SUM(L498+L501+L505)</f>
        <v>0</v>
      </c>
      <c r="M604" s="212">
        <f t="shared" si="245"/>
        <v>0</v>
      </c>
      <c r="N604" s="44">
        <f>SUM(N498+N501+N505)</f>
        <v>0</v>
      </c>
      <c r="O604" s="44">
        <f>SUM(O498+O501+O505)</f>
        <v>0</v>
      </c>
      <c r="P604" s="44">
        <f>SUM(P498+P501+P505)</f>
        <v>0</v>
      </c>
      <c r="Q604" s="212">
        <f t="shared" si="241"/>
        <v>0</v>
      </c>
      <c r="R604" s="44">
        <f>SUM(R498+R501+R505)</f>
        <v>0</v>
      </c>
      <c r="S604" s="44">
        <f>SUM(S498+S501+S505)</f>
        <v>0</v>
      </c>
      <c r="T604" s="44">
        <f>SUM(T498+T501+T505)</f>
        <v>0</v>
      </c>
      <c r="U604" s="212">
        <f t="shared" si="242"/>
        <v>0</v>
      </c>
      <c r="V604" s="44">
        <f>SUM(V498+V501+V505)</f>
        <v>0</v>
      </c>
      <c r="W604" s="44">
        <f>SUM(W498+W501+W505)</f>
        <v>0</v>
      </c>
      <c r="X604" s="44">
        <f>SUM(X498+X501+X505)</f>
        <v>0</v>
      </c>
    </row>
    <row r="605" spans="1:24" ht="13.5" hidden="1" customHeight="1" x14ac:dyDescent="0.2">
      <c r="A605" s="844" t="s">
        <v>278</v>
      </c>
      <c r="B605" s="844"/>
      <c r="C605" s="844"/>
      <c r="D605" s="844"/>
      <c r="E605" s="844"/>
      <c r="F605" s="844"/>
      <c r="G605" s="844"/>
      <c r="H605" s="844"/>
      <c r="I605" s="212">
        <f t="shared" si="238"/>
        <v>0</v>
      </c>
      <c r="J605" s="44">
        <f>SUM(J553)</f>
        <v>0</v>
      </c>
      <c r="K605" s="44">
        <f>SUM(K553)</f>
        <v>0</v>
      </c>
      <c r="L605" s="44">
        <f>SUM(L553)</f>
        <v>0</v>
      </c>
      <c r="M605" s="212">
        <f t="shared" si="245"/>
        <v>0</v>
      </c>
      <c r="N605" s="44">
        <f>SUM(N553)</f>
        <v>0</v>
      </c>
      <c r="O605" s="44">
        <f>SUM(O553)</f>
        <v>0</v>
      </c>
      <c r="P605" s="44">
        <f>SUM(P553)</f>
        <v>0</v>
      </c>
      <c r="Q605" s="212">
        <f t="shared" si="241"/>
        <v>0</v>
      </c>
      <c r="R605" s="44">
        <f>SUM(R553)</f>
        <v>0</v>
      </c>
      <c r="S605" s="44">
        <f>SUM(S553)</f>
        <v>0</v>
      </c>
      <c r="T605" s="44">
        <f>SUM(T553)</f>
        <v>0</v>
      </c>
      <c r="U605" s="212">
        <f t="shared" si="242"/>
        <v>0</v>
      </c>
      <c r="V605" s="44">
        <f>SUM(V553)</f>
        <v>0</v>
      </c>
      <c r="W605" s="44">
        <f>SUM(W553)</f>
        <v>0</v>
      </c>
      <c r="X605" s="44">
        <f>SUM(X553)</f>
        <v>0</v>
      </c>
    </row>
    <row r="606" spans="1:24" ht="13.5" hidden="1" customHeight="1" x14ac:dyDescent="0.2">
      <c r="A606" s="844" t="s">
        <v>212</v>
      </c>
      <c r="B606" s="844"/>
      <c r="C606" s="844"/>
      <c r="D606" s="844"/>
      <c r="E606" s="844"/>
      <c r="F606" s="844"/>
      <c r="G606" s="844"/>
      <c r="H606" s="844"/>
      <c r="I606" s="217">
        <f t="shared" si="238"/>
        <v>0</v>
      </c>
      <c r="J606" s="217">
        <f>SUM(J603+J604+J605)</f>
        <v>0</v>
      </c>
      <c r="K606" s="217">
        <f>SUM(K603+K604+K605)</f>
        <v>0</v>
      </c>
      <c r="L606" s="217">
        <f>SUM(L603+L604+L605)</f>
        <v>0</v>
      </c>
      <c r="M606" s="212">
        <f t="shared" si="245"/>
        <v>0</v>
      </c>
      <c r="N606" s="217">
        <f>SUM(N603+N604+N605)</f>
        <v>0</v>
      </c>
      <c r="O606" s="217">
        <f>SUM(O603+O604+O605)</f>
        <v>0</v>
      </c>
      <c r="P606" s="217">
        <f>SUM(P603+P604+P605)</f>
        <v>0</v>
      </c>
      <c r="Q606" s="212">
        <f t="shared" si="241"/>
        <v>0</v>
      </c>
      <c r="R606" s="217">
        <f>SUM(R603+R604+R605)</f>
        <v>0</v>
      </c>
      <c r="S606" s="217">
        <f>SUM(S603+S604+S605)</f>
        <v>0</v>
      </c>
      <c r="T606" s="217">
        <f>SUM(T603+T604+T605)</f>
        <v>0</v>
      </c>
      <c r="U606" s="217">
        <f t="shared" si="242"/>
        <v>0</v>
      </c>
      <c r="V606" s="217">
        <f>SUM(V603+V604+V605)</f>
        <v>0</v>
      </c>
      <c r="W606" s="217">
        <f>SUM(W603+W604+W605)</f>
        <v>0</v>
      </c>
      <c r="X606" s="217">
        <f>SUM(X603+X604+X605)</f>
        <v>0</v>
      </c>
    </row>
    <row r="607" spans="1:24" ht="13.5" hidden="1" customHeight="1" x14ac:dyDescent="0.2">
      <c r="A607" s="850" t="s">
        <v>213</v>
      </c>
      <c r="B607" s="850"/>
      <c r="C607" s="850"/>
      <c r="D607" s="850"/>
      <c r="E607" s="850"/>
      <c r="F607" s="850"/>
      <c r="G607" s="850"/>
      <c r="H607" s="850"/>
      <c r="I607" s="212">
        <f t="shared" si="238"/>
        <v>0</v>
      </c>
      <c r="J607" s="44">
        <f>SUM(J518)</f>
        <v>0</v>
      </c>
      <c r="K607" s="44">
        <f>SUM(K518)</f>
        <v>0</v>
      </c>
      <c r="L607" s="44">
        <f>SUM(L518)</f>
        <v>0</v>
      </c>
      <c r="M607" s="212">
        <f t="shared" si="245"/>
        <v>0</v>
      </c>
      <c r="N607" s="44">
        <f>SUM(N518)</f>
        <v>0</v>
      </c>
      <c r="O607" s="44">
        <f>SUM(O518)</f>
        <v>0</v>
      </c>
      <c r="P607" s="44">
        <f>SUM(P518)</f>
        <v>0</v>
      </c>
      <c r="Q607" s="212">
        <f t="shared" si="241"/>
        <v>0</v>
      </c>
      <c r="R607" s="44">
        <f>SUM(R518)</f>
        <v>0</v>
      </c>
      <c r="S607" s="44">
        <f>SUM(S518)</f>
        <v>0</v>
      </c>
      <c r="T607" s="44">
        <f>SUM(T518)</f>
        <v>0</v>
      </c>
      <c r="U607" s="212">
        <f t="shared" si="242"/>
        <v>0</v>
      </c>
      <c r="V607" s="44">
        <f>SUM(V518)</f>
        <v>0</v>
      </c>
      <c r="W607" s="44">
        <f>SUM(W518)</f>
        <v>0</v>
      </c>
      <c r="X607" s="44">
        <f>SUM(X518)</f>
        <v>0</v>
      </c>
    </row>
    <row r="608" spans="1:24" ht="13.5" hidden="1" customHeight="1" x14ac:dyDescent="0.2">
      <c r="A608" s="850" t="s">
        <v>214</v>
      </c>
      <c r="B608" s="850"/>
      <c r="C608" s="850"/>
      <c r="D608" s="850"/>
      <c r="E608" s="850"/>
      <c r="F608" s="850"/>
      <c r="G608" s="850"/>
      <c r="H608" s="850"/>
      <c r="I608" s="212">
        <f t="shared" si="238"/>
        <v>0</v>
      </c>
      <c r="J608" s="44"/>
      <c r="K608" s="216"/>
      <c r="L608" s="26"/>
      <c r="M608" s="212">
        <f t="shared" si="245"/>
        <v>0</v>
      </c>
      <c r="N608" s="26"/>
      <c r="O608" s="216"/>
      <c r="P608" s="26"/>
      <c r="Q608" s="212">
        <f t="shared" si="241"/>
        <v>0</v>
      </c>
      <c r="R608" s="26"/>
      <c r="S608" s="216"/>
      <c r="T608" s="26"/>
      <c r="U608" s="212">
        <f t="shared" si="242"/>
        <v>0</v>
      </c>
      <c r="V608" s="26"/>
      <c r="W608" s="216"/>
      <c r="X608" s="26"/>
    </row>
    <row r="609" spans="1:24" ht="13.5" hidden="1" customHeight="1" x14ac:dyDescent="0.2">
      <c r="A609" s="850" t="s">
        <v>215</v>
      </c>
      <c r="B609" s="850"/>
      <c r="C609" s="850"/>
      <c r="D609" s="850"/>
      <c r="E609" s="850"/>
      <c r="F609" s="850"/>
      <c r="G609" s="850"/>
      <c r="H609" s="850"/>
      <c r="I609" s="215">
        <f t="shared" si="238"/>
        <v>0</v>
      </c>
      <c r="J609" s="215">
        <f>SUM(J607+J608)</f>
        <v>0</v>
      </c>
      <c r="K609" s="215">
        <f>SUM(K607+K608)</f>
        <v>0</v>
      </c>
      <c r="L609" s="215">
        <f>SUM(L607+L608)</f>
        <v>0</v>
      </c>
      <c r="M609" s="212">
        <f t="shared" si="245"/>
        <v>0</v>
      </c>
      <c r="N609" s="215">
        <f>SUM(N607+N608)</f>
        <v>0</v>
      </c>
      <c r="O609" s="215">
        <f>SUM(O607+O608)</f>
        <v>0</v>
      </c>
      <c r="P609" s="215">
        <f>SUM(P607+P608)</f>
        <v>0</v>
      </c>
      <c r="Q609" s="212">
        <f t="shared" si="241"/>
        <v>0</v>
      </c>
      <c r="R609" s="215">
        <f>SUM(R607+R608)</f>
        <v>0</v>
      </c>
      <c r="S609" s="215">
        <f>SUM(S607+S608)</f>
        <v>0</v>
      </c>
      <c r="T609" s="215">
        <f>SUM(T607+T608)</f>
        <v>0</v>
      </c>
      <c r="U609" s="215">
        <f t="shared" si="242"/>
        <v>0</v>
      </c>
      <c r="V609" s="215">
        <f>SUM(V607+V608)</f>
        <v>0</v>
      </c>
      <c r="W609" s="215">
        <f>SUM(W607+W608)</f>
        <v>0</v>
      </c>
      <c r="X609" s="215">
        <f>SUM(X607+X608)</f>
        <v>0</v>
      </c>
    </row>
    <row r="610" spans="1:24" ht="13.5" hidden="1" customHeight="1" x14ac:dyDescent="0.2">
      <c r="A610" s="851" t="s">
        <v>216</v>
      </c>
      <c r="B610" s="851"/>
      <c r="C610" s="851"/>
      <c r="D610" s="851"/>
      <c r="E610" s="851"/>
      <c r="F610" s="851"/>
      <c r="G610" s="851"/>
      <c r="H610" s="851"/>
      <c r="I610" s="212">
        <f t="shared" si="238"/>
        <v>0</v>
      </c>
      <c r="J610" s="44"/>
      <c r="K610" s="216"/>
      <c r="L610" s="26"/>
      <c r="M610" s="212">
        <f t="shared" si="245"/>
        <v>0</v>
      </c>
      <c r="N610" s="26"/>
      <c r="O610" s="216"/>
      <c r="P610" s="26"/>
      <c r="Q610" s="212">
        <f t="shared" si="241"/>
        <v>0</v>
      </c>
      <c r="R610" s="26"/>
      <c r="S610" s="216"/>
      <c r="T610" s="26"/>
      <c r="U610" s="212">
        <f t="shared" si="242"/>
        <v>0</v>
      </c>
      <c r="V610" s="26"/>
      <c r="W610" s="216"/>
      <c r="X610" s="26"/>
    </row>
    <row r="611" spans="1:24" ht="13.5" hidden="1" customHeight="1" x14ac:dyDescent="0.2">
      <c r="A611" s="851" t="s">
        <v>217</v>
      </c>
      <c r="B611" s="851"/>
      <c r="C611" s="851"/>
      <c r="D611" s="851"/>
      <c r="E611" s="851"/>
      <c r="F611" s="851"/>
      <c r="G611" s="851"/>
      <c r="H611" s="851"/>
      <c r="I611" s="212" t="e">
        <f t="shared" si="238"/>
        <v>#REF!</v>
      </c>
      <c r="J611" s="44" t="e">
        <f>SUM(#REF!)</f>
        <v>#REF!</v>
      </c>
      <c r="K611" s="44" t="e">
        <f>SUM(#REF!)</f>
        <v>#REF!</v>
      </c>
      <c r="L611" s="44" t="e">
        <f>SUM(#REF!)</f>
        <v>#REF!</v>
      </c>
      <c r="M611" s="212" t="e">
        <f t="shared" si="245"/>
        <v>#REF!</v>
      </c>
      <c r="N611" s="44" t="e">
        <f>SUM(#REF!)</f>
        <v>#REF!</v>
      </c>
      <c r="O611" s="44" t="e">
        <f>SUM(#REF!)</f>
        <v>#REF!</v>
      </c>
      <c r="P611" s="44" t="e">
        <f>SUM(#REF!)</f>
        <v>#REF!</v>
      </c>
      <c r="Q611" s="212" t="e">
        <f t="shared" si="241"/>
        <v>#REF!</v>
      </c>
      <c r="R611" s="44" t="e">
        <f>SUM(#REF!)</f>
        <v>#REF!</v>
      </c>
      <c r="S611" s="44" t="e">
        <f>SUM(#REF!)</f>
        <v>#REF!</v>
      </c>
      <c r="T611" s="44" t="e">
        <f>SUM(#REF!)</f>
        <v>#REF!</v>
      </c>
      <c r="U611" s="212" t="e">
        <f t="shared" si="242"/>
        <v>#REF!</v>
      </c>
      <c r="V611" s="44" t="e">
        <f>SUM(#REF!)</f>
        <v>#REF!</v>
      </c>
      <c r="W611" s="44" t="e">
        <f>SUM(#REF!)</f>
        <v>#REF!</v>
      </c>
      <c r="X611" s="44" t="e">
        <f>SUM(#REF!)</f>
        <v>#REF!</v>
      </c>
    </row>
    <row r="612" spans="1:24" ht="13.5" hidden="1" customHeight="1" x14ac:dyDescent="0.2">
      <c r="A612" s="851" t="s">
        <v>218</v>
      </c>
      <c r="B612" s="851"/>
      <c r="C612" s="851"/>
      <c r="D612" s="851"/>
      <c r="E612" s="851"/>
      <c r="F612" s="851"/>
      <c r="G612" s="851"/>
      <c r="H612" s="851"/>
      <c r="I612" s="218" t="e">
        <f t="shared" si="238"/>
        <v>#REF!</v>
      </c>
      <c r="J612" s="218" t="e">
        <f>SUM(J610+J611)</f>
        <v>#REF!</v>
      </c>
      <c r="K612" s="218" t="e">
        <f>SUM(K610+K611)</f>
        <v>#REF!</v>
      </c>
      <c r="L612" s="218" t="e">
        <f>SUM(L610+L611)</f>
        <v>#REF!</v>
      </c>
      <c r="M612" s="212" t="e">
        <f t="shared" si="245"/>
        <v>#REF!</v>
      </c>
      <c r="N612" s="218" t="e">
        <f>SUM(N610+N611)</f>
        <v>#REF!</v>
      </c>
      <c r="O612" s="218" t="e">
        <f>SUM(O610+O611)</f>
        <v>#REF!</v>
      </c>
      <c r="P612" s="218" t="e">
        <f>SUM(P610+P611)</f>
        <v>#REF!</v>
      </c>
      <c r="Q612" s="212" t="e">
        <f t="shared" si="241"/>
        <v>#REF!</v>
      </c>
      <c r="R612" s="218" t="e">
        <f>SUM(R610+R611)</f>
        <v>#REF!</v>
      </c>
      <c r="S612" s="218" t="e">
        <f>SUM(S610+S611)</f>
        <v>#REF!</v>
      </c>
      <c r="T612" s="218" t="e">
        <f>SUM(T610+T611)</f>
        <v>#REF!</v>
      </c>
      <c r="U612" s="218" t="e">
        <f t="shared" si="242"/>
        <v>#REF!</v>
      </c>
      <c r="V612" s="218" t="e">
        <f>SUM(V610+V611)</f>
        <v>#REF!</v>
      </c>
      <c r="W612" s="218" t="e">
        <f>SUM(W610+W611)</f>
        <v>#REF!</v>
      </c>
      <c r="X612" s="218" t="e">
        <f>SUM(X610+X611)</f>
        <v>#REF!</v>
      </c>
    </row>
    <row r="613" spans="1:24" ht="13.5" hidden="1" customHeight="1" x14ac:dyDescent="0.2">
      <c r="A613" s="849" t="s">
        <v>219</v>
      </c>
      <c r="B613" s="849"/>
      <c r="C613" s="849"/>
      <c r="D613" s="849"/>
      <c r="E613" s="849"/>
      <c r="F613" s="849"/>
      <c r="G613" s="849"/>
      <c r="H613" s="849"/>
      <c r="I613" s="212" t="e">
        <f t="shared" si="238"/>
        <v>#REF!</v>
      </c>
      <c r="J613" s="26" t="e">
        <f>SUM(J520+#REF!)</f>
        <v>#REF!</v>
      </c>
      <c r="K613" s="26" t="e">
        <f>SUM(K520+#REF!)</f>
        <v>#REF!</v>
      </c>
      <c r="L613" s="26" t="e">
        <f>SUM(L520+#REF!)</f>
        <v>#REF!</v>
      </c>
      <c r="M613" s="212" t="e">
        <f t="shared" si="245"/>
        <v>#REF!</v>
      </c>
      <c r="N613" s="26" t="e">
        <f>SUM(N520+#REF!)</f>
        <v>#REF!</v>
      </c>
      <c r="O613" s="26" t="e">
        <f>SUM(O520+#REF!)</f>
        <v>#REF!</v>
      </c>
      <c r="P613" s="26" t="e">
        <f>SUM(P520+#REF!)</f>
        <v>#REF!</v>
      </c>
      <c r="Q613" s="212" t="e">
        <f t="shared" si="241"/>
        <v>#REF!</v>
      </c>
      <c r="R613" s="26" t="e">
        <f>SUM(R520+#REF!)</f>
        <v>#REF!</v>
      </c>
      <c r="S613" s="26" t="e">
        <f>SUM(S520+#REF!)</f>
        <v>#REF!</v>
      </c>
      <c r="T613" s="26" t="e">
        <f>SUM(T520+#REF!)</f>
        <v>#REF!</v>
      </c>
      <c r="U613" s="212" t="e">
        <f t="shared" si="242"/>
        <v>#REF!</v>
      </c>
      <c r="V613" s="26" t="e">
        <f>SUM(V520+#REF!)</f>
        <v>#REF!</v>
      </c>
      <c r="W613" s="26" t="e">
        <f>SUM(W520+#REF!)</f>
        <v>#REF!</v>
      </c>
      <c r="X613" s="26" t="e">
        <f>SUM(X520+#REF!)</f>
        <v>#REF!</v>
      </c>
    </row>
    <row r="614" spans="1:24" ht="13.5" hidden="1" customHeight="1" x14ac:dyDescent="0.2">
      <c r="A614" s="849" t="s">
        <v>220</v>
      </c>
      <c r="B614" s="849"/>
      <c r="C614" s="849"/>
      <c r="D614" s="849"/>
      <c r="E614" s="849"/>
      <c r="F614" s="849"/>
      <c r="G614" s="849"/>
      <c r="H614" s="849"/>
      <c r="I614" s="212">
        <f t="shared" si="238"/>
        <v>0</v>
      </c>
      <c r="J614" s="216">
        <f>SUM(J333+J316)</f>
        <v>0</v>
      </c>
      <c r="K614" s="216">
        <f>SUM(K333+K316)</f>
        <v>0</v>
      </c>
      <c r="L614" s="216">
        <f>SUM(L333+L316)</f>
        <v>0</v>
      </c>
      <c r="M614" s="212">
        <f t="shared" si="245"/>
        <v>0</v>
      </c>
      <c r="N614" s="216">
        <f>SUM(N333+N316)</f>
        <v>0</v>
      </c>
      <c r="O614" s="216">
        <f>SUM(O333+O316)</f>
        <v>0</v>
      </c>
      <c r="P614" s="216">
        <f>SUM(P333+P316)</f>
        <v>0</v>
      </c>
      <c r="Q614" s="212">
        <f t="shared" si="241"/>
        <v>0</v>
      </c>
      <c r="R614" s="216">
        <f>SUM(R333+R316)</f>
        <v>0</v>
      </c>
      <c r="S614" s="216">
        <f>SUM(S333+S316)</f>
        <v>0</v>
      </c>
      <c r="T614" s="216">
        <f>SUM(T333+T316)</f>
        <v>0</v>
      </c>
      <c r="U614" s="212">
        <f t="shared" si="242"/>
        <v>0</v>
      </c>
      <c r="V614" s="216">
        <f>SUM(V333+V316)</f>
        <v>0</v>
      </c>
      <c r="W614" s="216">
        <f>SUM(W333+W316)</f>
        <v>0</v>
      </c>
      <c r="X614" s="216">
        <f>SUM(X333+X316)</f>
        <v>0</v>
      </c>
    </row>
    <row r="615" spans="1:24" ht="14.25" hidden="1" customHeight="1" x14ac:dyDescent="0.2">
      <c r="A615" s="849" t="s">
        <v>221</v>
      </c>
      <c r="B615" s="849"/>
      <c r="C615" s="849"/>
      <c r="D615" s="849"/>
      <c r="E615" s="849"/>
      <c r="F615" s="849"/>
      <c r="G615" s="849"/>
      <c r="H615" s="849"/>
      <c r="I615" s="212" t="e">
        <f t="shared" si="238"/>
        <v>#REF!</v>
      </c>
      <c r="J615" s="216" t="e">
        <f>SUM(#REF!)</f>
        <v>#REF!</v>
      </c>
      <c r="K615" s="216" t="e">
        <f>SUM(#REF!)</f>
        <v>#REF!</v>
      </c>
      <c r="L615" s="216" t="e">
        <f>SUM(#REF!)</f>
        <v>#REF!</v>
      </c>
      <c r="M615" s="212" t="e">
        <f t="shared" ref="M615:M634" si="246">SUM(N615+P615)</f>
        <v>#REF!</v>
      </c>
      <c r="N615" s="216" t="e">
        <f>SUM(#REF!)</f>
        <v>#REF!</v>
      </c>
      <c r="O615" s="216" t="e">
        <f>SUM(#REF!)</f>
        <v>#REF!</v>
      </c>
      <c r="P615" s="216" t="e">
        <f>SUM(#REF!)</f>
        <v>#REF!</v>
      </c>
      <c r="Q615" s="212" t="e">
        <f t="shared" ref="Q615:Q634" si="247">SUM(R615+T615)</f>
        <v>#REF!</v>
      </c>
      <c r="R615" s="216" t="e">
        <f>SUM(#REF!)</f>
        <v>#REF!</v>
      </c>
      <c r="S615" s="216" t="e">
        <f>SUM(#REF!)</f>
        <v>#REF!</v>
      </c>
      <c r="T615" s="216" t="e">
        <f>SUM(#REF!)</f>
        <v>#REF!</v>
      </c>
      <c r="U615" s="212" t="e">
        <f t="shared" ref="U615:U634" si="248">SUM(V615+X615)</f>
        <v>#REF!</v>
      </c>
      <c r="V615" s="216" t="e">
        <f>SUM(#REF!)</f>
        <v>#REF!</v>
      </c>
      <c r="W615" s="216" t="e">
        <f>SUM(#REF!)</f>
        <v>#REF!</v>
      </c>
      <c r="X615" s="216" t="e">
        <f>SUM(#REF!)</f>
        <v>#REF!</v>
      </c>
    </row>
    <row r="616" spans="1:24" ht="14.25" hidden="1" customHeight="1" x14ac:dyDescent="0.2">
      <c r="A616" s="849" t="s">
        <v>222</v>
      </c>
      <c r="B616" s="849"/>
      <c r="C616" s="849"/>
      <c r="D616" s="849"/>
      <c r="E616" s="849"/>
      <c r="F616" s="849"/>
      <c r="G616" s="849"/>
      <c r="H616" s="849"/>
      <c r="I616" s="212" t="e">
        <f t="shared" ref="I616:I634" si="249">SUM(J616+L616)</f>
        <v>#REF!</v>
      </c>
      <c r="J616" s="219" t="e">
        <f>SUM(J613+J614+J615)</f>
        <v>#REF!</v>
      </c>
      <c r="K616" s="219" t="e">
        <f>SUM(K613+K614+K615)</f>
        <v>#REF!</v>
      </c>
      <c r="L616" s="219" t="e">
        <f>SUM(L613+L614+L615)</f>
        <v>#REF!</v>
      </c>
      <c r="M616" s="212" t="e">
        <f t="shared" si="246"/>
        <v>#REF!</v>
      </c>
      <c r="N616" s="219" t="e">
        <f>SUM(N613+N614+N615)</f>
        <v>#REF!</v>
      </c>
      <c r="O616" s="219" t="e">
        <f>SUM(O613+O614+O615)</f>
        <v>#REF!</v>
      </c>
      <c r="P616" s="219" t="e">
        <f>SUM(P613+P614+P615)</f>
        <v>#REF!</v>
      </c>
      <c r="Q616" s="212" t="e">
        <f t="shared" si="247"/>
        <v>#REF!</v>
      </c>
      <c r="R616" s="219" t="e">
        <f>SUM(R613+R614+R615)</f>
        <v>#REF!</v>
      </c>
      <c r="S616" s="219" t="e">
        <f>SUM(S613+S614+S615)</f>
        <v>#REF!</v>
      </c>
      <c r="T616" s="219" t="e">
        <f>SUM(T613+T614+T615)</f>
        <v>#REF!</v>
      </c>
      <c r="U616" s="219" t="e">
        <f t="shared" si="248"/>
        <v>#REF!</v>
      </c>
      <c r="V616" s="219" t="e">
        <f>SUM(V613+V614+V615)</f>
        <v>#REF!</v>
      </c>
      <c r="W616" s="219" t="e">
        <f>SUM(W613+W614+W615)</f>
        <v>#REF!</v>
      </c>
      <c r="X616" s="219" t="e">
        <f>SUM(X613+X614+X615)</f>
        <v>#REF!</v>
      </c>
    </row>
    <row r="617" spans="1:24" ht="13.5" hidden="1" customHeight="1" x14ac:dyDescent="0.2">
      <c r="A617" s="846" t="s">
        <v>223</v>
      </c>
      <c r="B617" s="846"/>
      <c r="C617" s="846"/>
      <c r="D617" s="846"/>
      <c r="E617" s="846"/>
      <c r="F617" s="846"/>
      <c r="G617" s="846"/>
      <c r="H617" s="846"/>
      <c r="I617" s="212" t="e">
        <f t="shared" si="249"/>
        <v>#REF!</v>
      </c>
      <c r="J617" s="216" t="e">
        <f>SUM(#REF!)</f>
        <v>#REF!</v>
      </c>
      <c r="K617" s="216" t="e">
        <f>SUM(#REF!)</f>
        <v>#REF!</v>
      </c>
      <c r="L617" s="216" t="e">
        <f>SUM(#REF!)</f>
        <v>#REF!</v>
      </c>
      <c r="M617" s="212" t="e">
        <f t="shared" si="246"/>
        <v>#REF!</v>
      </c>
      <c r="N617" s="216" t="e">
        <f>SUM(#REF!)</f>
        <v>#REF!</v>
      </c>
      <c r="O617" s="216" t="e">
        <f>SUM(#REF!)</f>
        <v>#REF!</v>
      </c>
      <c r="P617" s="216" t="e">
        <f>SUM(#REF!)</f>
        <v>#REF!</v>
      </c>
      <c r="Q617" s="212" t="e">
        <f t="shared" si="247"/>
        <v>#REF!</v>
      </c>
      <c r="R617" s="216" t="e">
        <f>SUM(#REF!)</f>
        <v>#REF!</v>
      </c>
      <c r="S617" s="216" t="e">
        <f>SUM(#REF!)</f>
        <v>#REF!</v>
      </c>
      <c r="T617" s="216" t="e">
        <f>SUM(#REF!)</f>
        <v>#REF!</v>
      </c>
      <c r="U617" s="212" t="e">
        <f t="shared" si="248"/>
        <v>#REF!</v>
      </c>
      <c r="V617" s="216" t="e">
        <f>SUM(#REF!)</f>
        <v>#REF!</v>
      </c>
      <c r="W617" s="216" t="e">
        <f>SUM(#REF!)</f>
        <v>#REF!</v>
      </c>
      <c r="X617" s="216" t="e">
        <f>SUM(#REF!)</f>
        <v>#REF!</v>
      </c>
    </row>
    <row r="618" spans="1:24" ht="13.5" hidden="1" customHeight="1" x14ac:dyDescent="0.2">
      <c r="A618" s="846" t="s">
        <v>279</v>
      </c>
      <c r="B618" s="846"/>
      <c r="C618" s="846"/>
      <c r="D618" s="846"/>
      <c r="E618" s="846"/>
      <c r="F618" s="846"/>
      <c r="G618" s="846"/>
      <c r="H618" s="846"/>
      <c r="I618" s="212" t="e">
        <f t="shared" si="249"/>
        <v>#REF!</v>
      </c>
      <c r="J618" s="213" t="e">
        <f>SUM(J617)</f>
        <v>#REF!</v>
      </c>
      <c r="K618" s="213" t="e">
        <f t="shared" ref="K618:X618" si="250">SUM(K617)</f>
        <v>#REF!</v>
      </c>
      <c r="L618" s="213" t="e">
        <f t="shared" si="250"/>
        <v>#REF!</v>
      </c>
      <c r="M618" s="212" t="e">
        <f t="shared" si="246"/>
        <v>#REF!</v>
      </c>
      <c r="N618" s="213" t="e">
        <f t="shared" si="250"/>
        <v>#REF!</v>
      </c>
      <c r="O618" s="213" t="e">
        <f t="shared" si="250"/>
        <v>#REF!</v>
      </c>
      <c r="P618" s="213" t="e">
        <f t="shared" si="250"/>
        <v>#REF!</v>
      </c>
      <c r="Q618" s="212" t="e">
        <f t="shared" si="247"/>
        <v>#REF!</v>
      </c>
      <c r="R618" s="213" t="e">
        <f t="shared" si="250"/>
        <v>#REF!</v>
      </c>
      <c r="S618" s="213" t="e">
        <f t="shared" si="250"/>
        <v>#REF!</v>
      </c>
      <c r="T618" s="213" t="e">
        <f t="shared" si="250"/>
        <v>#REF!</v>
      </c>
      <c r="U618" s="213" t="e">
        <f t="shared" si="248"/>
        <v>#REF!</v>
      </c>
      <c r="V618" s="213" t="e">
        <f t="shared" si="250"/>
        <v>#REF!</v>
      </c>
      <c r="W618" s="213" t="e">
        <f t="shared" si="250"/>
        <v>#REF!</v>
      </c>
      <c r="X618" s="213" t="e">
        <f t="shared" si="250"/>
        <v>#REF!</v>
      </c>
    </row>
    <row r="619" spans="1:24" ht="13.5" hidden="1" customHeight="1" x14ac:dyDescent="0.2">
      <c r="A619" s="849" t="s">
        <v>280</v>
      </c>
      <c r="B619" s="849"/>
      <c r="C619" s="849"/>
      <c r="D619" s="849"/>
      <c r="E619" s="849"/>
      <c r="F619" s="849"/>
      <c r="G619" s="849"/>
      <c r="H619" s="849"/>
      <c r="I619" s="212">
        <f t="shared" si="249"/>
        <v>146</v>
      </c>
      <c r="J619" s="216">
        <f>SUM(J146+J147+J210)</f>
        <v>146</v>
      </c>
      <c r="K619" s="216">
        <f>SUM(K146+K147+K210)</f>
        <v>95.1</v>
      </c>
      <c r="L619" s="216">
        <f>SUM(L146+L147+L210)</f>
        <v>0</v>
      </c>
      <c r="M619" s="212">
        <f t="shared" si="246"/>
        <v>205.7</v>
      </c>
      <c r="N619" s="26">
        <f>SUM(N146+N147+N210)</f>
        <v>205.7</v>
      </c>
      <c r="O619" s="26">
        <f>SUM(O146+O147+O210)</f>
        <v>166.3</v>
      </c>
      <c r="P619" s="26">
        <f>SUM(P146+P147+P210)</f>
        <v>0</v>
      </c>
      <c r="Q619" s="212">
        <f t="shared" si="247"/>
        <v>205.7</v>
      </c>
      <c r="R619" s="26">
        <f>SUM(R146+R147+R210)</f>
        <v>205.7</v>
      </c>
      <c r="S619" s="26">
        <f>SUM(S146+S147+S210)</f>
        <v>166.3</v>
      </c>
      <c r="T619" s="26">
        <f>SUM(T146+T147+T210)</f>
        <v>0</v>
      </c>
      <c r="U619" s="212">
        <f t="shared" si="248"/>
        <v>205.7</v>
      </c>
      <c r="V619" s="26">
        <f>SUM(V146+V147+V210)</f>
        <v>205.7</v>
      </c>
      <c r="W619" s="26">
        <f>SUM(W146+W147+W210)</f>
        <v>166.3</v>
      </c>
      <c r="X619" s="26">
        <f>SUM(X146+X147+X210)</f>
        <v>0</v>
      </c>
    </row>
    <row r="620" spans="1:24" ht="13.5" hidden="1" customHeight="1" x14ac:dyDescent="0.2">
      <c r="A620" s="849" t="s">
        <v>281</v>
      </c>
      <c r="B620" s="849"/>
      <c r="C620" s="849"/>
      <c r="D620" s="849"/>
      <c r="E620" s="849"/>
      <c r="F620" s="849"/>
      <c r="G620" s="849"/>
      <c r="H620" s="849"/>
      <c r="I620" s="212">
        <f t="shared" si="249"/>
        <v>146</v>
      </c>
      <c r="J620" s="219">
        <f>SUM(J619)</f>
        <v>146</v>
      </c>
      <c r="K620" s="219">
        <f t="shared" ref="K620:X620" si="251">SUM(K619)</f>
        <v>95.1</v>
      </c>
      <c r="L620" s="219">
        <f t="shared" si="251"/>
        <v>0</v>
      </c>
      <c r="M620" s="212">
        <f t="shared" si="246"/>
        <v>205.7</v>
      </c>
      <c r="N620" s="219">
        <f t="shared" si="251"/>
        <v>205.7</v>
      </c>
      <c r="O620" s="219">
        <f t="shared" si="251"/>
        <v>166.3</v>
      </c>
      <c r="P620" s="219">
        <f t="shared" si="251"/>
        <v>0</v>
      </c>
      <c r="Q620" s="212">
        <f t="shared" si="247"/>
        <v>205.7</v>
      </c>
      <c r="R620" s="219">
        <f t="shared" si="251"/>
        <v>205.7</v>
      </c>
      <c r="S620" s="219">
        <f t="shared" si="251"/>
        <v>166.3</v>
      </c>
      <c r="T620" s="219">
        <f t="shared" si="251"/>
        <v>0</v>
      </c>
      <c r="U620" s="212">
        <f t="shared" si="248"/>
        <v>205.7</v>
      </c>
      <c r="V620" s="219">
        <f t="shared" si="251"/>
        <v>205.7</v>
      </c>
      <c r="W620" s="219">
        <f t="shared" si="251"/>
        <v>166.3</v>
      </c>
      <c r="X620" s="219">
        <f t="shared" si="251"/>
        <v>0</v>
      </c>
    </row>
    <row r="621" spans="1:24" ht="14.25" hidden="1" customHeight="1" x14ac:dyDescent="0.2">
      <c r="A621" s="848" t="s">
        <v>224</v>
      </c>
      <c r="B621" s="848"/>
      <c r="C621" s="848"/>
      <c r="D621" s="848"/>
      <c r="E621" s="848"/>
      <c r="F621" s="848"/>
      <c r="G621" s="848"/>
      <c r="H621" s="848"/>
      <c r="I621" s="212">
        <f t="shared" si="249"/>
        <v>4.9000000000000004</v>
      </c>
      <c r="J621" s="216">
        <f t="shared" ref="J621:X621" si="252">SUM(J22+J41+J46+J55+J62+J66+J76)</f>
        <v>4.9000000000000004</v>
      </c>
      <c r="K621" s="216">
        <f t="shared" si="252"/>
        <v>0</v>
      </c>
      <c r="L621" s="216">
        <f t="shared" si="252"/>
        <v>0</v>
      </c>
      <c r="M621" s="212">
        <f t="shared" si="252"/>
        <v>55.099999999999994</v>
      </c>
      <c r="N621" s="26">
        <f t="shared" si="252"/>
        <v>55.099999999999994</v>
      </c>
      <c r="O621" s="216">
        <f t="shared" si="252"/>
        <v>0</v>
      </c>
      <c r="P621" s="216">
        <f t="shared" si="252"/>
        <v>0</v>
      </c>
      <c r="Q621" s="212">
        <f t="shared" si="252"/>
        <v>55.099999999999994</v>
      </c>
      <c r="R621" s="216">
        <f t="shared" si="252"/>
        <v>55.099999999999994</v>
      </c>
      <c r="S621" s="216">
        <f t="shared" si="252"/>
        <v>0</v>
      </c>
      <c r="T621" s="216">
        <f t="shared" si="252"/>
        <v>0</v>
      </c>
      <c r="U621" s="212">
        <f t="shared" si="252"/>
        <v>55.099999999999994</v>
      </c>
      <c r="V621" s="216">
        <f t="shared" si="252"/>
        <v>55.099999999999994</v>
      </c>
      <c r="W621" s="216">
        <f t="shared" si="252"/>
        <v>0</v>
      </c>
      <c r="X621" s="216">
        <f t="shared" si="252"/>
        <v>0</v>
      </c>
    </row>
    <row r="622" spans="1:24" ht="13.5" hidden="1" customHeight="1" x14ac:dyDescent="0.2">
      <c r="A622" s="848" t="s">
        <v>225</v>
      </c>
      <c r="B622" s="848"/>
      <c r="C622" s="848"/>
      <c r="D622" s="848"/>
      <c r="E622" s="848"/>
      <c r="F622" s="848"/>
      <c r="G622" s="848"/>
      <c r="H622" s="848"/>
      <c r="I622" s="212">
        <f t="shared" si="249"/>
        <v>0</v>
      </c>
      <c r="J622" s="216">
        <f>SUM(J26)</f>
        <v>0</v>
      </c>
      <c r="K622" s="216">
        <f>SUM(O26)</f>
        <v>0</v>
      </c>
      <c r="L622" s="216">
        <f>SUM(P26)</f>
        <v>0</v>
      </c>
      <c r="M622" s="212">
        <f t="shared" si="246"/>
        <v>0</v>
      </c>
      <c r="N622" s="26">
        <f>SUM(N26)</f>
        <v>0</v>
      </c>
      <c r="O622" s="26">
        <f>SUM(S26)</f>
        <v>0</v>
      </c>
      <c r="P622" s="26">
        <f>SUM(T26)</f>
        <v>0</v>
      </c>
      <c r="Q622" s="212">
        <f t="shared" si="247"/>
        <v>0</v>
      </c>
      <c r="R622" s="26">
        <f>SUM(R26)</f>
        <v>0</v>
      </c>
      <c r="S622" s="26">
        <f>SUM(S26)</f>
        <v>0</v>
      </c>
      <c r="T622" s="26">
        <f>SUM(T26)</f>
        <v>0</v>
      </c>
      <c r="U622" s="212">
        <f t="shared" si="248"/>
        <v>0</v>
      </c>
      <c r="V622" s="26">
        <f>SUM(V26)</f>
        <v>0</v>
      </c>
      <c r="W622" s="26">
        <f>SUM(W26)</f>
        <v>0</v>
      </c>
      <c r="X622" s="26">
        <f>SUM(X26)</f>
        <v>0</v>
      </c>
    </row>
    <row r="623" spans="1:24" ht="14.25" hidden="1" customHeight="1" x14ac:dyDescent="0.2">
      <c r="A623" s="848" t="s">
        <v>226</v>
      </c>
      <c r="B623" s="848"/>
      <c r="C623" s="848"/>
      <c r="D623" s="848"/>
      <c r="E623" s="848"/>
      <c r="F623" s="848"/>
      <c r="G623" s="848"/>
      <c r="H623" s="848"/>
      <c r="I623" s="212">
        <f t="shared" si="249"/>
        <v>4.9000000000000004</v>
      </c>
      <c r="J623" s="220">
        <f>SUM(J621+J622)</f>
        <v>4.9000000000000004</v>
      </c>
      <c r="K623" s="220">
        <f>SUM(K621+K622)</f>
        <v>0</v>
      </c>
      <c r="L623" s="220">
        <f>SUM(L621+L622)</f>
        <v>0</v>
      </c>
      <c r="M623" s="212">
        <f t="shared" si="246"/>
        <v>55.099999999999994</v>
      </c>
      <c r="N623" s="220">
        <f>SUM(N621+N622)</f>
        <v>55.099999999999994</v>
      </c>
      <c r="O623" s="220">
        <f>SUM(O621+O622)</f>
        <v>0</v>
      </c>
      <c r="P623" s="220">
        <f>SUM(P621+P622)</f>
        <v>0</v>
      </c>
      <c r="Q623" s="212">
        <f t="shared" si="247"/>
        <v>55.099999999999994</v>
      </c>
      <c r="R623" s="220">
        <f>SUM(R621+R622)</f>
        <v>55.099999999999994</v>
      </c>
      <c r="S623" s="220">
        <f>SUM(S621+S622)</f>
        <v>0</v>
      </c>
      <c r="T623" s="220">
        <f>SUM(T621+T622)</f>
        <v>0</v>
      </c>
      <c r="U623" s="212">
        <f t="shared" si="248"/>
        <v>55.099999999999994</v>
      </c>
      <c r="V623" s="220">
        <f>SUM(V621+V622)</f>
        <v>55.099999999999994</v>
      </c>
      <c r="W623" s="220">
        <f>SUM(W621+W622)</f>
        <v>0</v>
      </c>
      <c r="X623" s="220">
        <f>SUM(X621+X622)</f>
        <v>0</v>
      </c>
    </row>
    <row r="624" spans="1:24" ht="14.25" hidden="1" customHeight="1" x14ac:dyDescent="0.2">
      <c r="A624" s="852" t="s">
        <v>227</v>
      </c>
      <c r="B624" s="852"/>
      <c r="C624" s="852"/>
      <c r="D624" s="852"/>
      <c r="E624" s="852"/>
      <c r="F624" s="852"/>
      <c r="G624" s="852"/>
      <c r="H624" s="852"/>
      <c r="I624" s="212">
        <f t="shared" si="249"/>
        <v>0</v>
      </c>
      <c r="J624" s="216">
        <f>SUM(J332)</f>
        <v>0</v>
      </c>
      <c r="K624" s="216">
        <f>SUM(K332)</f>
        <v>0</v>
      </c>
      <c r="L624" s="216">
        <f>SUM(L332)</f>
        <v>0</v>
      </c>
      <c r="M624" s="212">
        <f t="shared" si="246"/>
        <v>0</v>
      </c>
      <c r="N624" s="216">
        <f>SUM(N332)</f>
        <v>0</v>
      </c>
      <c r="O624" s="216">
        <f>SUM(O332)</f>
        <v>0</v>
      </c>
      <c r="P624" s="216">
        <f>SUM(P332)</f>
        <v>0</v>
      </c>
      <c r="Q624" s="212">
        <f t="shared" si="247"/>
        <v>0</v>
      </c>
      <c r="R624" s="216">
        <f>SUM(R332)</f>
        <v>0</v>
      </c>
      <c r="S624" s="216">
        <f>SUM(S332)</f>
        <v>0</v>
      </c>
      <c r="T624" s="216">
        <f>SUM(T332)</f>
        <v>0</v>
      </c>
      <c r="U624" s="212">
        <f t="shared" si="248"/>
        <v>0</v>
      </c>
      <c r="V624" s="216">
        <f>SUM(V332)</f>
        <v>0</v>
      </c>
      <c r="W624" s="216">
        <f>SUM(W332)</f>
        <v>0</v>
      </c>
      <c r="X624" s="216">
        <f>SUM(X332)</f>
        <v>0</v>
      </c>
    </row>
    <row r="625" spans="1:24" ht="13.5" hidden="1" customHeight="1" x14ac:dyDescent="0.2">
      <c r="A625" s="852" t="s">
        <v>228</v>
      </c>
      <c r="B625" s="852"/>
      <c r="C625" s="852"/>
      <c r="D625" s="852"/>
      <c r="E625" s="852"/>
      <c r="F625" s="852"/>
      <c r="G625" s="852"/>
      <c r="H625" s="852"/>
      <c r="I625" s="212" t="e">
        <f t="shared" si="249"/>
        <v>#REF!</v>
      </c>
      <c r="J625" s="216" t="e">
        <f>SUM(#REF!)</f>
        <v>#REF!</v>
      </c>
      <c r="K625" s="216" t="e">
        <f>SUM(#REF!)</f>
        <v>#REF!</v>
      </c>
      <c r="L625" s="216" t="e">
        <f>SUM(#REF!)</f>
        <v>#REF!</v>
      </c>
      <c r="M625" s="212" t="e">
        <f t="shared" si="246"/>
        <v>#REF!</v>
      </c>
      <c r="N625" s="216" t="e">
        <f>SUM(#REF!)</f>
        <v>#REF!</v>
      </c>
      <c r="O625" s="216" t="e">
        <f>SUM(#REF!)</f>
        <v>#REF!</v>
      </c>
      <c r="P625" s="216" t="e">
        <f>SUM(#REF!)</f>
        <v>#REF!</v>
      </c>
      <c r="Q625" s="212" t="e">
        <f t="shared" si="247"/>
        <v>#REF!</v>
      </c>
      <c r="R625" s="216" t="e">
        <f>SUM(#REF!)</f>
        <v>#REF!</v>
      </c>
      <c r="S625" s="216" t="e">
        <f>SUM(#REF!)</f>
        <v>#REF!</v>
      </c>
      <c r="T625" s="216" t="e">
        <f>SUM(#REF!)</f>
        <v>#REF!</v>
      </c>
      <c r="U625" s="212" t="e">
        <f t="shared" si="248"/>
        <v>#REF!</v>
      </c>
      <c r="V625" s="216" t="e">
        <f>SUM(#REF!)</f>
        <v>#REF!</v>
      </c>
      <c r="W625" s="216" t="e">
        <f>SUM(#REF!)</f>
        <v>#REF!</v>
      </c>
      <c r="X625" s="216" t="e">
        <f>SUM(#REF!)</f>
        <v>#REF!</v>
      </c>
    </row>
    <row r="626" spans="1:24" ht="13.5" hidden="1" customHeight="1" x14ac:dyDescent="0.2">
      <c r="A626" s="852" t="s">
        <v>229</v>
      </c>
      <c r="B626" s="852"/>
      <c r="C626" s="852"/>
      <c r="D626" s="852"/>
      <c r="E626" s="852"/>
      <c r="F626" s="852"/>
      <c r="G626" s="852"/>
      <c r="H626" s="852"/>
      <c r="I626" s="212" t="e">
        <f t="shared" si="249"/>
        <v>#REF!</v>
      </c>
      <c r="J626" s="83" t="e">
        <f>SUM(J624+J625)</f>
        <v>#REF!</v>
      </c>
      <c r="K626" s="83" t="e">
        <f>SUM(K624+K625)</f>
        <v>#REF!</v>
      </c>
      <c r="L626" s="83" t="e">
        <f>SUM(L624+L625)</f>
        <v>#REF!</v>
      </c>
      <c r="M626" s="212" t="e">
        <f t="shared" si="246"/>
        <v>#REF!</v>
      </c>
      <c r="N626" s="83" t="e">
        <f>SUM(N624+N625)</f>
        <v>#REF!</v>
      </c>
      <c r="O626" s="83" t="e">
        <f>SUM(O624+O625)</f>
        <v>#REF!</v>
      </c>
      <c r="P626" s="83" t="e">
        <f>SUM(P624+P625)</f>
        <v>#REF!</v>
      </c>
      <c r="Q626" s="212" t="e">
        <f t="shared" si="247"/>
        <v>#REF!</v>
      </c>
      <c r="R626" s="83" t="e">
        <f>SUM(R624+R625)</f>
        <v>#REF!</v>
      </c>
      <c r="S626" s="83" t="e">
        <f>SUM(S624+S625)</f>
        <v>#REF!</v>
      </c>
      <c r="T626" s="83" t="e">
        <f>SUM(T624+T625)</f>
        <v>#REF!</v>
      </c>
      <c r="U626" s="212" t="e">
        <f t="shared" si="248"/>
        <v>#REF!</v>
      </c>
      <c r="V626" s="83" t="e">
        <f>SUM(V624+V625)</f>
        <v>#REF!</v>
      </c>
      <c r="W626" s="83" t="e">
        <f>SUM(W624+W625)</f>
        <v>#REF!</v>
      </c>
      <c r="X626" s="83" t="e">
        <f>SUM(X624+X625)</f>
        <v>#REF!</v>
      </c>
    </row>
    <row r="627" spans="1:24" ht="13.5" hidden="1" customHeight="1" x14ac:dyDescent="0.2">
      <c r="A627" s="848" t="s">
        <v>318</v>
      </c>
      <c r="B627" s="848"/>
      <c r="C627" s="848"/>
      <c r="D627" s="848"/>
      <c r="E627" s="848"/>
      <c r="F627" s="848"/>
      <c r="G627" s="848"/>
      <c r="H627" s="848"/>
      <c r="I627" s="212">
        <f t="shared" si="249"/>
        <v>0</v>
      </c>
      <c r="J627" s="220">
        <f>SUM(J19)</f>
        <v>0</v>
      </c>
      <c r="K627" s="220">
        <f>SUM(K19)</f>
        <v>0</v>
      </c>
      <c r="L627" s="220"/>
      <c r="M627" s="212">
        <f t="shared" si="246"/>
        <v>0</v>
      </c>
      <c r="N627" s="221"/>
      <c r="O627" s="221"/>
      <c r="P627" s="221"/>
      <c r="Q627" s="212">
        <f t="shared" si="247"/>
        <v>0</v>
      </c>
      <c r="R627" s="221"/>
      <c r="S627" s="221"/>
      <c r="T627" s="221"/>
      <c r="U627" s="212">
        <f t="shared" si="248"/>
        <v>0</v>
      </c>
      <c r="V627" s="221"/>
      <c r="W627" s="221"/>
      <c r="X627" s="221"/>
    </row>
    <row r="628" spans="1:24" ht="13.5" hidden="1" customHeight="1" x14ac:dyDescent="0.2">
      <c r="A628" s="857" t="s">
        <v>319</v>
      </c>
      <c r="B628" s="858"/>
      <c r="C628" s="858"/>
      <c r="D628" s="858"/>
      <c r="E628" s="858"/>
      <c r="F628" s="858"/>
      <c r="G628" s="858"/>
      <c r="H628" s="859"/>
      <c r="I628" s="212">
        <f t="shared" si="249"/>
        <v>15.5</v>
      </c>
      <c r="J628" s="220">
        <f>SUM(J20+J42+J47+J52+J56+J63+J67+J70+J73+J77+J80+J142)</f>
        <v>15.5</v>
      </c>
      <c r="K628" s="220">
        <f>SUM(K20+K42+K47+K52+K56+K63+K67+K70+K73+K77+K80+K142)</f>
        <v>0</v>
      </c>
      <c r="L628" s="220">
        <f>SUM(L20+L42+L47+L52+L56+L63+L67+L70+L73+L77+L80+L142)</f>
        <v>0</v>
      </c>
      <c r="M628" s="212">
        <f t="shared" si="246"/>
        <v>1.3</v>
      </c>
      <c r="N628" s="221">
        <f>SUM(N20+N42+N47+N52+N56+N63+N67+N70+N73+N77+N80+N142)</f>
        <v>1.3</v>
      </c>
      <c r="O628" s="221">
        <f>SUM(O20+O42+O47+O52+O56+O63+O67+O70+O73+O77+O80+O142)</f>
        <v>0</v>
      </c>
      <c r="P628" s="221">
        <f>SUM(P20+P42+P47+P52+P56+P63+P67+P70+P73+P77+P80+P142)</f>
        <v>0</v>
      </c>
      <c r="Q628" s="212">
        <f t="shared" si="247"/>
        <v>1.3</v>
      </c>
      <c r="R628" s="221">
        <f>SUM(R20+R42+R47+R52+R56+R63+R67+R70+R73+R77+R80+R142)</f>
        <v>1.3</v>
      </c>
      <c r="S628" s="221">
        <f>SUM(S20+S42+S47+S52+S56+S63+S67+S70+S73+S77+S80+S142)</f>
        <v>0</v>
      </c>
      <c r="T628" s="221">
        <f>SUM(T20+T42+T47+T52+T56+T63+T67+T70+T73+T77+T80+T142)</f>
        <v>0</v>
      </c>
      <c r="U628" s="212">
        <f t="shared" si="248"/>
        <v>1.3</v>
      </c>
      <c r="V628" s="221">
        <f>SUM(V20+V42+V47+V52+V56+V63+V67+V70+V73+V77+V80+V142)</f>
        <v>1.3</v>
      </c>
      <c r="W628" s="221">
        <f>SUM(W20+W42+W47+W52+W56+W63+W67+W70+W73+W77+W80+W142)</f>
        <v>0</v>
      </c>
      <c r="X628" s="221">
        <f>SUM(X20+X42+X47+X52+X56+X63+X67+X70+X73+X77+X80+X142)</f>
        <v>0</v>
      </c>
    </row>
    <row r="629" spans="1:24" ht="13.5" hidden="1" customHeight="1" x14ac:dyDescent="0.2">
      <c r="A629" s="856" t="s">
        <v>282</v>
      </c>
      <c r="B629" s="856"/>
      <c r="C629" s="856"/>
      <c r="D629" s="856"/>
      <c r="E629" s="856"/>
      <c r="F629" s="856"/>
      <c r="G629" s="856"/>
      <c r="H629" s="856"/>
      <c r="I629" s="212">
        <f t="shared" si="249"/>
        <v>154.80000000000001</v>
      </c>
      <c r="J629" s="222">
        <f>SUM(J297)</f>
        <v>0</v>
      </c>
      <c r="K629" s="222">
        <f>SUM(K297)</f>
        <v>0</v>
      </c>
      <c r="L629" s="222">
        <f>SUM(L297)</f>
        <v>154.80000000000001</v>
      </c>
      <c r="M629" s="212">
        <f t="shared" si="246"/>
        <v>0</v>
      </c>
      <c r="N629" s="222">
        <f>SUM(N293)</f>
        <v>0</v>
      </c>
      <c r="O629" s="222">
        <f>SUM(O297)</f>
        <v>0</v>
      </c>
      <c r="P629" s="222">
        <f>SUM(P297)</f>
        <v>0</v>
      </c>
      <c r="Q629" s="212">
        <f t="shared" si="247"/>
        <v>0</v>
      </c>
      <c r="R629" s="222">
        <f>SUM(R297)</f>
        <v>0</v>
      </c>
      <c r="S629" s="222">
        <f>SUM(S297)</f>
        <v>0</v>
      </c>
      <c r="T629" s="222">
        <f>SUM(T297)</f>
        <v>0</v>
      </c>
      <c r="U629" s="212">
        <f t="shared" si="248"/>
        <v>0</v>
      </c>
      <c r="V629" s="222">
        <f>SUM(V297)</f>
        <v>0</v>
      </c>
      <c r="W629" s="222">
        <f>SUM(W297)</f>
        <v>0</v>
      </c>
      <c r="X629" s="222">
        <f>SUM(X297)</f>
        <v>0</v>
      </c>
    </row>
    <row r="630" spans="1:24" ht="13.5" hidden="1" customHeight="1" x14ac:dyDescent="0.2">
      <c r="A630" s="853" t="s">
        <v>335</v>
      </c>
      <c r="B630" s="854"/>
      <c r="C630" s="854"/>
      <c r="D630" s="854"/>
      <c r="E630" s="854"/>
      <c r="F630" s="854"/>
      <c r="G630" s="854"/>
      <c r="H630" s="855"/>
      <c r="I630" s="212"/>
      <c r="J630" s="222"/>
      <c r="K630" s="222"/>
      <c r="L630" s="222"/>
      <c r="M630" s="212">
        <f t="shared" si="246"/>
        <v>0</v>
      </c>
      <c r="N630" s="222">
        <f>SUM(N143)</f>
        <v>0</v>
      </c>
      <c r="O630" s="222">
        <f>SUM(O143)</f>
        <v>0</v>
      </c>
      <c r="P630" s="222">
        <f>SUM(P143)</f>
        <v>0</v>
      </c>
      <c r="Q630" s="212"/>
      <c r="R630" s="222"/>
      <c r="S630" s="222"/>
      <c r="T630" s="222"/>
      <c r="U630" s="212"/>
      <c r="V630" s="222"/>
      <c r="W630" s="222"/>
      <c r="X630" s="222"/>
    </row>
    <row r="631" spans="1:24" ht="13.5" hidden="1" customHeight="1" x14ac:dyDescent="0.2">
      <c r="A631" s="847" t="s">
        <v>283</v>
      </c>
      <c r="B631" s="847"/>
      <c r="C631" s="847"/>
      <c r="D631" s="847"/>
      <c r="E631" s="847"/>
      <c r="F631" s="847"/>
      <c r="G631" s="847"/>
      <c r="H631" s="847"/>
      <c r="I631" s="212">
        <f t="shared" si="249"/>
        <v>5.4</v>
      </c>
      <c r="J631" s="223">
        <f>SUM(J125)</f>
        <v>5.4</v>
      </c>
      <c r="K631" s="223">
        <f>SUM(K125)</f>
        <v>3.9</v>
      </c>
      <c r="L631" s="223">
        <f>SUM(L125)</f>
        <v>0</v>
      </c>
      <c r="M631" s="212">
        <f t="shared" si="246"/>
        <v>5.4</v>
      </c>
      <c r="N631" s="223">
        <f>SUM(N125)</f>
        <v>5.4</v>
      </c>
      <c r="O631" s="223">
        <f>SUM(O125)</f>
        <v>4</v>
      </c>
      <c r="P631" s="224">
        <f>SUM(P125)</f>
        <v>0</v>
      </c>
      <c r="Q631" s="212">
        <f t="shared" si="247"/>
        <v>5.4</v>
      </c>
      <c r="R631" s="224">
        <f>SUM(R125)</f>
        <v>5.4</v>
      </c>
      <c r="S631" s="224">
        <f>SUM(S125)</f>
        <v>4</v>
      </c>
      <c r="T631" s="224">
        <f>SUM(T125)</f>
        <v>0</v>
      </c>
      <c r="U631" s="212">
        <f t="shared" si="248"/>
        <v>5.4</v>
      </c>
      <c r="V631" s="224">
        <f>SUM(V125)</f>
        <v>5.4</v>
      </c>
      <c r="W631" s="224">
        <f>SUM(W125)</f>
        <v>4</v>
      </c>
      <c r="X631" s="224">
        <f>SUM(X125)</f>
        <v>0</v>
      </c>
    </row>
    <row r="632" spans="1:24" ht="13.5" hidden="1" customHeight="1" x14ac:dyDescent="0.2">
      <c r="A632" s="847" t="s">
        <v>284</v>
      </c>
      <c r="B632" s="847"/>
      <c r="C632" s="847"/>
      <c r="D632" s="847"/>
      <c r="E632" s="847"/>
      <c r="F632" s="847"/>
      <c r="G632" s="847"/>
      <c r="H632" s="847"/>
      <c r="I632" s="212">
        <f t="shared" si="249"/>
        <v>5.4</v>
      </c>
      <c r="J632" s="223">
        <f>SUM(J124)</f>
        <v>5.4</v>
      </c>
      <c r="K632" s="223">
        <f>SUM(K124)</f>
        <v>5</v>
      </c>
      <c r="L632" s="223">
        <f>SUM(L124)</f>
        <v>0</v>
      </c>
      <c r="M632" s="212">
        <f t="shared" si="246"/>
        <v>5.4</v>
      </c>
      <c r="N632" s="223">
        <f>SUM(N124)</f>
        <v>5.4</v>
      </c>
      <c r="O632" s="223">
        <f>SUM(O124)</f>
        <v>5</v>
      </c>
      <c r="P632" s="224">
        <f>SUM(P124)</f>
        <v>0</v>
      </c>
      <c r="Q632" s="212">
        <f t="shared" si="247"/>
        <v>5.4</v>
      </c>
      <c r="R632" s="224">
        <f>SUM(R124)</f>
        <v>5.4</v>
      </c>
      <c r="S632" s="224">
        <f>SUM(S124)</f>
        <v>5</v>
      </c>
      <c r="T632" s="224">
        <f>SUM(T124)</f>
        <v>0</v>
      </c>
      <c r="U632" s="212">
        <f t="shared" si="248"/>
        <v>5.4</v>
      </c>
      <c r="V632" s="224">
        <f>SUM(V124)</f>
        <v>5.4</v>
      </c>
      <c r="W632" s="224">
        <f>SUM(W124)</f>
        <v>5</v>
      </c>
      <c r="X632" s="224">
        <f>SUM(X124)</f>
        <v>0</v>
      </c>
    </row>
    <row r="633" spans="1:24" ht="13.5" hidden="1" customHeight="1" x14ac:dyDescent="0.2">
      <c r="A633" s="844" t="s">
        <v>285</v>
      </c>
      <c r="B633" s="844"/>
      <c r="C633" s="844"/>
      <c r="D633" s="844"/>
      <c r="E633" s="844"/>
      <c r="F633" s="844"/>
      <c r="G633" s="844"/>
      <c r="H633" s="844"/>
      <c r="I633" s="212">
        <f t="shared" si="249"/>
        <v>0</v>
      </c>
      <c r="J633" s="225">
        <f>SUM(J357)</f>
        <v>0</v>
      </c>
      <c r="K633" s="225">
        <f>SUM(K357)</f>
        <v>0</v>
      </c>
      <c r="L633" s="225">
        <f>SUM(L357)</f>
        <v>0</v>
      </c>
      <c r="M633" s="212">
        <f t="shared" si="246"/>
        <v>0</v>
      </c>
      <c r="N633" s="225">
        <f>SUM(N357)</f>
        <v>0</v>
      </c>
      <c r="O633" s="225">
        <f>SUM(O357)</f>
        <v>0</v>
      </c>
      <c r="P633" s="225">
        <f>SUM(P357)</f>
        <v>0</v>
      </c>
      <c r="Q633" s="212">
        <f t="shared" si="247"/>
        <v>0</v>
      </c>
      <c r="R633" s="225">
        <f>SUM(R357)</f>
        <v>0</v>
      </c>
      <c r="S633" s="225">
        <f>SUM(S357)</f>
        <v>0</v>
      </c>
      <c r="T633" s="225">
        <f>SUM(T357)</f>
        <v>0</v>
      </c>
      <c r="U633" s="212">
        <f t="shared" si="248"/>
        <v>0</v>
      </c>
      <c r="V633" s="225">
        <f>SUM(V357)</f>
        <v>0</v>
      </c>
      <c r="W633" s="225">
        <f>SUM(W357)</f>
        <v>0</v>
      </c>
      <c r="X633" s="225">
        <f>SUM(X357)</f>
        <v>0</v>
      </c>
    </row>
    <row r="634" spans="1:24" ht="15.75" hidden="1" customHeight="1" x14ac:dyDescent="0.2">
      <c r="A634" s="842" t="s">
        <v>230</v>
      </c>
      <c r="B634" s="842"/>
      <c r="C634" s="842"/>
      <c r="D634" s="842"/>
      <c r="E634" s="842"/>
      <c r="F634" s="842"/>
      <c r="G634" s="842"/>
      <c r="H634" s="842"/>
      <c r="I634" s="212" t="e">
        <f t="shared" si="249"/>
        <v>#REF!</v>
      </c>
      <c r="J634" s="226" t="e">
        <f>SUM(J596+J602+J606+J609+J616+J618+J620+J623+J626+J627+J628+J629+J631+J632+J633)</f>
        <v>#REF!</v>
      </c>
      <c r="K634" s="226" t="e">
        <f>SUM(K596+K602+K606+K609+K616+K618+K620+K623+K626+K627+K628+K629+K631+K632+K633)</f>
        <v>#REF!</v>
      </c>
      <c r="L634" s="226" t="e">
        <f>SUM(L596+L602+L606+L609+L616+L618+L620+L623+L626+L627+L628+L629+L631+L632+L633)</f>
        <v>#REF!</v>
      </c>
      <c r="M634" s="212" t="e">
        <f t="shared" si="246"/>
        <v>#REF!</v>
      </c>
      <c r="N634" s="226" t="e">
        <f>SUM(N596+N602+N606+N609+N612+N616+N618+N620+N623+N626+N629+N630+N631+N632+N633)</f>
        <v>#REF!</v>
      </c>
      <c r="O634" s="226" t="e">
        <f>SUM(O596+O602+O606+O609+O612+O616+O618+O620+O623+O626+O629+O630+O631+O632+O633)</f>
        <v>#REF!</v>
      </c>
      <c r="P634" s="226" t="e">
        <f>SUM(P596+P602+P606+P609+P612+P616+P618+P620+P623+P626+P629+P630+P631+P632+P633)</f>
        <v>#REF!</v>
      </c>
      <c r="Q634" s="212" t="e">
        <f t="shared" si="247"/>
        <v>#REF!</v>
      </c>
      <c r="R634" s="226" t="e">
        <f>SUM(R596+R602+R606+R609+R612+R616+R618+R620+R623+R626+R629+R631+R632+R633)</f>
        <v>#REF!</v>
      </c>
      <c r="S634" s="226" t="e">
        <f>SUM(S596+S602+S606+S609+S612+S616+S618+S620+S623+S626+S629+S631+S632+S633)</f>
        <v>#REF!</v>
      </c>
      <c r="T634" s="226" t="e">
        <f>SUM(T596+T602+T606+T609+T612+T616+T618+T620+T623+T626+T629+T631+T632+T633)</f>
        <v>#REF!</v>
      </c>
      <c r="U634" s="212" t="e">
        <f t="shared" si="248"/>
        <v>#REF!</v>
      </c>
      <c r="V634" s="226" t="e">
        <f>SUM(V596+V602+V606+V609+V612+V616+V618+V620+V623+V626+V629+V631+V632+V633)</f>
        <v>#REF!</v>
      </c>
      <c r="W634" s="226" t="e">
        <f>SUM(W596+W602+W606+W609+W612+W616+W618+W620+W623+W626+W629+W631+W632+W633)</f>
        <v>#REF!</v>
      </c>
      <c r="X634" s="226" t="e">
        <f>SUM(X596+X602+X606+X609+X612+X616+X618+X620+X623+X626+X629+X631+X632+X633)</f>
        <v>#REF!</v>
      </c>
    </row>
    <row r="636" spans="1:24" s="272" customFormat="1" x14ac:dyDescent="0.2">
      <c r="A636" s="270"/>
      <c r="B636" s="270"/>
      <c r="C636" s="270"/>
      <c r="D636" s="271"/>
      <c r="F636" s="273"/>
      <c r="G636" s="273"/>
      <c r="H636" s="274"/>
      <c r="I636" s="275">
        <f t="shared" ref="I636:X636" si="253">I568-I581</f>
        <v>0</v>
      </c>
      <c r="J636" s="275">
        <f t="shared" si="253"/>
        <v>0</v>
      </c>
      <c r="K636" s="275">
        <f t="shared" si="253"/>
        <v>0</v>
      </c>
      <c r="L636" s="275">
        <f t="shared" si="253"/>
        <v>0</v>
      </c>
      <c r="M636" s="275">
        <f t="shared" si="253"/>
        <v>0</v>
      </c>
      <c r="N636" s="275">
        <f t="shared" si="253"/>
        <v>0</v>
      </c>
      <c r="O636" s="275">
        <f t="shared" si="253"/>
        <v>0</v>
      </c>
      <c r="P636" s="275">
        <f t="shared" si="253"/>
        <v>0</v>
      </c>
      <c r="Q636" s="275">
        <f t="shared" si="253"/>
        <v>0</v>
      </c>
      <c r="R636" s="275">
        <f t="shared" si="253"/>
        <v>0</v>
      </c>
      <c r="S636" s="275">
        <f t="shared" si="253"/>
        <v>0</v>
      </c>
      <c r="T636" s="275">
        <f t="shared" si="253"/>
        <v>0</v>
      </c>
      <c r="U636" s="275">
        <f t="shared" si="253"/>
        <v>0</v>
      </c>
      <c r="V636" s="275">
        <f t="shared" si="253"/>
        <v>0</v>
      </c>
      <c r="W636" s="275">
        <f t="shared" si="253"/>
        <v>0</v>
      </c>
      <c r="X636" s="275">
        <f t="shared" si="253"/>
        <v>0</v>
      </c>
    </row>
    <row r="640" spans="1:24" x14ac:dyDescent="0.2">
      <c r="M640" s="382"/>
      <c r="N640" s="382"/>
      <c r="O640" s="382">
        <f t="shared" ref="O640:U640" si="254">O568-O581</f>
        <v>0</v>
      </c>
      <c r="P640" s="227">
        <f t="shared" si="254"/>
        <v>0</v>
      </c>
      <c r="Q640" s="227">
        <f t="shared" si="254"/>
        <v>0</v>
      </c>
      <c r="R640" s="227">
        <f t="shared" si="254"/>
        <v>0</v>
      </c>
      <c r="S640" s="227">
        <f t="shared" si="254"/>
        <v>0</v>
      </c>
      <c r="T640" s="227">
        <f t="shared" si="254"/>
        <v>0</v>
      </c>
      <c r="U640" s="227">
        <f t="shared" si="254"/>
        <v>0</v>
      </c>
    </row>
  </sheetData>
  <mergeCells count="1217">
    <mergeCell ref="A424:A425"/>
    <mergeCell ref="C426:C427"/>
    <mergeCell ref="A389:A390"/>
    <mergeCell ref="F405:H405"/>
    <mergeCell ref="B406:B407"/>
    <mergeCell ref="F427:H427"/>
    <mergeCell ref="F429:H429"/>
    <mergeCell ref="F431:H431"/>
    <mergeCell ref="F413:H413"/>
    <mergeCell ref="F384:H384"/>
    <mergeCell ref="F380:H380"/>
    <mergeCell ref="F403:H403"/>
    <mergeCell ref="F392:H392"/>
    <mergeCell ref="B424:B425"/>
    <mergeCell ref="D402:D403"/>
    <mergeCell ref="D393:D394"/>
    <mergeCell ref="B426:B427"/>
    <mergeCell ref="E404:E405"/>
    <mergeCell ref="B383:B384"/>
    <mergeCell ref="C383:C384"/>
    <mergeCell ref="E381:E382"/>
    <mergeCell ref="C412:C413"/>
    <mergeCell ref="C389:C390"/>
    <mergeCell ref="E383:E384"/>
    <mergeCell ref="E389:E390"/>
    <mergeCell ref="E391:E392"/>
    <mergeCell ref="B389:B390"/>
    <mergeCell ref="F382:H382"/>
    <mergeCell ref="A418:A419"/>
    <mergeCell ref="A420:A421"/>
    <mergeCell ref="B420:B421"/>
    <mergeCell ref="B416:B417"/>
    <mergeCell ref="T1:X1"/>
    <mergeCell ref="F292:F293"/>
    <mergeCell ref="G292:G293"/>
    <mergeCell ref="A385:A386"/>
    <mergeCell ref="B385:B386"/>
    <mergeCell ref="C385:C386"/>
    <mergeCell ref="D385:D386"/>
    <mergeCell ref="E385:E386"/>
    <mergeCell ref="F390:H390"/>
    <mergeCell ref="F386:H386"/>
    <mergeCell ref="A387:A388"/>
    <mergeCell ref="B387:B388"/>
    <mergeCell ref="C387:C388"/>
    <mergeCell ref="D387:D388"/>
    <mergeCell ref="E387:E388"/>
    <mergeCell ref="F388:H388"/>
    <mergeCell ref="F121:H121"/>
    <mergeCell ref="C287:C289"/>
    <mergeCell ref="F286:H286"/>
    <mergeCell ref="F294:H294"/>
    <mergeCell ref="B285:B286"/>
    <mergeCell ref="A267:A268"/>
    <mergeCell ref="E369:E370"/>
    <mergeCell ref="B377:B378"/>
    <mergeCell ref="E379:E380"/>
    <mergeCell ref="F374:H374"/>
    <mergeCell ref="A379:A380"/>
    <mergeCell ref="B357:B358"/>
    <mergeCell ref="C357:C358"/>
    <mergeCell ref="G177:G181"/>
    <mergeCell ref="E377:E378"/>
    <mergeCell ref="E331:E336"/>
    <mergeCell ref="A410:A411"/>
    <mergeCell ref="E422:E423"/>
    <mergeCell ref="B422:B423"/>
    <mergeCell ref="C422:C423"/>
    <mergeCell ref="D422:D423"/>
    <mergeCell ref="A428:A429"/>
    <mergeCell ref="B428:B429"/>
    <mergeCell ref="C428:C429"/>
    <mergeCell ref="E120:E121"/>
    <mergeCell ref="B371:B372"/>
    <mergeCell ref="B379:B380"/>
    <mergeCell ref="A371:A372"/>
    <mergeCell ref="C371:C372"/>
    <mergeCell ref="D347:D349"/>
    <mergeCell ref="A331:A336"/>
    <mergeCell ref="A339:A340"/>
    <mergeCell ref="B339:B340"/>
    <mergeCell ref="D357:D358"/>
    <mergeCell ref="E305:E306"/>
    <mergeCell ref="C325:C327"/>
    <mergeCell ref="E219:E220"/>
    <mergeCell ref="B408:B409"/>
    <mergeCell ref="E406:E407"/>
    <mergeCell ref="B418:B419"/>
    <mergeCell ref="A426:A427"/>
    <mergeCell ref="A422:A423"/>
    <mergeCell ref="A213:A237"/>
    <mergeCell ref="C379:C380"/>
    <mergeCell ref="D371:D372"/>
    <mergeCell ref="D240:D256"/>
    <mergeCell ref="A240:A256"/>
    <mergeCell ref="B373:B374"/>
    <mergeCell ref="G328:G329"/>
    <mergeCell ref="D361:D362"/>
    <mergeCell ref="C377:C378"/>
    <mergeCell ref="D352:D353"/>
    <mergeCell ref="A337:A338"/>
    <mergeCell ref="E352:E353"/>
    <mergeCell ref="H315:H316"/>
    <mergeCell ref="C328:C330"/>
    <mergeCell ref="D375:D376"/>
    <mergeCell ref="B321:H322"/>
    <mergeCell ref="F325:F326"/>
    <mergeCell ref="G325:G326"/>
    <mergeCell ref="A319:A320"/>
    <mergeCell ref="E361:E362"/>
    <mergeCell ref="C363:C364"/>
    <mergeCell ref="D373:D374"/>
    <mergeCell ref="A367:A368"/>
    <mergeCell ref="B367:B368"/>
    <mergeCell ref="C367:C368"/>
    <mergeCell ref="E347:E349"/>
    <mergeCell ref="C361:C362"/>
    <mergeCell ref="A328:A330"/>
    <mergeCell ref="E373:E374"/>
    <mergeCell ref="A373:A374"/>
    <mergeCell ref="E371:E372"/>
    <mergeCell ref="F378:H378"/>
    <mergeCell ref="E375:E376"/>
    <mergeCell ref="A347:A349"/>
    <mergeCell ref="F362:H362"/>
    <mergeCell ref="F360:H360"/>
    <mergeCell ref="F356:H356"/>
    <mergeCell ref="G347:G348"/>
    <mergeCell ref="A436:A437"/>
    <mergeCell ref="B436:B437"/>
    <mergeCell ref="E436:E437"/>
    <mergeCell ref="F411:H411"/>
    <mergeCell ref="D408:D409"/>
    <mergeCell ref="D406:D407"/>
    <mergeCell ref="C416:C417"/>
    <mergeCell ref="A412:A413"/>
    <mergeCell ref="A402:A403"/>
    <mergeCell ref="B393:B394"/>
    <mergeCell ref="C393:C394"/>
    <mergeCell ref="C391:C392"/>
    <mergeCell ref="F415:H415"/>
    <mergeCell ref="F417:H417"/>
    <mergeCell ref="D410:D411"/>
    <mergeCell ref="A408:A409"/>
    <mergeCell ref="A416:A417"/>
    <mergeCell ref="C408:C409"/>
    <mergeCell ref="D428:D429"/>
    <mergeCell ref="E408:E409"/>
    <mergeCell ref="B414:B415"/>
    <mergeCell ref="E414:E415"/>
    <mergeCell ref="A393:A394"/>
    <mergeCell ref="E402:E403"/>
    <mergeCell ref="E393:E394"/>
    <mergeCell ref="C406:C407"/>
    <mergeCell ref="C424:C425"/>
    <mergeCell ref="E424:E425"/>
    <mergeCell ref="D424:D425"/>
    <mergeCell ref="F394:H394"/>
    <mergeCell ref="C404:C405"/>
    <mergeCell ref="B410:B411"/>
    <mergeCell ref="A440:A441"/>
    <mergeCell ref="E508:E509"/>
    <mergeCell ref="F501:F502"/>
    <mergeCell ref="F506:H507"/>
    <mergeCell ref="A479:A480"/>
    <mergeCell ref="F481:F482"/>
    <mergeCell ref="B481:B483"/>
    <mergeCell ref="C481:C483"/>
    <mergeCell ref="D481:D483"/>
    <mergeCell ref="E481:E483"/>
    <mergeCell ref="E504:E507"/>
    <mergeCell ref="F480:H480"/>
    <mergeCell ref="B470:B472"/>
    <mergeCell ref="F470:F471"/>
    <mergeCell ref="G470:G471"/>
    <mergeCell ref="C475:C476"/>
    <mergeCell ref="D475:D476"/>
    <mergeCell ref="E475:E476"/>
    <mergeCell ref="D477:D478"/>
    <mergeCell ref="E477:E478"/>
    <mergeCell ref="F478:H478"/>
    <mergeCell ref="E473:E474"/>
    <mergeCell ref="B475:B476"/>
    <mergeCell ref="B490:B491"/>
    <mergeCell ref="C490:C491"/>
    <mergeCell ref="D490:D491"/>
    <mergeCell ref="C484:C485"/>
    <mergeCell ref="D484:D485"/>
    <mergeCell ref="F483:H483"/>
    <mergeCell ref="D479:D480"/>
    <mergeCell ref="A464:A465"/>
    <mergeCell ref="E458:E459"/>
    <mergeCell ref="B542:B543"/>
    <mergeCell ref="C532:C533"/>
    <mergeCell ref="G552:G553"/>
    <mergeCell ref="A484:A485"/>
    <mergeCell ref="E532:E533"/>
    <mergeCell ref="D524:D527"/>
    <mergeCell ref="A490:A491"/>
    <mergeCell ref="G517:G520"/>
    <mergeCell ref="C515:H515"/>
    <mergeCell ref="C496:C500"/>
    <mergeCell ref="E496:E500"/>
    <mergeCell ref="D536:D537"/>
    <mergeCell ref="F503:H503"/>
    <mergeCell ref="A504:A507"/>
    <mergeCell ref="A517:A521"/>
    <mergeCell ref="A508:A509"/>
    <mergeCell ref="A510:A514"/>
    <mergeCell ref="A546:A551"/>
    <mergeCell ref="F543:H543"/>
    <mergeCell ref="B488:B489"/>
    <mergeCell ref="A501:A503"/>
    <mergeCell ref="C541:X541"/>
    <mergeCell ref="E536:E537"/>
    <mergeCell ref="F537:H537"/>
    <mergeCell ref="C546:C551"/>
    <mergeCell ref="E538:E539"/>
    <mergeCell ref="F539:H539"/>
    <mergeCell ref="A536:A537"/>
    <mergeCell ref="F531:H531"/>
    <mergeCell ref="A488:A489"/>
    <mergeCell ref="A496:A500"/>
    <mergeCell ref="E522:E523"/>
    <mergeCell ref="A580:H580"/>
    <mergeCell ref="A579:H579"/>
    <mergeCell ref="A576:H576"/>
    <mergeCell ref="A575:H575"/>
    <mergeCell ref="A568:H568"/>
    <mergeCell ref="B567:H567"/>
    <mergeCell ref="A573:H573"/>
    <mergeCell ref="A570:H570"/>
    <mergeCell ref="A571:H571"/>
    <mergeCell ref="A572:H572"/>
    <mergeCell ref="G528:G530"/>
    <mergeCell ref="A528:A531"/>
    <mergeCell ref="F550:H551"/>
    <mergeCell ref="C540:H540"/>
    <mergeCell ref="E546:E551"/>
    <mergeCell ref="C566:H566"/>
    <mergeCell ref="A577:H577"/>
    <mergeCell ref="A574:H574"/>
    <mergeCell ref="A569:H569"/>
    <mergeCell ref="C556:C559"/>
    <mergeCell ref="F554:H555"/>
    <mergeCell ref="F558:H559"/>
    <mergeCell ref="D552:D555"/>
    <mergeCell ref="B532:B533"/>
    <mergeCell ref="A538:A539"/>
    <mergeCell ref="B538:B539"/>
    <mergeCell ref="C538:C539"/>
    <mergeCell ref="H560:H561"/>
    <mergeCell ref="D560:D565"/>
    <mergeCell ref="H546:H547"/>
    <mergeCell ref="F546:F549"/>
    <mergeCell ref="F528:F530"/>
    <mergeCell ref="A556:A559"/>
    <mergeCell ref="E517:E521"/>
    <mergeCell ref="F556:F557"/>
    <mergeCell ref="D556:D559"/>
    <mergeCell ref="C545:X545"/>
    <mergeCell ref="C542:C543"/>
    <mergeCell ref="D532:D533"/>
    <mergeCell ref="B546:B551"/>
    <mergeCell ref="F533:H533"/>
    <mergeCell ref="B524:B527"/>
    <mergeCell ref="F526:H527"/>
    <mergeCell ref="A560:A565"/>
    <mergeCell ref="B560:B565"/>
    <mergeCell ref="A524:A527"/>
    <mergeCell ref="B556:B559"/>
    <mergeCell ref="C552:C555"/>
    <mergeCell ref="D530:D531"/>
    <mergeCell ref="A552:A555"/>
    <mergeCell ref="E552:E555"/>
    <mergeCell ref="H556:H557"/>
    <mergeCell ref="H562:H563"/>
    <mergeCell ref="F560:F563"/>
    <mergeCell ref="G560:G563"/>
    <mergeCell ref="G556:G557"/>
    <mergeCell ref="H552:H553"/>
    <mergeCell ref="G546:G549"/>
    <mergeCell ref="H548:H549"/>
    <mergeCell ref="C544:H544"/>
    <mergeCell ref="C528:C531"/>
    <mergeCell ref="A522:A523"/>
    <mergeCell ref="D542:D543"/>
    <mergeCell ref="D538:D539"/>
    <mergeCell ref="A619:H619"/>
    <mergeCell ref="A620:H620"/>
    <mergeCell ref="A612:H612"/>
    <mergeCell ref="A629:H629"/>
    <mergeCell ref="A583:H583"/>
    <mergeCell ref="A599:H599"/>
    <mergeCell ref="A628:H628"/>
    <mergeCell ref="A532:A533"/>
    <mergeCell ref="E528:E531"/>
    <mergeCell ref="E542:E543"/>
    <mergeCell ref="C560:C565"/>
    <mergeCell ref="A605:H605"/>
    <mergeCell ref="A606:H606"/>
    <mergeCell ref="A578:H578"/>
    <mergeCell ref="A610:H610"/>
    <mergeCell ref="A609:H609"/>
    <mergeCell ref="F564:H565"/>
    <mergeCell ref="E556:E559"/>
    <mergeCell ref="A542:A543"/>
    <mergeCell ref="E560:E565"/>
    <mergeCell ref="D546:D551"/>
    <mergeCell ref="A581:H581"/>
    <mergeCell ref="A590:H590"/>
    <mergeCell ref="A595:H595"/>
    <mergeCell ref="A586:H586"/>
    <mergeCell ref="A593:H593"/>
    <mergeCell ref="A603:H603"/>
    <mergeCell ref="A598:H598"/>
    <mergeCell ref="A584:H584"/>
    <mergeCell ref="A600:H600"/>
    <mergeCell ref="A601:H601"/>
    <mergeCell ref="A585:H585"/>
    <mergeCell ref="A634:H634"/>
    <mergeCell ref="A582:X582"/>
    <mergeCell ref="A633:H633"/>
    <mergeCell ref="A592:H592"/>
    <mergeCell ref="A617:H617"/>
    <mergeCell ref="A618:H618"/>
    <mergeCell ref="A597:H597"/>
    <mergeCell ref="A587:H587"/>
    <mergeCell ref="A588:H588"/>
    <mergeCell ref="A589:H589"/>
    <mergeCell ref="A632:H632"/>
    <mergeCell ref="A622:H622"/>
    <mergeCell ref="A621:H621"/>
    <mergeCell ref="A613:H613"/>
    <mergeCell ref="A614:H614"/>
    <mergeCell ref="A615:H615"/>
    <mergeCell ref="A604:H604"/>
    <mergeCell ref="A602:H602"/>
    <mergeCell ref="A631:H631"/>
    <mergeCell ref="A616:H616"/>
    <mergeCell ref="A611:H611"/>
    <mergeCell ref="A607:H607"/>
    <mergeCell ref="A608:H608"/>
    <mergeCell ref="A596:H596"/>
    <mergeCell ref="A594:H594"/>
    <mergeCell ref="A591:H591"/>
    <mergeCell ref="A623:H623"/>
    <mergeCell ref="A624:H624"/>
    <mergeCell ref="A625:H625"/>
    <mergeCell ref="A626:H626"/>
    <mergeCell ref="A627:H627"/>
    <mergeCell ref="A630:H630"/>
    <mergeCell ref="C517:C521"/>
    <mergeCell ref="B536:B537"/>
    <mergeCell ref="C536:C537"/>
    <mergeCell ref="B494:X494"/>
    <mergeCell ref="H497:H498"/>
    <mergeCell ref="D504:D507"/>
    <mergeCell ref="G501:G502"/>
    <mergeCell ref="G504:G505"/>
    <mergeCell ref="F521:H521"/>
    <mergeCell ref="D517:D521"/>
    <mergeCell ref="C522:C523"/>
    <mergeCell ref="G524:G525"/>
    <mergeCell ref="C524:C527"/>
    <mergeCell ref="D501:D503"/>
    <mergeCell ref="D496:D500"/>
    <mergeCell ref="G496:G499"/>
    <mergeCell ref="E490:E491"/>
    <mergeCell ref="F491:H491"/>
    <mergeCell ref="G510:G513"/>
    <mergeCell ref="D508:D509"/>
    <mergeCell ref="D512:D514"/>
    <mergeCell ref="H504:H505"/>
    <mergeCell ref="B501:B503"/>
    <mergeCell ref="F504:F505"/>
    <mergeCell ref="E510:E514"/>
    <mergeCell ref="C495:X495"/>
    <mergeCell ref="C492:H492"/>
    <mergeCell ref="C504:C507"/>
    <mergeCell ref="B504:B507"/>
    <mergeCell ref="B510:B514"/>
    <mergeCell ref="D473:D474"/>
    <mergeCell ref="A477:A478"/>
    <mergeCell ref="B477:B478"/>
    <mergeCell ref="C477:C478"/>
    <mergeCell ref="B466:B467"/>
    <mergeCell ref="C466:C467"/>
    <mergeCell ref="A454:A455"/>
    <mergeCell ref="B522:B523"/>
    <mergeCell ref="F524:F525"/>
    <mergeCell ref="F523:H523"/>
    <mergeCell ref="A486:A487"/>
    <mergeCell ref="B486:B487"/>
    <mergeCell ref="C486:C487"/>
    <mergeCell ref="D486:D487"/>
    <mergeCell ref="E486:E487"/>
    <mergeCell ref="F487:H487"/>
    <mergeCell ref="C488:C489"/>
    <mergeCell ref="D488:D489"/>
    <mergeCell ref="E488:E489"/>
    <mergeCell ref="F514:H514"/>
    <mergeCell ref="E524:E527"/>
    <mergeCell ref="E484:E485"/>
    <mergeCell ref="H524:H525"/>
    <mergeCell ref="B468:B469"/>
    <mergeCell ref="C468:C469"/>
    <mergeCell ref="D468:D469"/>
    <mergeCell ref="E479:E480"/>
    <mergeCell ref="C470:C472"/>
    <mergeCell ref="D522:D523"/>
    <mergeCell ref="F517:F520"/>
    <mergeCell ref="B484:B485"/>
    <mergeCell ref="A452:A453"/>
    <mergeCell ref="A475:A476"/>
    <mergeCell ref="E468:E469"/>
    <mergeCell ref="C456:C457"/>
    <mergeCell ref="E460:E461"/>
    <mergeCell ref="F461:H461"/>
    <mergeCell ref="F469:H469"/>
    <mergeCell ref="F467:H467"/>
    <mergeCell ref="B454:B455"/>
    <mergeCell ref="A481:A483"/>
    <mergeCell ref="F552:F553"/>
    <mergeCell ref="B552:B555"/>
    <mergeCell ref="B496:B500"/>
    <mergeCell ref="H510:H511"/>
    <mergeCell ref="C510:C514"/>
    <mergeCell ref="B528:B531"/>
    <mergeCell ref="F509:H509"/>
    <mergeCell ref="B508:B509"/>
    <mergeCell ref="B517:B521"/>
    <mergeCell ref="B493:H493"/>
    <mergeCell ref="F489:H489"/>
    <mergeCell ref="C508:C509"/>
    <mergeCell ref="B479:B480"/>
    <mergeCell ref="C479:C480"/>
    <mergeCell ref="H528:H529"/>
    <mergeCell ref="F500:H500"/>
    <mergeCell ref="F496:F499"/>
    <mergeCell ref="E501:E503"/>
    <mergeCell ref="C516:X516"/>
    <mergeCell ref="A473:A474"/>
    <mergeCell ref="C473:C474"/>
    <mergeCell ref="H519:H520"/>
    <mergeCell ref="D466:D467"/>
    <mergeCell ref="F474:H474"/>
    <mergeCell ref="F485:H485"/>
    <mergeCell ref="D470:D472"/>
    <mergeCell ref="B473:B474"/>
    <mergeCell ref="C501:C503"/>
    <mergeCell ref="A462:A463"/>
    <mergeCell ref="A468:A469"/>
    <mergeCell ref="C454:C455"/>
    <mergeCell ref="A470:A472"/>
    <mergeCell ref="A458:A459"/>
    <mergeCell ref="A460:A461"/>
    <mergeCell ref="C464:C465"/>
    <mergeCell ref="D464:D465"/>
    <mergeCell ref="G481:G482"/>
    <mergeCell ref="F476:H476"/>
    <mergeCell ref="E464:E465"/>
    <mergeCell ref="F465:H465"/>
    <mergeCell ref="B462:B463"/>
    <mergeCell ref="E470:E472"/>
    <mergeCell ref="F472:H472"/>
    <mergeCell ref="B444:B445"/>
    <mergeCell ref="E446:E447"/>
    <mergeCell ref="F437:H437"/>
    <mergeCell ref="C432:C433"/>
    <mergeCell ref="C450:C451"/>
    <mergeCell ref="F443:H443"/>
    <mergeCell ref="D442:D443"/>
    <mergeCell ref="B438:B439"/>
    <mergeCell ref="C438:C439"/>
    <mergeCell ref="E438:E439"/>
    <mergeCell ref="F441:H441"/>
    <mergeCell ref="B460:B461"/>
    <mergeCell ref="C460:C461"/>
    <mergeCell ref="D460:D461"/>
    <mergeCell ref="C446:C447"/>
    <mergeCell ref="E444:E445"/>
    <mergeCell ref="B446:B447"/>
    <mergeCell ref="E450:E451"/>
    <mergeCell ref="F451:H451"/>
    <mergeCell ref="E456:E457"/>
    <mergeCell ref="A448:A449"/>
    <mergeCell ref="F447:H447"/>
    <mergeCell ref="A444:A445"/>
    <mergeCell ref="C458:C459"/>
    <mergeCell ref="E462:E463"/>
    <mergeCell ref="F463:H463"/>
    <mergeCell ref="B464:B465"/>
    <mergeCell ref="E452:E453"/>
    <mergeCell ref="D426:D427"/>
    <mergeCell ref="E428:E429"/>
    <mergeCell ref="E432:E433"/>
    <mergeCell ref="B434:B435"/>
    <mergeCell ref="C440:C441"/>
    <mergeCell ref="F459:H459"/>
    <mergeCell ref="F449:H449"/>
    <mergeCell ref="B432:B433"/>
    <mergeCell ref="B452:B453"/>
    <mergeCell ref="D444:D445"/>
    <mergeCell ref="D452:D453"/>
    <mergeCell ref="D458:D459"/>
    <mergeCell ref="E430:E431"/>
    <mergeCell ref="E448:E449"/>
    <mergeCell ref="B448:B449"/>
    <mergeCell ref="C448:C449"/>
    <mergeCell ref="C444:C445"/>
    <mergeCell ref="C434:C435"/>
    <mergeCell ref="C442:C443"/>
    <mergeCell ref="D446:D447"/>
    <mergeCell ref="E454:E455"/>
    <mergeCell ref="E442:E443"/>
    <mergeCell ref="F455:H455"/>
    <mergeCell ref="D436:D437"/>
    <mergeCell ref="A466:A467"/>
    <mergeCell ref="B458:B459"/>
    <mergeCell ref="A450:A451"/>
    <mergeCell ref="A456:A457"/>
    <mergeCell ref="E466:E467"/>
    <mergeCell ref="F453:H453"/>
    <mergeCell ref="D450:D451"/>
    <mergeCell ref="C452:C453"/>
    <mergeCell ref="D456:D457"/>
    <mergeCell ref="C462:C463"/>
    <mergeCell ref="D462:D463"/>
    <mergeCell ref="A446:A447"/>
    <mergeCell ref="A442:A443"/>
    <mergeCell ref="B440:B441"/>
    <mergeCell ref="B430:B431"/>
    <mergeCell ref="C430:C431"/>
    <mergeCell ref="E440:E441"/>
    <mergeCell ref="F435:H435"/>
    <mergeCell ref="B456:B457"/>
    <mergeCell ref="F457:H457"/>
    <mergeCell ref="D438:D439"/>
    <mergeCell ref="B442:B443"/>
    <mergeCell ref="B450:B451"/>
    <mergeCell ref="D440:D441"/>
    <mergeCell ref="F439:H439"/>
    <mergeCell ref="D454:D455"/>
    <mergeCell ref="F445:H445"/>
    <mergeCell ref="E434:E435"/>
    <mergeCell ref="D430:D431"/>
    <mergeCell ref="F433:H433"/>
    <mergeCell ref="C436:C437"/>
    <mergeCell ref="D448:D449"/>
    <mergeCell ref="A287:A289"/>
    <mergeCell ref="B240:B256"/>
    <mergeCell ref="C240:C256"/>
    <mergeCell ref="A238:A239"/>
    <mergeCell ref="A269:A270"/>
    <mergeCell ref="E259:E260"/>
    <mergeCell ref="B257:B258"/>
    <mergeCell ref="A265:A266"/>
    <mergeCell ref="D434:D435"/>
    <mergeCell ref="C418:C419"/>
    <mergeCell ref="E418:E419"/>
    <mergeCell ref="F425:H425"/>
    <mergeCell ref="E426:E427"/>
    <mergeCell ref="F409:H409"/>
    <mergeCell ref="A365:A366"/>
    <mergeCell ref="E365:E366"/>
    <mergeCell ref="F364:H364"/>
    <mergeCell ref="A357:A358"/>
    <mergeCell ref="D367:D368"/>
    <mergeCell ref="A377:A378"/>
    <mergeCell ref="F308:H308"/>
    <mergeCell ref="E307:E308"/>
    <mergeCell ref="A313:A318"/>
    <mergeCell ref="F376:H376"/>
    <mergeCell ref="B352:B353"/>
    <mergeCell ref="F366:H366"/>
    <mergeCell ref="B354:B356"/>
    <mergeCell ref="B323:X323"/>
    <mergeCell ref="D412:D413"/>
    <mergeCell ref="E412:E413"/>
    <mergeCell ref="D416:D417"/>
    <mergeCell ref="E416:E417"/>
    <mergeCell ref="A307:A308"/>
    <mergeCell ref="F279:F280"/>
    <mergeCell ref="A303:A304"/>
    <mergeCell ref="A271:A272"/>
    <mergeCell ref="B267:B268"/>
    <mergeCell ref="C269:C270"/>
    <mergeCell ref="B152:B212"/>
    <mergeCell ref="C283:H283"/>
    <mergeCell ref="A261:A262"/>
    <mergeCell ref="D267:D268"/>
    <mergeCell ref="A295:A298"/>
    <mergeCell ref="F210:H210"/>
    <mergeCell ref="G215:G216"/>
    <mergeCell ref="B261:B262"/>
    <mergeCell ref="C291:X291"/>
    <mergeCell ref="B300:H300"/>
    <mergeCell ref="F274:H274"/>
    <mergeCell ref="H204:H206"/>
    <mergeCell ref="E221:E222"/>
    <mergeCell ref="C264:X264"/>
    <mergeCell ref="F260:H260"/>
    <mergeCell ref="G152:G156"/>
    <mergeCell ref="A152:A212"/>
    <mergeCell ref="A257:A258"/>
    <mergeCell ref="A292:A294"/>
    <mergeCell ref="A279:A282"/>
    <mergeCell ref="A275:A278"/>
    <mergeCell ref="B213:B237"/>
    <mergeCell ref="G202:G206"/>
    <mergeCell ref="E197:E201"/>
    <mergeCell ref="G172:G176"/>
    <mergeCell ref="F184:F185"/>
    <mergeCell ref="B331:B336"/>
    <mergeCell ref="E354:E356"/>
    <mergeCell ref="F349:H349"/>
    <mergeCell ref="E275:E278"/>
    <mergeCell ref="F277:H278"/>
    <mergeCell ref="D307:D308"/>
    <mergeCell ref="C319:H320"/>
    <mergeCell ref="F304:H304"/>
    <mergeCell ref="F327:H327"/>
    <mergeCell ref="C284:X284"/>
    <mergeCell ref="E273:E274"/>
    <mergeCell ref="F330:H330"/>
    <mergeCell ref="C347:C349"/>
    <mergeCell ref="E295:E298"/>
    <mergeCell ref="C303:C304"/>
    <mergeCell ref="C302:X302"/>
    <mergeCell ref="D303:D304"/>
    <mergeCell ref="B275:B278"/>
    <mergeCell ref="D339:D340"/>
    <mergeCell ref="E339:E340"/>
    <mergeCell ref="H333:H334"/>
    <mergeCell ref="D331:D336"/>
    <mergeCell ref="F328:F329"/>
    <mergeCell ref="F347:F348"/>
    <mergeCell ref="C324:X324"/>
    <mergeCell ref="F313:F316"/>
    <mergeCell ref="C309:H309"/>
    <mergeCell ref="B350:B351"/>
    <mergeCell ref="G313:G316"/>
    <mergeCell ref="E313:E318"/>
    <mergeCell ref="F298:H298"/>
    <mergeCell ref="C312:X312"/>
    <mergeCell ref="E357:E358"/>
    <mergeCell ref="E122:E123"/>
    <mergeCell ref="E157:E161"/>
    <mergeCell ref="G197:G201"/>
    <mergeCell ref="F169:F170"/>
    <mergeCell ref="C124:C137"/>
    <mergeCell ref="F236:H236"/>
    <mergeCell ref="E233:E234"/>
    <mergeCell ref="D213:D228"/>
    <mergeCell ref="C120:C121"/>
    <mergeCell ref="G162:G166"/>
    <mergeCell ref="F124:F136"/>
    <mergeCell ref="E167:E171"/>
    <mergeCell ref="G157:G161"/>
    <mergeCell ref="E209:E212"/>
    <mergeCell ref="F179:F180"/>
    <mergeCell ref="E172:E176"/>
    <mergeCell ref="F209:H209"/>
    <mergeCell ref="G225:G226"/>
    <mergeCell ref="G223:G224"/>
    <mergeCell ref="C346:X346"/>
    <mergeCell ref="F338:H338"/>
    <mergeCell ref="F342:H342"/>
    <mergeCell ref="G192:G196"/>
    <mergeCell ref="D145:D151"/>
    <mergeCell ref="F207:H208"/>
    <mergeCell ref="F174:F175"/>
    <mergeCell ref="H189:H191"/>
    <mergeCell ref="E225:E226"/>
    <mergeCell ref="C238:C239"/>
    <mergeCell ref="C213:C237"/>
    <mergeCell ref="H174:H176"/>
    <mergeCell ref="C365:C366"/>
    <mergeCell ref="B305:B306"/>
    <mergeCell ref="D365:D366"/>
    <mergeCell ref="B361:B362"/>
    <mergeCell ref="F240:F253"/>
    <mergeCell ref="A285:A286"/>
    <mergeCell ref="E292:E294"/>
    <mergeCell ref="F268:H268"/>
    <mergeCell ref="D275:D278"/>
    <mergeCell ref="A259:A260"/>
    <mergeCell ref="C259:C260"/>
    <mergeCell ref="B292:B294"/>
    <mergeCell ref="B319:B320"/>
    <mergeCell ref="C345:H345"/>
    <mergeCell ref="E363:E364"/>
    <mergeCell ref="D325:D327"/>
    <mergeCell ref="C299:H299"/>
    <mergeCell ref="A305:A306"/>
    <mergeCell ref="D287:D289"/>
    <mergeCell ref="C285:C286"/>
    <mergeCell ref="E328:E330"/>
    <mergeCell ref="E303:E304"/>
    <mergeCell ref="B310:H310"/>
    <mergeCell ref="B295:B298"/>
    <mergeCell ref="B259:B260"/>
    <mergeCell ref="D265:D266"/>
    <mergeCell ref="F256:H256"/>
    <mergeCell ref="H331:H332"/>
    <mergeCell ref="C295:C298"/>
    <mergeCell ref="D285:D286"/>
    <mergeCell ref="C279:C282"/>
    <mergeCell ref="D292:D294"/>
    <mergeCell ref="G229:G230"/>
    <mergeCell ref="C257:C258"/>
    <mergeCell ref="H179:H181"/>
    <mergeCell ref="F237:H237"/>
    <mergeCell ref="F254:H254"/>
    <mergeCell ref="D152:D212"/>
    <mergeCell ref="H199:H201"/>
    <mergeCell ref="G217:G218"/>
    <mergeCell ref="H194:H196"/>
    <mergeCell ref="E213:E214"/>
    <mergeCell ref="G213:G214"/>
    <mergeCell ref="B265:B266"/>
    <mergeCell ref="E177:E181"/>
    <mergeCell ref="G187:G191"/>
    <mergeCell ref="F258:H258"/>
    <mergeCell ref="L6:L7"/>
    <mergeCell ref="E4:E7"/>
    <mergeCell ref="G4:G7"/>
    <mergeCell ref="D4:D7"/>
    <mergeCell ref="B54:B57"/>
    <mergeCell ref="B75:B78"/>
    <mergeCell ref="C72:C74"/>
    <mergeCell ref="C75:C78"/>
    <mergeCell ref="F79:F80"/>
    <mergeCell ref="C79:C81"/>
    <mergeCell ref="G69:G70"/>
    <mergeCell ref="F49:H49"/>
    <mergeCell ref="G45:G48"/>
    <mergeCell ref="B58:B60"/>
    <mergeCell ref="B69:B71"/>
    <mergeCell ref="B72:B74"/>
    <mergeCell ref="C36:C39"/>
    <mergeCell ref="A36:A39"/>
    <mergeCell ref="C14:C35"/>
    <mergeCell ref="E36:E39"/>
    <mergeCell ref="F368:H368"/>
    <mergeCell ref="E192:E196"/>
    <mergeCell ref="E350:E351"/>
    <mergeCell ref="E215:E216"/>
    <mergeCell ref="D229:D237"/>
    <mergeCell ref="F281:H282"/>
    <mergeCell ref="G227:G228"/>
    <mergeCell ref="G231:G232"/>
    <mergeCell ref="E202:E206"/>
    <mergeCell ref="E217:E218"/>
    <mergeCell ref="G221:G222"/>
    <mergeCell ref="F212:H212"/>
    <mergeCell ref="D279:D282"/>
    <mergeCell ref="G275:G276"/>
    <mergeCell ref="E279:E282"/>
    <mergeCell ref="F151:H151"/>
    <mergeCell ref="H159:H161"/>
    <mergeCell ref="E254:E256"/>
    <mergeCell ref="E265:E266"/>
    <mergeCell ref="F255:H255"/>
    <mergeCell ref="D269:D270"/>
    <mergeCell ref="G219:G220"/>
    <mergeCell ref="E267:E268"/>
    <mergeCell ref="F194:F195"/>
    <mergeCell ref="A79:A81"/>
    <mergeCell ref="A65:A68"/>
    <mergeCell ref="E45:E49"/>
    <mergeCell ref="D45:D49"/>
    <mergeCell ref="A50:A53"/>
    <mergeCell ref="A14:A35"/>
    <mergeCell ref="A2:X2"/>
    <mergeCell ref="A3:X3"/>
    <mergeCell ref="A4:A7"/>
    <mergeCell ref="B4:B7"/>
    <mergeCell ref="C4:C7"/>
    <mergeCell ref="V5:X5"/>
    <mergeCell ref="R6:S6"/>
    <mergeCell ref="T6:T7"/>
    <mergeCell ref="I5:I7"/>
    <mergeCell ref="H4:H7"/>
    <mergeCell ref="U4:X4"/>
    <mergeCell ref="Q4:T4"/>
    <mergeCell ref="Q5:Q7"/>
    <mergeCell ref="J6:K6"/>
    <mergeCell ref="M5:M7"/>
    <mergeCell ref="M4:P4"/>
    <mergeCell ref="X6:X7"/>
    <mergeCell ref="U5:U7"/>
    <mergeCell ref="V6:W6"/>
    <mergeCell ref="R5:T5"/>
    <mergeCell ref="J5:L5"/>
    <mergeCell ref="N6:O6"/>
    <mergeCell ref="P6:P7"/>
    <mergeCell ref="N5:P5"/>
    <mergeCell ref="I4:L4"/>
    <mergeCell ref="B14:B35"/>
    <mergeCell ref="D12:D13"/>
    <mergeCell ref="A94:A95"/>
    <mergeCell ref="B94:B95"/>
    <mergeCell ref="C94:C95"/>
    <mergeCell ref="D94:D95"/>
    <mergeCell ref="B96:B97"/>
    <mergeCell ref="B102:B103"/>
    <mergeCell ref="A90:A91"/>
    <mergeCell ref="A88:A89"/>
    <mergeCell ref="B110:B112"/>
    <mergeCell ref="E110:E112"/>
    <mergeCell ref="C88:C89"/>
    <mergeCell ref="D110:D112"/>
    <mergeCell ref="E90:E91"/>
    <mergeCell ref="F4:F7"/>
    <mergeCell ref="A9:X9"/>
    <mergeCell ref="B10:X10"/>
    <mergeCell ref="C11:X11"/>
    <mergeCell ref="F36:F38"/>
    <mergeCell ref="A40:A44"/>
    <mergeCell ref="A12:A13"/>
    <mergeCell ref="E12:E13"/>
    <mergeCell ref="F13:H13"/>
    <mergeCell ref="F35:H35"/>
    <mergeCell ref="C99:X99"/>
    <mergeCell ref="C86:C87"/>
    <mergeCell ref="D82:D83"/>
    <mergeCell ref="A54:A57"/>
    <mergeCell ref="B61:B64"/>
    <mergeCell ref="C45:C49"/>
    <mergeCell ref="B40:B44"/>
    <mergeCell ref="D40:D44"/>
    <mergeCell ref="E40:E44"/>
    <mergeCell ref="E96:E97"/>
    <mergeCell ref="A69:A71"/>
    <mergeCell ref="B116:B117"/>
    <mergeCell ref="A82:A83"/>
    <mergeCell ref="F87:H87"/>
    <mergeCell ref="D100:D101"/>
    <mergeCell ref="F91:H91"/>
    <mergeCell ref="C90:C91"/>
    <mergeCell ref="F101:H101"/>
    <mergeCell ref="F93:H93"/>
    <mergeCell ref="B79:B81"/>
    <mergeCell ref="C84:C85"/>
    <mergeCell ref="E88:E89"/>
    <mergeCell ref="D92:D93"/>
    <mergeCell ref="F81:H81"/>
    <mergeCell ref="F83:H83"/>
    <mergeCell ref="A75:A78"/>
    <mergeCell ref="B100:B101"/>
    <mergeCell ref="C92:C93"/>
    <mergeCell ref="F85:H85"/>
    <mergeCell ref="E102:E103"/>
    <mergeCell ref="E94:E95"/>
    <mergeCell ref="B88:B89"/>
    <mergeCell ref="E92:E93"/>
    <mergeCell ref="D86:D87"/>
    <mergeCell ref="E84:E85"/>
    <mergeCell ref="E82:E83"/>
    <mergeCell ref="B82:B83"/>
    <mergeCell ref="B84:B85"/>
    <mergeCell ref="A100:A101"/>
    <mergeCell ref="F104:F105"/>
    <mergeCell ref="F109:H109"/>
    <mergeCell ref="F50:F52"/>
    <mergeCell ref="E69:E71"/>
    <mergeCell ref="C54:C57"/>
    <mergeCell ref="D65:D68"/>
    <mergeCell ref="F78:H78"/>
    <mergeCell ref="D69:D71"/>
    <mergeCell ref="G79:G80"/>
    <mergeCell ref="G75:G77"/>
    <mergeCell ref="C69:C71"/>
    <mergeCell ref="F53:H53"/>
    <mergeCell ref="G14:G34"/>
    <mergeCell ref="G72:G73"/>
    <mergeCell ref="D50:D53"/>
    <mergeCell ref="C61:C64"/>
    <mergeCell ref="G40:G43"/>
    <mergeCell ref="G50:G52"/>
    <mergeCell ref="F60:H60"/>
    <mergeCell ref="F64:H64"/>
    <mergeCell ref="F61:F63"/>
    <mergeCell ref="D79:D81"/>
    <mergeCell ref="E79:E81"/>
    <mergeCell ref="E75:E78"/>
    <mergeCell ref="F69:F70"/>
    <mergeCell ref="F75:F77"/>
    <mergeCell ref="E72:E74"/>
    <mergeCell ref="E61:E64"/>
    <mergeCell ref="D58:D60"/>
    <mergeCell ref="E58:E60"/>
    <mergeCell ref="B45:B49"/>
    <mergeCell ref="E54:E57"/>
    <mergeCell ref="F44:H44"/>
    <mergeCell ref="C65:C68"/>
    <mergeCell ref="G65:G67"/>
    <mergeCell ref="C40:C44"/>
    <mergeCell ref="B65:B68"/>
    <mergeCell ref="B12:B13"/>
    <mergeCell ref="E18:E22"/>
    <mergeCell ref="F39:H39"/>
    <mergeCell ref="B36:B39"/>
    <mergeCell ref="B145:B151"/>
    <mergeCell ref="B118:B119"/>
    <mergeCell ref="B92:B93"/>
    <mergeCell ref="D75:D78"/>
    <mergeCell ref="D90:D91"/>
    <mergeCell ref="G58:G59"/>
    <mergeCell ref="D104:D106"/>
    <mergeCell ref="D88:D89"/>
    <mergeCell ref="F68:H68"/>
    <mergeCell ref="F72:F73"/>
    <mergeCell ref="D72:D74"/>
    <mergeCell ref="D84:D85"/>
    <mergeCell ref="C82:C83"/>
    <mergeCell ref="B86:B87"/>
    <mergeCell ref="E116:E117"/>
    <mergeCell ref="C58:C60"/>
    <mergeCell ref="F45:F48"/>
    <mergeCell ref="G61:G63"/>
    <mergeCell ref="E50:E53"/>
    <mergeCell ref="F103:H103"/>
    <mergeCell ref="F107:F108"/>
    <mergeCell ref="E107:E109"/>
    <mergeCell ref="F106:H106"/>
    <mergeCell ref="D107:D109"/>
    <mergeCell ref="C100:C101"/>
    <mergeCell ref="A84:A85"/>
    <mergeCell ref="A86:A87"/>
    <mergeCell ref="A110:A112"/>
    <mergeCell ref="A107:A109"/>
    <mergeCell ref="F112:H112"/>
    <mergeCell ref="F97:H97"/>
    <mergeCell ref="A8:X8"/>
    <mergeCell ref="F54:F56"/>
    <mergeCell ref="F65:F67"/>
    <mergeCell ref="D61:D64"/>
    <mergeCell ref="C12:C13"/>
    <mergeCell ref="G54:G56"/>
    <mergeCell ref="F71:H71"/>
    <mergeCell ref="F57:H57"/>
    <mergeCell ref="E65:E68"/>
    <mergeCell ref="D36:D39"/>
    <mergeCell ref="A61:A64"/>
    <mergeCell ref="C50:C53"/>
    <mergeCell ref="G36:G38"/>
    <mergeCell ref="A45:A49"/>
    <mergeCell ref="F40:F43"/>
    <mergeCell ref="F58:F59"/>
    <mergeCell ref="C107:C109"/>
    <mergeCell ref="A58:A60"/>
    <mergeCell ref="D54:D57"/>
    <mergeCell ref="B50:B53"/>
    <mergeCell ref="C145:C151"/>
    <mergeCell ref="D122:D123"/>
    <mergeCell ref="G138:G143"/>
    <mergeCell ref="C138:C144"/>
    <mergeCell ref="A120:A121"/>
    <mergeCell ref="A72:A74"/>
    <mergeCell ref="F74:H74"/>
    <mergeCell ref="F89:H89"/>
    <mergeCell ref="A96:A97"/>
    <mergeCell ref="D102:D103"/>
    <mergeCell ref="A102:A103"/>
    <mergeCell ref="B107:B109"/>
    <mergeCell ref="A104:A106"/>
    <mergeCell ref="B104:B106"/>
    <mergeCell ref="C102:C103"/>
    <mergeCell ref="C116:C117"/>
    <mergeCell ref="C113:C115"/>
    <mergeCell ref="G104:G105"/>
    <mergeCell ref="C98:H98"/>
    <mergeCell ref="D113:D115"/>
    <mergeCell ref="E86:E87"/>
    <mergeCell ref="C96:C97"/>
    <mergeCell ref="D96:D97"/>
    <mergeCell ref="C110:C112"/>
    <mergeCell ref="B113:B115"/>
    <mergeCell ref="E100:E101"/>
    <mergeCell ref="E104:E106"/>
    <mergeCell ref="D116:D117"/>
    <mergeCell ref="C104:C106"/>
    <mergeCell ref="A92:A93"/>
    <mergeCell ref="F95:H95"/>
    <mergeCell ref="B90:B91"/>
    <mergeCell ref="F115:H115"/>
    <mergeCell ref="G113:G114"/>
    <mergeCell ref="F113:F114"/>
    <mergeCell ref="B122:B123"/>
    <mergeCell ref="D118:D119"/>
    <mergeCell ref="F110:F111"/>
    <mergeCell ref="G110:G111"/>
    <mergeCell ref="E113:E115"/>
    <mergeCell ref="E118:E119"/>
    <mergeCell ref="A113:A115"/>
    <mergeCell ref="A122:A123"/>
    <mergeCell ref="G107:G108"/>
    <mergeCell ref="A116:A117"/>
    <mergeCell ref="C118:C119"/>
    <mergeCell ref="F119:H119"/>
    <mergeCell ref="F117:H117"/>
    <mergeCell ref="B120:B121"/>
    <mergeCell ref="H169:H171"/>
    <mergeCell ref="E162:E166"/>
    <mergeCell ref="E145:E151"/>
    <mergeCell ref="B124:B137"/>
    <mergeCell ref="F137:H137"/>
    <mergeCell ref="H148:H150"/>
    <mergeCell ref="A118:A119"/>
    <mergeCell ref="D120:D121"/>
    <mergeCell ref="H128:H136"/>
    <mergeCell ref="G167:G171"/>
    <mergeCell ref="G145:G150"/>
    <mergeCell ref="H164:H166"/>
    <mergeCell ref="F154:F155"/>
    <mergeCell ref="D138:D144"/>
    <mergeCell ref="C122:C123"/>
    <mergeCell ref="F123:H123"/>
    <mergeCell ref="E138:E144"/>
    <mergeCell ref="C152:C212"/>
    <mergeCell ref="H184:H186"/>
    <mergeCell ref="E182:E186"/>
    <mergeCell ref="G182:G186"/>
    <mergeCell ref="F159:F160"/>
    <mergeCell ref="A124:A137"/>
    <mergeCell ref="F164:F165"/>
    <mergeCell ref="E152:E156"/>
    <mergeCell ref="H154:H156"/>
    <mergeCell ref="G124:G127"/>
    <mergeCell ref="D124:D137"/>
    <mergeCell ref="E124:E128"/>
    <mergeCell ref="A138:A144"/>
    <mergeCell ref="A145:A151"/>
    <mergeCell ref="B138:B144"/>
    <mergeCell ref="B238:B239"/>
    <mergeCell ref="E227:E228"/>
    <mergeCell ref="E235:E237"/>
    <mergeCell ref="E238:E239"/>
    <mergeCell ref="F239:H239"/>
    <mergeCell ref="F287:F288"/>
    <mergeCell ref="F204:F205"/>
    <mergeCell ref="D259:D260"/>
    <mergeCell ref="F199:F200"/>
    <mergeCell ref="F189:F190"/>
    <mergeCell ref="G279:G280"/>
    <mergeCell ref="F266:H266"/>
    <mergeCell ref="C290:H290"/>
    <mergeCell ref="E231:E232"/>
    <mergeCell ref="D273:D274"/>
    <mergeCell ref="G233:G234"/>
    <mergeCell ref="D257:D258"/>
    <mergeCell ref="E257:E258"/>
    <mergeCell ref="F272:H272"/>
    <mergeCell ref="E271:E272"/>
    <mergeCell ref="H275:H276"/>
    <mergeCell ref="C271:C272"/>
    <mergeCell ref="E187:E191"/>
    <mergeCell ref="E223:E224"/>
    <mergeCell ref="F211:H211"/>
    <mergeCell ref="D238:D239"/>
    <mergeCell ref="F235:H235"/>
    <mergeCell ref="E287:E289"/>
    <mergeCell ref="F289:H289"/>
    <mergeCell ref="G287:G288"/>
    <mergeCell ref="C261:C262"/>
    <mergeCell ref="D261:D262"/>
    <mergeCell ref="D305:D306"/>
    <mergeCell ref="C263:H263"/>
    <mergeCell ref="C265:C266"/>
    <mergeCell ref="H313:H314"/>
    <mergeCell ref="F317:H318"/>
    <mergeCell ref="D295:D298"/>
    <mergeCell ref="B311:X311"/>
    <mergeCell ref="C305:C306"/>
    <mergeCell ref="F306:H306"/>
    <mergeCell ref="E285:E286"/>
    <mergeCell ref="E269:E270"/>
    <mergeCell ref="C267:C268"/>
    <mergeCell ref="C275:C278"/>
    <mergeCell ref="B273:B274"/>
    <mergeCell ref="C273:C274"/>
    <mergeCell ref="F275:F276"/>
    <mergeCell ref="B271:B272"/>
    <mergeCell ref="B269:B270"/>
    <mergeCell ref="D271:D272"/>
    <mergeCell ref="F270:H270"/>
    <mergeCell ref="E261:E262"/>
    <mergeCell ref="F262:H262"/>
    <mergeCell ref="F331:F334"/>
    <mergeCell ref="E325:E327"/>
    <mergeCell ref="D313:D318"/>
    <mergeCell ref="A359:A360"/>
    <mergeCell ref="C313:C318"/>
    <mergeCell ref="B365:B366"/>
    <mergeCell ref="A273:A274"/>
    <mergeCell ref="B313:B318"/>
    <mergeCell ref="F353:H353"/>
    <mergeCell ref="C339:C340"/>
    <mergeCell ref="B303:B304"/>
    <mergeCell ref="F335:H336"/>
    <mergeCell ref="C359:C360"/>
    <mergeCell ref="D359:D360"/>
    <mergeCell ref="H279:H280"/>
    <mergeCell ref="A343:A344"/>
    <mergeCell ref="D363:D364"/>
    <mergeCell ref="E341:E342"/>
    <mergeCell ref="B363:B364"/>
    <mergeCell ref="B325:B327"/>
    <mergeCell ref="F340:H340"/>
    <mergeCell ref="C354:C356"/>
    <mergeCell ref="C337:C338"/>
    <mergeCell ref="B337:B338"/>
    <mergeCell ref="E343:E344"/>
    <mergeCell ref="F344:H344"/>
    <mergeCell ref="D350:D351"/>
    <mergeCell ref="C292:C294"/>
    <mergeCell ref="B347:B349"/>
    <mergeCell ref="E337:E338"/>
    <mergeCell ref="E367:E368"/>
    <mergeCell ref="A381:A382"/>
    <mergeCell ref="A375:A376"/>
    <mergeCell ref="C373:C374"/>
    <mergeCell ref="A430:A431"/>
    <mergeCell ref="D379:D380"/>
    <mergeCell ref="F421:H421"/>
    <mergeCell ref="B381:B382"/>
    <mergeCell ref="B369:B370"/>
    <mergeCell ref="C369:C370"/>
    <mergeCell ref="D369:D370"/>
    <mergeCell ref="D377:D378"/>
    <mergeCell ref="C352:C353"/>
    <mergeCell ref="D354:D356"/>
    <mergeCell ref="F407:H407"/>
    <mergeCell ref="F358:H358"/>
    <mergeCell ref="A363:A364"/>
    <mergeCell ref="F370:H370"/>
    <mergeCell ref="A406:A407"/>
    <mergeCell ref="B402:B403"/>
    <mergeCell ref="C402:C403"/>
    <mergeCell ref="A404:A405"/>
    <mergeCell ref="E410:E411"/>
    <mergeCell ref="C414:C415"/>
    <mergeCell ref="A414:A415"/>
    <mergeCell ref="A391:A392"/>
    <mergeCell ref="A383:A384"/>
    <mergeCell ref="C410:C411"/>
    <mergeCell ref="D414:D415"/>
    <mergeCell ref="B412:B413"/>
    <mergeCell ref="D418:D419"/>
    <mergeCell ref="F423:H423"/>
    <mergeCell ref="D389:D390"/>
    <mergeCell ref="D391:D392"/>
    <mergeCell ref="B1:D1"/>
    <mergeCell ref="A534:A535"/>
    <mergeCell ref="B534:B535"/>
    <mergeCell ref="C534:C535"/>
    <mergeCell ref="D534:D535"/>
    <mergeCell ref="E534:E535"/>
    <mergeCell ref="F535:H535"/>
    <mergeCell ref="D14:D32"/>
    <mergeCell ref="E25:E32"/>
    <mergeCell ref="B287:B289"/>
    <mergeCell ref="B279:B282"/>
    <mergeCell ref="B301:X301"/>
    <mergeCell ref="B307:B308"/>
    <mergeCell ref="C307:C308"/>
    <mergeCell ref="F138:F143"/>
    <mergeCell ref="H146:H147"/>
    <mergeCell ref="F144:H144"/>
    <mergeCell ref="D337:D338"/>
    <mergeCell ref="G331:G334"/>
    <mergeCell ref="D328:D330"/>
    <mergeCell ref="E359:E360"/>
    <mergeCell ref="G295:G297"/>
    <mergeCell ref="A325:A327"/>
    <mergeCell ref="A350:A351"/>
    <mergeCell ref="F295:F297"/>
    <mergeCell ref="E229:E230"/>
    <mergeCell ref="F372:H372"/>
    <mergeCell ref="B375:B376"/>
    <mergeCell ref="C375:C376"/>
    <mergeCell ref="A354:A356"/>
    <mergeCell ref="F354:F355"/>
    <mergeCell ref="G354:G355"/>
    <mergeCell ref="A434:A435"/>
    <mergeCell ref="D341:D342"/>
    <mergeCell ref="A352:A353"/>
    <mergeCell ref="A369:A370"/>
    <mergeCell ref="A361:A362"/>
    <mergeCell ref="A341:A342"/>
    <mergeCell ref="A321:A322"/>
    <mergeCell ref="B341:B342"/>
    <mergeCell ref="C341:C342"/>
    <mergeCell ref="A438:A439"/>
    <mergeCell ref="F351:H351"/>
    <mergeCell ref="D343:D344"/>
    <mergeCell ref="A432:A433"/>
    <mergeCell ref="D432:D433"/>
    <mergeCell ref="B343:B344"/>
    <mergeCell ref="C343:C344"/>
    <mergeCell ref="C350:C351"/>
    <mergeCell ref="C331:C336"/>
    <mergeCell ref="B328:B330"/>
    <mergeCell ref="B391:B392"/>
    <mergeCell ref="F419:H419"/>
    <mergeCell ref="C420:C421"/>
    <mergeCell ref="D383:D384"/>
    <mergeCell ref="D420:D421"/>
    <mergeCell ref="E420:E421"/>
    <mergeCell ref="B359:B360"/>
    <mergeCell ref="B404:B405"/>
    <mergeCell ref="D404:D405"/>
    <mergeCell ref="C381:C382"/>
    <mergeCell ref="D381:D382"/>
  </mergeCells>
  <phoneticPr fontId="3" type="noConversion"/>
  <pageMargins left="0.25" right="0.25" top="0.75" bottom="0.75" header="0.3" footer="0.3"/>
  <pageSetup paperSize="9" scale="79" orientation="landscape" r:id="rId1"/>
  <headerFooter>
    <oddHeader>&amp;C&amp;P&amp;R9 programa</oddHeader>
  </headerFooter>
  <rowBreaks count="4" manualBreakCount="4">
    <brk id="106" max="23" man="1"/>
    <brk id="137" max="23" man="1"/>
    <brk id="338" max="23" man="1"/>
    <brk id="507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2020</vt:lpstr>
      <vt:lpstr>'2020'!Print_Area</vt:lpstr>
      <vt:lpstr>'2020'!Print_Titles</vt:lpstr>
    </vt:vector>
  </TitlesOfParts>
  <Company>Klaipedos r. savivaldybe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Mindaugas Šatkus</dc:creator>
  <cp:lastModifiedBy>Vitalija Kazlauskienė</cp:lastModifiedBy>
  <cp:lastPrinted>2020-02-05T10:16:17Z</cp:lastPrinted>
  <dcterms:created xsi:type="dcterms:W3CDTF">2005-07-20T12:43:59Z</dcterms:created>
  <dcterms:modified xsi:type="dcterms:W3CDTF">2020-02-11T13:57:37Z</dcterms:modified>
</cp:coreProperties>
</file>