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\Vdiskas\Strateginis skyrius\Bendras Strateginis\1 VARDAI\Vitalijos\STRATEGINIS PLANAVIMAS\SVP 2020-2022 m\SVP 2020-2022 tikslinimai\2020-04\"/>
    </mc:Choice>
  </mc:AlternateContent>
  <xr:revisionPtr revIDLastSave="0" documentId="13_ncr:1_{8BDB878B-8214-49C2-86A5-D43BFB5F2F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apas1" sheetId="1" r:id="rId1"/>
  </sheets>
  <definedNames>
    <definedName name="_xlnm.Print_Area" localSheetId="0">Lapas1!$A$1:$X$138</definedName>
    <definedName name="_xlnm.Print_Titles" localSheetId="0">Lapas1!$4:$7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1" i="1" l="1"/>
  <c r="N131" i="1"/>
  <c r="O123" i="1"/>
  <c r="N123" i="1"/>
  <c r="M121" i="1"/>
  <c r="M50" i="1" l="1"/>
  <c r="U50" i="1"/>
  <c r="Q50" i="1"/>
  <c r="X127" i="1" l="1"/>
  <c r="W127" i="1"/>
  <c r="V127" i="1"/>
  <c r="T127" i="1"/>
  <c r="S127" i="1"/>
  <c r="R127" i="1"/>
  <c r="P127" i="1"/>
  <c r="O127" i="1"/>
  <c r="N127" i="1"/>
  <c r="L127" i="1"/>
  <c r="K127" i="1"/>
  <c r="J127" i="1"/>
  <c r="J134" i="1" l="1"/>
  <c r="M61" i="1"/>
  <c r="U118" i="1" l="1"/>
  <c r="Q118" i="1"/>
  <c r="U120" i="1" l="1"/>
  <c r="Q120" i="1"/>
  <c r="U83" i="1"/>
  <c r="Q83" i="1"/>
  <c r="U60" i="1"/>
  <c r="Q60" i="1"/>
  <c r="U55" i="1"/>
  <c r="Q55" i="1"/>
  <c r="U53" i="1" l="1"/>
  <c r="Q53" i="1"/>
  <c r="U38" i="1"/>
  <c r="Q38" i="1"/>
  <c r="Q96" i="1" l="1"/>
  <c r="U122" i="1" l="1"/>
  <c r="Q122" i="1"/>
  <c r="X132" i="1" l="1"/>
  <c r="W132" i="1"/>
  <c r="V132" i="1"/>
  <c r="T132" i="1"/>
  <c r="S132" i="1"/>
  <c r="R132" i="1"/>
  <c r="P132" i="1"/>
  <c r="O132" i="1"/>
  <c r="N132" i="1"/>
  <c r="L132" i="1"/>
  <c r="K132" i="1"/>
  <c r="J132" i="1"/>
  <c r="X123" i="1"/>
  <c r="W123" i="1"/>
  <c r="V123" i="1"/>
  <c r="T123" i="1"/>
  <c r="S123" i="1"/>
  <c r="R123" i="1"/>
  <c r="P123" i="1"/>
  <c r="X119" i="1"/>
  <c r="W119" i="1"/>
  <c r="V119" i="1"/>
  <c r="T119" i="1"/>
  <c r="S119" i="1"/>
  <c r="R119" i="1"/>
  <c r="P119" i="1"/>
  <c r="O119" i="1"/>
  <c r="N119" i="1"/>
  <c r="M122" i="1"/>
  <c r="P124" i="1" l="1"/>
  <c r="V124" i="1"/>
  <c r="R124" i="1"/>
  <c r="W124" i="1"/>
  <c r="S124" i="1"/>
  <c r="X124" i="1"/>
  <c r="N124" i="1"/>
  <c r="O124" i="1"/>
  <c r="T124" i="1"/>
  <c r="M119" i="1"/>
  <c r="M118" i="1"/>
  <c r="U75" i="1" l="1"/>
  <c r="Q75" i="1"/>
  <c r="M75" i="1"/>
  <c r="U39" i="1" l="1"/>
  <c r="Q39" i="1"/>
  <c r="M39" i="1"/>
  <c r="I35" i="1" l="1"/>
  <c r="I40" i="1"/>
  <c r="U36" i="1"/>
  <c r="Q36" i="1"/>
  <c r="I112" i="1" l="1"/>
  <c r="I111" i="1"/>
  <c r="I89" i="1"/>
  <c r="I79" i="1"/>
  <c r="I68" i="1"/>
  <c r="J67" i="1"/>
  <c r="M120" i="1" l="1"/>
  <c r="I12" i="1" l="1"/>
  <c r="X130" i="1"/>
  <c r="W130" i="1"/>
  <c r="V130" i="1"/>
  <c r="T130" i="1"/>
  <c r="S130" i="1"/>
  <c r="R130" i="1"/>
  <c r="P130" i="1"/>
  <c r="O130" i="1"/>
  <c r="N130" i="1"/>
  <c r="L130" i="1"/>
  <c r="K130" i="1"/>
  <c r="J130" i="1"/>
  <c r="X131" i="1"/>
  <c r="W131" i="1"/>
  <c r="V131" i="1"/>
  <c r="T131" i="1"/>
  <c r="S131" i="1"/>
  <c r="R131" i="1"/>
  <c r="P131" i="1"/>
  <c r="L131" i="1"/>
  <c r="K131" i="1"/>
  <c r="J131" i="1"/>
  <c r="X129" i="1"/>
  <c r="W129" i="1"/>
  <c r="V129" i="1"/>
  <c r="T129" i="1"/>
  <c r="S129" i="1"/>
  <c r="R129" i="1"/>
  <c r="P129" i="1"/>
  <c r="O129" i="1"/>
  <c r="N129" i="1"/>
  <c r="L129" i="1"/>
  <c r="K129" i="1"/>
  <c r="J129" i="1"/>
  <c r="J13" i="1"/>
  <c r="X135" i="1"/>
  <c r="W135" i="1"/>
  <c r="V135" i="1"/>
  <c r="T135" i="1"/>
  <c r="S135" i="1"/>
  <c r="R135" i="1"/>
  <c r="P135" i="1"/>
  <c r="O135" i="1"/>
  <c r="N135" i="1"/>
  <c r="L135" i="1"/>
  <c r="K135" i="1"/>
  <c r="J135" i="1"/>
  <c r="X134" i="1"/>
  <c r="W134" i="1"/>
  <c r="V134" i="1"/>
  <c r="T134" i="1"/>
  <c r="S134" i="1"/>
  <c r="R134" i="1"/>
  <c r="P134" i="1"/>
  <c r="O134" i="1"/>
  <c r="N134" i="1"/>
  <c r="L134" i="1"/>
  <c r="K134" i="1"/>
  <c r="X133" i="1"/>
  <c r="W133" i="1"/>
  <c r="V133" i="1"/>
  <c r="T133" i="1"/>
  <c r="S133" i="1"/>
  <c r="R133" i="1"/>
  <c r="P133" i="1"/>
  <c r="O133" i="1"/>
  <c r="N133" i="1"/>
  <c r="L133" i="1"/>
  <c r="K133" i="1"/>
  <c r="J133" i="1"/>
  <c r="X128" i="1"/>
  <c r="W128" i="1"/>
  <c r="V128" i="1"/>
  <c r="T128" i="1"/>
  <c r="S128" i="1"/>
  <c r="R128" i="1"/>
  <c r="P128" i="1"/>
  <c r="O128" i="1"/>
  <c r="N128" i="1"/>
  <c r="L128" i="1"/>
  <c r="K128" i="1"/>
  <c r="J128" i="1"/>
  <c r="M134" i="1" l="1"/>
  <c r="I134" i="1"/>
  <c r="I133" i="1"/>
  <c r="U123" i="1" l="1"/>
  <c r="Q123" i="1"/>
  <c r="M133" i="1"/>
  <c r="L119" i="1" l="1"/>
  <c r="L124" i="1" s="1"/>
  <c r="K119" i="1"/>
  <c r="K124" i="1" s="1"/>
  <c r="J119" i="1"/>
  <c r="J124" i="1" s="1"/>
  <c r="L125" i="1" l="1"/>
  <c r="W125" i="1"/>
  <c r="M123" i="1"/>
  <c r="P125" i="1"/>
  <c r="X125" i="1"/>
  <c r="O125" i="1"/>
  <c r="T125" i="1"/>
  <c r="Q119" i="1"/>
  <c r="U119" i="1"/>
  <c r="V125" i="1"/>
  <c r="S125" i="1"/>
  <c r="K125" i="1"/>
  <c r="J125" i="1"/>
  <c r="I119" i="1"/>
  <c r="R125" i="1"/>
  <c r="U124" i="1" l="1"/>
  <c r="Q124" i="1"/>
  <c r="U125" i="1"/>
  <c r="Q125" i="1"/>
  <c r="I124" i="1"/>
  <c r="I125" i="1"/>
  <c r="U52" i="1" l="1"/>
  <c r="Q52" i="1"/>
  <c r="U89" i="1"/>
  <c r="Q89" i="1"/>
  <c r="M53" i="1" l="1"/>
  <c r="I61" i="1" l="1"/>
  <c r="I88" i="1"/>
  <c r="I53" i="1"/>
  <c r="I32" i="1"/>
  <c r="U41" i="1" l="1"/>
  <c r="Q41" i="1"/>
  <c r="U14" i="1" l="1"/>
  <c r="Q14" i="1"/>
  <c r="M90" i="1"/>
  <c r="M89" i="1"/>
  <c r="M88" i="1"/>
  <c r="U48" i="1"/>
  <c r="Q48" i="1"/>
  <c r="U46" i="1"/>
  <c r="U45" i="1"/>
  <c r="Q46" i="1"/>
  <c r="Q45" i="1"/>
  <c r="M46" i="1"/>
  <c r="X44" i="1"/>
  <c r="W44" i="1"/>
  <c r="V44" i="1"/>
  <c r="U43" i="1"/>
  <c r="T44" i="1"/>
  <c r="S44" i="1"/>
  <c r="R44" i="1"/>
  <c r="Q43" i="1"/>
  <c r="U35" i="1"/>
  <c r="U34" i="1"/>
  <c r="Q35" i="1"/>
  <c r="Q34" i="1"/>
  <c r="U32" i="1"/>
  <c r="U31" i="1"/>
  <c r="Q32" i="1"/>
  <c r="Q31" i="1"/>
  <c r="M36" i="1"/>
  <c r="M35" i="1"/>
  <c r="M32" i="1"/>
  <c r="U29" i="1"/>
  <c r="U28" i="1"/>
  <c r="Q29" i="1"/>
  <c r="Q28" i="1"/>
  <c r="M29" i="1"/>
  <c r="Q44" i="1" l="1"/>
  <c r="U44" i="1"/>
  <c r="P103" i="1" l="1"/>
  <c r="M102" i="1"/>
  <c r="M105" i="1"/>
  <c r="M104" i="1"/>
  <c r="M101" i="1"/>
  <c r="M97" i="1"/>
  <c r="M96" i="1"/>
  <c r="M52" i="1"/>
  <c r="M94" i="1" l="1"/>
  <c r="M93" i="1"/>
  <c r="M92" i="1"/>
  <c r="U87" i="1"/>
  <c r="M87" i="1"/>
  <c r="V54" i="1"/>
  <c r="S37" i="1"/>
  <c r="R37" i="1"/>
  <c r="Q37" i="1"/>
  <c r="V37" i="1"/>
  <c r="W37" i="1"/>
  <c r="M83" i="1"/>
  <c r="M81" i="1"/>
  <c r="U73" i="1"/>
  <c r="U72" i="1"/>
  <c r="M73" i="1"/>
  <c r="M72" i="1"/>
  <c r="U66" i="1"/>
  <c r="M66" i="1"/>
  <c r="U64" i="1"/>
  <c r="M64" i="1"/>
  <c r="M60" i="1"/>
  <c r="U56" i="1"/>
  <c r="M56" i="1"/>
  <c r="M55" i="1"/>
  <c r="U20" i="1"/>
  <c r="U19" i="1"/>
  <c r="J91" i="1"/>
  <c r="J63" i="1"/>
  <c r="I104" i="1"/>
  <c r="I96" i="1"/>
  <c r="I94" i="1"/>
  <c r="I93" i="1"/>
  <c r="I92" i="1"/>
  <c r="I90" i="1"/>
  <c r="I87" i="1"/>
  <c r="I83" i="1"/>
  <c r="I81" i="1"/>
  <c r="I73" i="1"/>
  <c r="I72" i="1"/>
  <c r="I66" i="1"/>
  <c r="I64" i="1"/>
  <c r="I62" i="1"/>
  <c r="I60" i="1"/>
  <c r="I58" i="1"/>
  <c r="I56" i="1"/>
  <c r="I55" i="1"/>
  <c r="I52" i="1"/>
  <c r="I48" i="1"/>
  <c r="I45" i="1"/>
  <c r="I43" i="1"/>
  <c r="I41" i="1"/>
  <c r="I38" i="1"/>
  <c r="I34" i="1"/>
  <c r="I31" i="1"/>
  <c r="I28" i="1"/>
  <c r="J16" i="1"/>
  <c r="J22" i="1"/>
  <c r="I21" i="1"/>
  <c r="I20" i="1"/>
  <c r="I19" i="1"/>
  <c r="I17" i="1"/>
  <c r="M17" i="1"/>
  <c r="I15" i="1"/>
  <c r="X106" i="1" l="1"/>
  <c r="W106" i="1"/>
  <c r="V106" i="1"/>
  <c r="T106" i="1"/>
  <c r="S106" i="1"/>
  <c r="R106" i="1"/>
  <c r="P106" i="1"/>
  <c r="O106" i="1"/>
  <c r="N106" i="1"/>
  <c r="L106" i="1"/>
  <c r="K106" i="1"/>
  <c r="J106" i="1"/>
  <c r="U105" i="1"/>
  <c r="Q105" i="1"/>
  <c r="U104" i="1"/>
  <c r="Q104" i="1"/>
  <c r="X103" i="1"/>
  <c r="W103" i="1"/>
  <c r="V103" i="1"/>
  <c r="T103" i="1"/>
  <c r="S103" i="1"/>
  <c r="R103" i="1"/>
  <c r="O103" i="1"/>
  <c r="N103" i="1"/>
  <c r="L103" i="1"/>
  <c r="K103" i="1"/>
  <c r="J103" i="1"/>
  <c r="U101" i="1"/>
  <c r="Q101" i="1"/>
  <c r="I101" i="1"/>
  <c r="U103" i="1" l="1"/>
  <c r="M106" i="1"/>
  <c r="Q106" i="1"/>
  <c r="M103" i="1"/>
  <c r="I103" i="1"/>
  <c r="I106" i="1"/>
  <c r="Q103" i="1"/>
  <c r="U106" i="1"/>
  <c r="Q87" i="1"/>
  <c r="M41" i="1" l="1"/>
  <c r="M38" i="1"/>
  <c r="N63" i="1" l="1"/>
  <c r="M62" i="1"/>
  <c r="M21" i="1"/>
  <c r="N22" i="1"/>
  <c r="N16" i="1"/>
  <c r="M15" i="1"/>
  <c r="M34" i="1" l="1"/>
  <c r="M45" i="1"/>
  <c r="M37" i="1" l="1"/>
  <c r="N91" i="1"/>
  <c r="M31" i="1" l="1"/>
  <c r="M28" i="1"/>
  <c r="X49" i="1" l="1"/>
  <c r="T49" i="1"/>
  <c r="X51" i="1" l="1"/>
  <c r="W51" i="1"/>
  <c r="V51" i="1"/>
  <c r="T51" i="1"/>
  <c r="S51" i="1"/>
  <c r="R51" i="1"/>
  <c r="P51" i="1"/>
  <c r="O51" i="1"/>
  <c r="N51" i="1"/>
  <c r="L51" i="1"/>
  <c r="K51" i="1"/>
  <c r="J51" i="1"/>
  <c r="W49" i="1"/>
  <c r="V49" i="1"/>
  <c r="U49" i="1" s="1"/>
  <c r="S49" i="1"/>
  <c r="R49" i="1"/>
  <c r="Q49" i="1" s="1"/>
  <c r="P49" i="1"/>
  <c r="O49" i="1"/>
  <c r="N49" i="1"/>
  <c r="L49" i="1"/>
  <c r="K49" i="1"/>
  <c r="J49" i="1"/>
  <c r="M48" i="1"/>
  <c r="X47" i="1"/>
  <c r="W47" i="1"/>
  <c r="V47" i="1"/>
  <c r="T47" i="1"/>
  <c r="S47" i="1"/>
  <c r="R47" i="1"/>
  <c r="P47" i="1"/>
  <c r="O47" i="1"/>
  <c r="N47" i="1"/>
  <c r="L47" i="1"/>
  <c r="K47" i="1"/>
  <c r="J47" i="1"/>
  <c r="P44" i="1"/>
  <c r="O44" i="1"/>
  <c r="N44" i="1"/>
  <c r="L44" i="1"/>
  <c r="K44" i="1"/>
  <c r="J44" i="1"/>
  <c r="M43" i="1"/>
  <c r="X42" i="1"/>
  <c r="W42" i="1"/>
  <c r="V42" i="1"/>
  <c r="T42" i="1"/>
  <c r="S42" i="1"/>
  <c r="R42" i="1"/>
  <c r="P42" i="1"/>
  <c r="O42" i="1"/>
  <c r="N42" i="1"/>
  <c r="L42" i="1"/>
  <c r="K42" i="1"/>
  <c r="J42" i="1"/>
  <c r="J54" i="1"/>
  <c r="K54" i="1"/>
  <c r="L54" i="1"/>
  <c r="N54" i="1"/>
  <c r="O54" i="1"/>
  <c r="P54" i="1"/>
  <c r="R54" i="1"/>
  <c r="S54" i="1"/>
  <c r="T54" i="1"/>
  <c r="W54" i="1"/>
  <c r="X54" i="1"/>
  <c r="Q56" i="1"/>
  <c r="J57" i="1"/>
  <c r="K57" i="1"/>
  <c r="L57" i="1"/>
  <c r="N57" i="1"/>
  <c r="M131" i="1" s="1"/>
  <c r="O57" i="1"/>
  <c r="P57" i="1"/>
  <c r="R57" i="1"/>
  <c r="S57" i="1"/>
  <c r="T57" i="1"/>
  <c r="V57" i="1"/>
  <c r="W57" i="1"/>
  <c r="X57" i="1"/>
  <c r="I131" i="1" l="1"/>
  <c r="U131" i="1"/>
  <c r="Q131" i="1"/>
  <c r="U132" i="1"/>
  <c r="I49" i="1"/>
  <c r="Q51" i="1"/>
  <c r="M44" i="1"/>
  <c r="U47" i="1"/>
  <c r="I44" i="1"/>
  <c r="Q47" i="1"/>
  <c r="M51" i="1"/>
  <c r="I51" i="1"/>
  <c r="U51" i="1"/>
  <c r="M47" i="1"/>
  <c r="I47" i="1"/>
  <c r="M49" i="1"/>
  <c r="I54" i="1"/>
  <c r="Q42" i="1"/>
  <c r="I57" i="1"/>
  <c r="M54" i="1"/>
  <c r="M42" i="1"/>
  <c r="U42" i="1"/>
  <c r="M57" i="1"/>
  <c r="Q57" i="1"/>
  <c r="U54" i="1"/>
  <c r="U57" i="1"/>
  <c r="Q54" i="1"/>
  <c r="I42" i="1"/>
  <c r="M132" i="1" l="1"/>
  <c r="I132" i="1"/>
  <c r="Q132" i="1"/>
  <c r="W84" i="1"/>
  <c r="V84" i="1"/>
  <c r="U84" i="1" s="1"/>
  <c r="S84" i="1"/>
  <c r="R84" i="1"/>
  <c r="Q84" i="1" s="1"/>
  <c r="P84" i="1"/>
  <c r="O84" i="1"/>
  <c r="N84" i="1"/>
  <c r="L84" i="1"/>
  <c r="K84" i="1"/>
  <c r="J84" i="1"/>
  <c r="I84" i="1" l="1"/>
  <c r="M84" i="1"/>
  <c r="N37" i="1" l="1"/>
  <c r="M135" i="1" s="1"/>
  <c r="O37" i="1"/>
  <c r="U94" i="1" l="1"/>
  <c r="U93" i="1"/>
  <c r="U92" i="1"/>
  <c r="Q94" i="1"/>
  <c r="U70" i="1"/>
  <c r="Q70" i="1"/>
  <c r="O95" i="1" l="1"/>
  <c r="N95" i="1"/>
  <c r="P95" i="1"/>
  <c r="M95" i="1" l="1"/>
  <c r="U81" i="1" l="1"/>
  <c r="Q81" i="1"/>
  <c r="Q73" i="1"/>
  <c r="U12" i="1" l="1"/>
  <c r="Q12" i="1"/>
  <c r="M12" i="1"/>
  <c r="R13" i="1"/>
  <c r="S13" i="1"/>
  <c r="T13" i="1"/>
  <c r="V13" i="1"/>
  <c r="W13" i="1"/>
  <c r="R16" i="1"/>
  <c r="S16" i="1"/>
  <c r="T16" i="1"/>
  <c r="V16" i="1"/>
  <c r="W16" i="1"/>
  <c r="Q17" i="1"/>
  <c r="U17" i="1"/>
  <c r="R18" i="1"/>
  <c r="S18" i="1"/>
  <c r="T18" i="1"/>
  <c r="V18" i="1"/>
  <c r="W18" i="1"/>
  <c r="Q19" i="1"/>
  <c r="Q20" i="1"/>
  <c r="R22" i="1"/>
  <c r="S22" i="1"/>
  <c r="T22" i="1"/>
  <c r="V22" i="1"/>
  <c r="W22" i="1"/>
  <c r="R30" i="1"/>
  <c r="S30" i="1"/>
  <c r="T30" i="1"/>
  <c r="V30" i="1"/>
  <c r="W30" i="1"/>
  <c r="X30" i="1"/>
  <c r="R33" i="1"/>
  <c r="S33" i="1"/>
  <c r="T33" i="1"/>
  <c r="V33" i="1"/>
  <c r="W33" i="1"/>
  <c r="X33" i="1"/>
  <c r="W23" i="1" l="1"/>
  <c r="R23" i="1"/>
  <c r="V23" i="1"/>
  <c r="T23" i="1"/>
  <c r="S23" i="1"/>
  <c r="Q128" i="1"/>
  <c r="U128" i="1"/>
  <c r="Q13" i="1"/>
  <c r="Q30" i="1"/>
  <c r="Q33" i="1"/>
  <c r="U33" i="1"/>
  <c r="Q22" i="1"/>
  <c r="Q16" i="1"/>
  <c r="U30" i="1"/>
  <c r="Q18" i="1"/>
  <c r="L30" i="1"/>
  <c r="K30" i="1"/>
  <c r="J30" i="1"/>
  <c r="Q23" i="1" l="1"/>
  <c r="N13" i="1"/>
  <c r="O13" i="1"/>
  <c r="P13" i="1"/>
  <c r="M14" i="1"/>
  <c r="O16" i="1"/>
  <c r="P16" i="1"/>
  <c r="N18" i="1"/>
  <c r="O18" i="1"/>
  <c r="P18" i="1"/>
  <c r="M19" i="1"/>
  <c r="M20" i="1"/>
  <c r="O22" i="1"/>
  <c r="P22" i="1"/>
  <c r="W82" i="1"/>
  <c r="V82" i="1"/>
  <c r="W80" i="1"/>
  <c r="V80" i="1"/>
  <c r="U80" i="1" s="1"/>
  <c r="X76" i="1"/>
  <c r="W76" i="1"/>
  <c r="V76" i="1"/>
  <c r="X74" i="1"/>
  <c r="W74" i="1"/>
  <c r="V74" i="1"/>
  <c r="X71" i="1"/>
  <c r="W71" i="1"/>
  <c r="V71" i="1"/>
  <c r="X69" i="1"/>
  <c r="W69" i="1"/>
  <c r="V69" i="1"/>
  <c r="X67" i="1"/>
  <c r="W67" i="1"/>
  <c r="V67" i="1"/>
  <c r="X65" i="1"/>
  <c r="W65" i="1"/>
  <c r="V65" i="1"/>
  <c r="X63" i="1"/>
  <c r="W63" i="1"/>
  <c r="V63" i="1"/>
  <c r="X59" i="1"/>
  <c r="W59" i="1"/>
  <c r="V59" i="1"/>
  <c r="U58" i="1"/>
  <c r="X37" i="1"/>
  <c r="X22" i="1"/>
  <c r="U22" i="1" s="1"/>
  <c r="X18" i="1"/>
  <c r="U18" i="1" s="1"/>
  <c r="X16" i="1"/>
  <c r="U16" i="1" s="1"/>
  <c r="X13" i="1"/>
  <c r="T113" i="1"/>
  <c r="T114" i="1" s="1"/>
  <c r="T115" i="1" s="1"/>
  <c r="S113" i="1"/>
  <c r="R113" i="1"/>
  <c r="R114" i="1" s="1"/>
  <c r="P113" i="1"/>
  <c r="P114" i="1" s="1"/>
  <c r="P115" i="1" s="1"/>
  <c r="O113" i="1"/>
  <c r="N113" i="1"/>
  <c r="L113" i="1"/>
  <c r="L114" i="1" s="1"/>
  <c r="L115" i="1" s="1"/>
  <c r="K113" i="1"/>
  <c r="K114" i="1" s="1"/>
  <c r="K115" i="1" s="1"/>
  <c r="J113" i="1"/>
  <c r="J114" i="1" s="1"/>
  <c r="T100" i="1"/>
  <c r="S100" i="1"/>
  <c r="R100" i="1"/>
  <c r="P100" i="1"/>
  <c r="O100" i="1"/>
  <c r="N100" i="1"/>
  <c r="L100" i="1"/>
  <c r="K100" i="1"/>
  <c r="J100" i="1"/>
  <c r="Q99" i="1"/>
  <c r="M99" i="1"/>
  <c r="I99" i="1"/>
  <c r="T98" i="1"/>
  <c r="S98" i="1"/>
  <c r="R98" i="1"/>
  <c r="P98" i="1"/>
  <c r="O98" i="1"/>
  <c r="N98" i="1"/>
  <c r="L98" i="1"/>
  <c r="K98" i="1"/>
  <c r="J98" i="1"/>
  <c r="Q97" i="1"/>
  <c r="T95" i="1"/>
  <c r="S95" i="1"/>
  <c r="R95" i="1"/>
  <c r="L95" i="1"/>
  <c r="K95" i="1"/>
  <c r="J95" i="1"/>
  <c r="T91" i="1"/>
  <c r="S91" i="1"/>
  <c r="S107" i="1" s="1"/>
  <c r="R91" i="1"/>
  <c r="P91" i="1"/>
  <c r="O91" i="1"/>
  <c r="L91" i="1"/>
  <c r="K91" i="1"/>
  <c r="S82" i="1"/>
  <c r="R82" i="1"/>
  <c r="P82" i="1"/>
  <c r="O82" i="1"/>
  <c r="N82" i="1"/>
  <c r="L82" i="1"/>
  <c r="K82" i="1"/>
  <c r="J82" i="1"/>
  <c r="S80" i="1"/>
  <c r="R80" i="1"/>
  <c r="Q80" i="1" s="1"/>
  <c r="P80" i="1"/>
  <c r="O80" i="1"/>
  <c r="N80" i="1"/>
  <c r="L80" i="1"/>
  <c r="K80" i="1"/>
  <c r="J80" i="1"/>
  <c r="T76" i="1"/>
  <c r="S76" i="1"/>
  <c r="R76" i="1"/>
  <c r="P76" i="1"/>
  <c r="O76" i="1"/>
  <c r="N76" i="1"/>
  <c r="L76" i="1"/>
  <c r="K76" i="1"/>
  <c r="J76" i="1"/>
  <c r="T74" i="1"/>
  <c r="S74" i="1"/>
  <c r="R74" i="1"/>
  <c r="P74" i="1"/>
  <c r="O74" i="1"/>
  <c r="N74" i="1"/>
  <c r="L74" i="1"/>
  <c r="K74" i="1"/>
  <c r="J74" i="1"/>
  <c r="Q72" i="1"/>
  <c r="T71" i="1"/>
  <c r="S71" i="1"/>
  <c r="R71" i="1"/>
  <c r="P71" i="1"/>
  <c r="O71" i="1"/>
  <c r="N71" i="1"/>
  <c r="L71" i="1"/>
  <c r="K71" i="1"/>
  <c r="J71" i="1"/>
  <c r="M70" i="1"/>
  <c r="I70" i="1"/>
  <c r="T69" i="1"/>
  <c r="S69" i="1"/>
  <c r="R69" i="1"/>
  <c r="P69" i="1"/>
  <c r="O69" i="1"/>
  <c r="N69" i="1"/>
  <c r="L69" i="1"/>
  <c r="K69" i="1"/>
  <c r="J69" i="1"/>
  <c r="T67" i="1"/>
  <c r="S67" i="1"/>
  <c r="R67" i="1"/>
  <c r="P67" i="1"/>
  <c r="O67" i="1"/>
  <c r="N67" i="1"/>
  <c r="L67" i="1"/>
  <c r="K67" i="1"/>
  <c r="Q66" i="1"/>
  <c r="T65" i="1"/>
  <c r="S65" i="1"/>
  <c r="R65" i="1"/>
  <c r="P65" i="1"/>
  <c r="O65" i="1"/>
  <c r="N65" i="1"/>
  <c r="L65" i="1"/>
  <c r="K65" i="1"/>
  <c r="J65" i="1"/>
  <c r="Q64" i="1"/>
  <c r="T63" i="1"/>
  <c r="S63" i="1"/>
  <c r="R63" i="1"/>
  <c r="P63" i="1"/>
  <c r="O63" i="1"/>
  <c r="L63" i="1"/>
  <c r="K63" i="1"/>
  <c r="M63" i="1"/>
  <c r="T59" i="1"/>
  <c r="S59" i="1"/>
  <c r="R59" i="1"/>
  <c r="P59" i="1"/>
  <c r="O59" i="1"/>
  <c r="N59" i="1"/>
  <c r="L59" i="1"/>
  <c r="K59" i="1"/>
  <c r="J59" i="1"/>
  <c r="Q58" i="1"/>
  <c r="M58" i="1"/>
  <c r="T37" i="1"/>
  <c r="P37" i="1"/>
  <c r="L37" i="1"/>
  <c r="K37" i="1"/>
  <c r="J37" i="1"/>
  <c r="I135" i="1" s="1"/>
  <c r="P33" i="1"/>
  <c r="O33" i="1"/>
  <c r="N33" i="1"/>
  <c r="L33" i="1"/>
  <c r="K33" i="1"/>
  <c r="J33" i="1"/>
  <c r="P30" i="1"/>
  <c r="O30" i="1"/>
  <c r="N30" i="1"/>
  <c r="I30" i="1"/>
  <c r="L22" i="1"/>
  <c r="K22" i="1"/>
  <c r="L18" i="1"/>
  <c r="K18" i="1"/>
  <c r="J18" i="1"/>
  <c r="J23" i="1" s="1"/>
  <c r="I18" i="1"/>
  <c r="L16" i="1"/>
  <c r="K16" i="1"/>
  <c r="I14" i="1"/>
  <c r="L13" i="1"/>
  <c r="K13" i="1"/>
  <c r="T107" i="1" l="1"/>
  <c r="L107" i="1"/>
  <c r="N107" i="1"/>
  <c r="O107" i="1"/>
  <c r="P107" i="1"/>
  <c r="M107" i="1" s="1"/>
  <c r="J107" i="1"/>
  <c r="I107" i="1" s="1"/>
  <c r="K107" i="1"/>
  <c r="R107" i="1"/>
  <c r="Q107" i="1" s="1"/>
  <c r="M16" i="1"/>
  <c r="X23" i="1"/>
  <c r="U23" i="1" s="1"/>
  <c r="K23" i="1"/>
  <c r="I13" i="1"/>
  <c r="L23" i="1"/>
  <c r="P23" i="1"/>
  <c r="O23" i="1"/>
  <c r="N23" i="1"/>
  <c r="I128" i="1"/>
  <c r="Q82" i="1"/>
  <c r="U82" i="1"/>
  <c r="M128" i="1"/>
  <c r="N114" i="1"/>
  <c r="M113" i="1"/>
  <c r="W85" i="1"/>
  <c r="T85" i="1"/>
  <c r="N85" i="1"/>
  <c r="J85" i="1"/>
  <c r="S85" i="1"/>
  <c r="K85" i="1"/>
  <c r="L85" i="1"/>
  <c r="O85" i="1"/>
  <c r="V85" i="1"/>
  <c r="P85" i="1"/>
  <c r="R85" i="1"/>
  <c r="X85" i="1"/>
  <c r="M59" i="1"/>
  <c r="Q76" i="1"/>
  <c r="Q98" i="1"/>
  <c r="I100" i="1"/>
  <c r="I74" i="1"/>
  <c r="I69" i="1"/>
  <c r="Q69" i="1"/>
  <c r="I22" i="1"/>
  <c r="M30" i="1"/>
  <c r="I33" i="1"/>
  <c r="Q59" i="1"/>
  <c r="M82" i="1"/>
  <c r="I91" i="1"/>
  <c r="U76" i="1"/>
  <c r="M22" i="1"/>
  <c r="M13" i="1"/>
  <c r="I82" i="1"/>
  <c r="M18" i="1"/>
  <c r="I16" i="1"/>
  <c r="U69" i="1"/>
  <c r="I65" i="1"/>
  <c r="Q65" i="1"/>
  <c r="Q67" i="1"/>
  <c r="I59" i="1"/>
  <c r="M69" i="1"/>
  <c r="I71" i="1"/>
  <c r="M76" i="1"/>
  <c r="I114" i="1"/>
  <c r="M33" i="1"/>
  <c r="I37" i="1"/>
  <c r="I76" i="1"/>
  <c r="M80" i="1"/>
  <c r="Q91" i="1"/>
  <c r="I95" i="1"/>
  <c r="M100" i="1"/>
  <c r="I80" i="1"/>
  <c r="U59" i="1"/>
  <c r="U63" i="1"/>
  <c r="U65" i="1"/>
  <c r="U67" i="1"/>
  <c r="I67" i="1"/>
  <c r="S114" i="1"/>
  <c r="S115" i="1" s="1"/>
  <c r="U71" i="1"/>
  <c r="U74" i="1"/>
  <c r="Q63" i="1"/>
  <c r="I98" i="1"/>
  <c r="M74" i="1"/>
  <c r="O114" i="1"/>
  <c r="O115" i="1" s="1"/>
  <c r="M98" i="1"/>
  <c r="M91" i="1"/>
  <c r="Q100" i="1"/>
  <c r="I113" i="1"/>
  <c r="U13" i="1"/>
  <c r="I63" i="1"/>
  <c r="M65" i="1"/>
  <c r="M67" i="1"/>
  <c r="Q71" i="1"/>
  <c r="Q113" i="1"/>
  <c r="M71" i="1"/>
  <c r="Q74" i="1"/>
  <c r="Q95" i="1"/>
  <c r="U37" i="1"/>
  <c r="Q130" i="1" l="1"/>
  <c r="I130" i="1"/>
  <c r="M130" i="1"/>
  <c r="J108" i="1"/>
  <c r="I23" i="1"/>
  <c r="U85" i="1"/>
  <c r="Q85" i="1"/>
  <c r="O108" i="1"/>
  <c r="I85" i="1"/>
  <c r="S108" i="1"/>
  <c r="K108" i="1"/>
  <c r="T108" i="1"/>
  <c r="L108" i="1"/>
  <c r="M23" i="1"/>
  <c r="P108" i="1"/>
  <c r="N115" i="1"/>
  <c r="M114" i="1"/>
  <c r="R115" i="1"/>
  <c r="Q114" i="1"/>
  <c r="M85" i="1"/>
  <c r="J115" i="1"/>
  <c r="R108" i="1"/>
  <c r="R126" i="1" s="1"/>
  <c r="N108" i="1"/>
  <c r="P136" i="1" l="1"/>
  <c r="P126" i="1"/>
  <c r="O136" i="1"/>
  <c r="O126" i="1"/>
  <c r="M129" i="1"/>
  <c r="J126" i="1"/>
  <c r="K136" i="1"/>
  <c r="K126" i="1"/>
  <c r="S136" i="1"/>
  <c r="S126" i="1"/>
  <c r="T136" i="1"/>
  <c r="T126" i="1"/>
  <c r="L136" i="1"/>
  <c r="L126" i="1"/>
  <c r="I126" i="1" s="1"/>
  <c r="M115" i="1"/>
  <c r="Q129" i="1"/>
  <c r="Q115" i="1"/>
  <c r="I115" i="1"/>
  <c r="I129" i="1"/>
  <c r="Q108" i="1"/>
  <c r="I108" i="1"/>
  <c r="M108" i="1"/>
  <c r="X100" i="1"/>
  <c r="W100" i="1"/>
  <c r="V100" i="1"/>
  <c r="U99" i="1"/>
  <c r="Q126" i="1" l="1"/>
  <c r="Q127" i="1"/>
  <c r="Q136" i="1" s="1"/>
  <c r="R136" i="1"/>
  <c r="J136" i="1"/>
  <c r="I127" i="1"/>
  <c r="I136" i="1" s="1"/>
  <c r="M127" i="1"/>
  <c r="N136" i="1"/>
  <c r="U100" i="1"/>
  <c r="M136" i="1" l="1"/>
  <c r="W95" i="1"/>
  <c r="X95" i="1"/>
  <c r="V95" i="1"/>
  <c r="X113" i="1" l="1"/>
  <c r="X114" i="1" s="1"/>
  <c r="W113" i="1"/>
  <c r="W114" i="1" s="1"/>
  <c r="V113" i="1"/>
  <c r="V114" i="1" s="1"/>
  <c r="V115" i="1" l="1"/>
  <c r="U114" i="1"/>
  <c r="U113" i="1"/>
  <c r="I26" i="1" l="1"/>
  <c r="I25" i="1"/>
  <c r="X98" i="1"/>
  <c r="W98" i="1"/>
  <c r="V98" i="1"/>
  <c r="U97" i="1"/>
  <c r="U96" i="1"/>
  <c r="M25" i="1"/>
  <c r="Q25" i="1"/>
  <c r="U25" i="1"/>
  <c r="M26" i="1"/>
  <c r="Q26" i="1"/>
  <c r="U26" i="1"/>
  <c r="V91" i="1"/>
  <c r="V107" i="1" s="1"/>
  <c r="W91" i="1"/>
  <c r="X91" i="1"/>
  <c r="X107" i="1" s="1"/>
  <c r="W115" i="1"/>
  <c r="X115" i="1"/>
  <c r="U115" i="1" s="1"/>
  <c r="W107" i="1" l="1"/>
  <c r="U107" i="1"/>
  <c r="U127" i="1"/>
  <c r="U130" i="1"/>
  <c r="U91" i="1"/>
  <c r="U95" i="1"/>
  <c r="U98" i="1"/>
  <c r="W108" i="1" l="1"/>
  <c r="X108" i="1"/>
  <c r="V108" i="1"/>
  <c r="V126" i="1" s="1"/>
  <c r="W136" i="1" l="1"/>
  <c r="W126" i="1"/>
  <c r="X136" i="1"/>
  <c r="X126" i="1"/>
  <c r="U129" i="1"/>
  <c r="U136" i="1" s="1"/>
  <c r="V136" i="1"/>
  <c r="U108" i="1"/>
  <c r="U126" i="1" s="1"/>
  <c r="M124" i="1"/>
  <c r="N125" i="1" l="1"/>
  <c r="M125" i="1" l="1"/>
  <c r="N126" i="1"/>
  <c r="M126" i="1" s="1"/>
</calcChain>
</file>

<file path=xl/sharedStrings.xml><?xml version="1.0" encoding="utf-8"?>
<sst xmlns="http://schemas.openxmlformats.org/spreadsheetml/2006/main" count="285" uniqueCount="145">
  <si>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</si>
  <si>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</si>
  <si>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</si>
  <si>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</si>
  <si>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</si>
  <si>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</si>
  <si>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</si>
  <si>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</si>
  <si>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</si>
  <si>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</si>
  <si>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</si>
  <si>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</si>
  <si>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</si>
  <si>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2 strateginis tikslas. Kelti rajono gyventojų gyvenimo kokybę kuriant bei palaikant saugią ir švarią aplinką</t>
  </si>
  <si>
    <t>5 Socialinės paramos programa</t>
  </si>
  <si>
    <t>Mažinti socialinę atskirtį, vykdant valstybės ir Savivaldybės socialinę politiką</t>
  </si>
  <si>
    <t xml:space="preserve">Teikti bendruomenei socialinę paramą piniginėmis išmokomis </t>
  </si>
  <si>
    <t>Išmokų vaikams skyrimas ir mokėjimas</t>
  </si>
  <si>
    <t>10.04.01.40</t>
  </si>
  <si>
    <t>5.1.1.1.</t>
  </si>
  <si>
    <t>Iš viso priemonei:</t>
  </si>
  <si>
    <t>SB</t>
  </si>
  <si>
    <t>10.09.01.01</t>
  </si>
  <si>
    <t>5.1.1.3.</t>
  </si>
  <si>
    <t>10.01.02.04</t>
  </si>
  <si>
    <t>5.1.1.4.</t>
  </si>
  <si>
    <t>Iš viso  priemonei:</t>
  </si>
  <si>
    <t>Socialinių pašalpų ir kompensacijų skaičiavimas ir mokėjimas</t>
  </si>
  <si>
    <t>10.07.01.01</t>
  </si>
  <si>
    <t>5.1.1.5.</t>
  </si>
  <si>
    <t>Iš viso uždaviniui:</t>
  </si>
  <si>
    <t xml:space="preserve">Užtikrinti būtinų socialinių paslaugų teikimą bendruomenei </t>
  </si>
  <si>
    <t>Dienos globos paslaugų bei specialaus transporto paslaugos teikimas Gargždų socialinių paslaugų centre</t>
  </si>
  <si>
    <t>10.07.01.02</t>
  </si>
  <si>
    <t>5.1.2.1.</t>
  </si>
  <si>
    <t>S</t>
  </si>
  <si>
    <t>5.1.2.2.</t>
  </si>
  <si>
    <t>5.1.2.3.</t>
  </si>
  <si>
    <t>10.01.02.40</t>
  </si>
  <si>
    <t>5.1.2.4.</t>
  </si>
  <si>
    <t>Neįgaliųjų būsto pritaikymas</t>
  </si>
  <si>
    <t>5.1.2.5.</t>
  </si>
  <si>
    <t>10.02.01.40</t>
  </si>
  <si>
    <t>5.1.2.7.</t>
  </si>
  <si>
    <t>Mirusiųjų pervežimas iš įvykio vietos ir saugojimas iki teismo medicinos tyrimo atlikimo</t>
  </si>
  <si>
    <t>5.1.2.8.</t>
  </si>
  <si>
    <t>Socialinė parama mokiniams (maitinimui, priemonėms)</t>
  </si>
  <si>
    <t>5.1.2.9.</t>
  </si>
  <si>
    <t>Stacionarių socialinės globos paslaugų teikimas Viliaus Gaigalaičio globos namuose</t>
  </si>
  <si>
    <t>10.02.01.02</t>
  </si>
  <si>
    <t>5.1.2.11.</t>
  </si>
  <si>
    <t>Transportavimo paslauga hemodializėms atlikti</t>
  </si>
  <si>
    <t>5.1.2.12.</t>
  </si>
  <si>
    <t>Europos pagalbos labiausiai skurstantiems asmenims fondo projekto Klaipėdos rajone vykdymas</t>
  </si>
  <si>
    <t>5.1.2.13.</t>
  </si>
  <si>
    <t>Socialinės reabilitacijos paslaugų neįgaliesiems bendruomenėje projektų finansavimas</t>
  </si>
  <si>
    <t>5.1.2.15.</t>
  </si>
  <si>
    <t>5.1.2.16.</t>
  </si>
  <si>
    <t>Socialinės globos paslaugų teikimas Lapių pagrindinės mokyklos globos padalinio bendruomeniniuose vaikų globos namuose ir savarankiško gyvenimo namuose</t>
  </si>
  <si>
    <t>5.1.2.17.</t>
  </si>
  <si>
    <t>Paslaugų teikimo Endriejavo dienos centre dalinis finansavimas</t>
  </si>
  <si>
    <t xml:space="preserve">Plėtoti ir modernizuoti socialinių paslaugų infrastruktūrą </t>
  </si>
  <si>
    <t>Socialinio būsto rėmimo programos įgyvendinimas</t>
  </si>
  <si>
    <t>5.1.3.3.</t>
  </si>
  <si>
    <t>Iš viso  tikslui:</t>
  </si>
  <si>
    <t>Padėti bedarbiams grįžti į darbo rinką</t>
  </si>
  <si>
    <t>10.05.01.01</t>
  </si>
  <si>
    <t>Iš viso programai:</t>
  </si>
  <si>
    <t>IŠ VISO:</t>
  </si>
  <si>
    <t>5.1.2.18.</t>
  </si>
  <si>
    <t>10.06.01.01</t>
  </si>
  <si>
    <t>ES</t>
  </si>
  <si>
    <t>tūkst. eurų</t>
  </si>
  <si>
    <t>5.1.3.9.</t>
  </si>
  <si>
    <t>Projekto „Klaipėdos rajono savivaldybės socialinio būsto fondo plėtra“ įgyvendinimas</t>
  </si>
  <si>
    <t>VB(P)</t>
  </si>
  <si>
    <t>5.1.3.11.</t>
  </si>
  <si>
    <t>VBD</t>
  </si>
  <si>
    <t>VBM</t>
  </si>
  <si>
    <t>KT</t>
  </si>
  <si>
    <t>5.1.2.19.</t>
  </si>
  <si>
    <t>Neveiksnių asmenų būklės peržiūrėjimo užtikrinimas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</si>
  <si>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</si>
  <si>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Valstybės biudžeto dotacijos socialinei paramai </t>
    </r>
    <r>
      <rPr>
        <b/>
        <sz val="8"/>
        <rFont val="Arial"/>
        <family val="2"/>
        <charset val="186"/>
      </rPr>
      <t>VBM</t>
    </r>
  </si>
  <si>
    <r>
      <t xml:space="preserve">Valstybės biudžeto lėšos deleguotoms funkcijoms atlikti </t>
    </r>
    <r>
      <rPr>
        <b/>
        <sz val="8"/>
        <rFont val="Arial"/>
        <family val="2"/>
        <charset val="186"/>
      </rPr>
      <t>VBD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</si>
  <si>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</si>
  <si>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r>
      <t xml:space="preserve">Kiti finansavimo šaltiniai </t>
    </r>
    <r>
      <rPr>
        <b/>
        <sz val="8"/>
        <rFont val="Arial"/>
        <family val="2"/>
        <charset val="186"/>
      </rPr>
      <t>KT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</si>
  <si>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</si>
  <si>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t>5.1.2.20</t>
  </si>
  <si>
    <t>Projekto "Kompleksinės paslaugos šeimoms Klaipėdos rajone" įgyvendinimas</t>
  </si>
  <si>
    <t>5.1.2.21</t>
  </si>
  <si>
    <t>Projekto „Priekulės socialinių paslaugų centro infrastruktūros plėtra“ įgyvendinimas</t>
  </si>
  <si>
    <t>Užimtumo didinimo programos vykdymas</t>
  </si>
  <si>
    <t>5.2.1.2.</t>
  </si>
  <si>
    <t>Kompensacija vežėjams už nesurinktas pajamas  vežant priemiestiniais maršrutais</t>
  </si>
  <si>
    <t>5.1.2.22</t>
  </si>
  <si>
    <t>Smurto, savižudybių, priklausomybių, prekybos žmonėmis prevencijos projektų finansavimas</t>
  </si>
  <si>
    <t>Organizuoti užimtumo didinimo programos įgyvendinimą Klaipėdos rajone</t>
  </si>
  <si>
    <t>Paslaugų teikimas Gargždų socialinių paslaugų centro padalinyje (Globos centre)</t>
  </si>
  <si>
    <t>5.1.2.23</t>
  </si>
  <si>
    <t>2021 m. išlaidų projektas</t>
  </si>
  <si>
    <t>Jūrinio buitinio konteinerio su transportavimo ir komunikacijų įvedimopaslaugomis įsigijimas laikino apnakvindinimo paslaugai teikti</t>
  </si>
  <si>
    <t>Tikslinių kompensacijų (slaugos ir priežiūros (pagalbos)) skaičiavimas ir mokėjimas</t>
  </si>
  <si>
    <t>Sutrikusio intelekto žmonių globos bendrijos "Gargždų viltis" teikiamų transporto paslaugų neįgaliesiems finansavimas</t>
  </si>
  <si>
    <t>5.1.2.24</t>
  </si>
  <si>
    <t>5.1.2.25</t>
  </si>
  <si>
    <t>LS</t>
  </si>
  <si>
    <r>
      <t>Lėšos už paslaugas ir nuomą praėjusių metų likučiai (</t>
    </r>
    <r>
      <rPr>
        <b/>
        <sz val="8"/>
        <rFont val="Arial"/>
        <family val="2"/>
        <charset val="186"/>
      </rPr>
      <t>LS</t>
    </r>
    <r>
      <rPr>
        <sz val="8"/>
        <rFont val="Arial"/>
        <family val="2"/>
        <charset val="186"/>
      </rPr>
      <t>)</t>
    </r>
  </si>
  <si>
    <t>LK</t>
  </si>
  <si>
    <t>Paslaugų teikimas Gargždų socialinių paslaugų centro padalinyje (nakvynės namuose)</t>
  </si>
  <si>
    <r>
      <t xml:space="preserve">Savivaldybės biudžeto lėšų nepanaudoti  likučiai (praėjusių metų) </t>
    </r>
    <r>
      <rPr>
        <b/>
        <sz val="8"/>
        <rFont val="Arial"/>
        <family val="2"/>
        <charset val="186"/>
      </rPr>
      <t>LK</t>
    </r>
  </si>
  <si>
    <t>Projekto "Vaikų dienos centrų tinklo plėtra Klaipėdos rajono savivaldybėje" įgyvendinimas</t>
  </si>
  <si>
    <t>5.1.3.12</t>
  </si>
  <si>
    <t>5.1.3.13.</t>
  </si>
  <si>
    <t>Saulės baterijų elektros energijos gamybai įrengimas ant V. Gaigalaičio globos namų stogo</t>
  </si>
  <si>
    <t>2019 m. faktas</t>
  </si>
  <si>
    <t>2020 m. asignavimai</t>
  </si>
  <si>
    <t>2022 m. išlaidų projektas</t>
  </si>
  <si>
    <r>
      <t xml:space="preserve">Viršplaninės lėšos (praėjusių metų) </t>
    </r>
    <r>
      <rPr>
        <b/>
        <sz val="8"/>
        <rFont val="Arial"/>
        <family val="2"/>
        <charset val="186"/>
      </rPr>
      <t>VLK</t>
    </r>
  </si>
  <si>
    <t>VLK</t>
  </si>
  <si>
    <t>Suoliukų įrengimas pagal universalaus dizaino principus</t>
  </si>
  <si>
    <t>Gargždų atviro jaunimo centro veiklos užtikrinimas</t>
  </si>
  <si>
    <t>Iš viso uždaviniui</t>
  </si>
  <si>
    <t>Iš viso tikslui:</t>
  </si>
  <si>
    <t>Užtikrinti nuoseklų ir efektyvų jaunimo politikos įgyvendinimą</t>
  </si>
  <si>
    <t>Įgyvendinti Klaipėdos rajono savivaldybės jaunimo politikos plėtros 2020-2022 metų programą</t>
  </si>
  <si>
    <t>Jaunimo įgalinimo ir įtraukimo į pilietinę veiklą galimybių kūrimas ir plėtra</t>
  </si>
  <si>
    <t>Finansinės pagalbos teikimas ir išlaidų kompensavimas laidojusiems žmonių palaikus</t>
  </si>
  <si>
    <t>Dienos globos paslaugų bei specialaus transporto  paslaugų teikimas Priekulės socialinių paslaugų centre</t>
  </si>
  <si>
    <t>Paslaugų  klientų namuose teikimas, neįgaliųjų aprūpinimas techninės pagalbos priemonėmis Paramos šeimai centre</t>
  </si>
  <si>
    <t xml:space="preserve">Socialinių paslaugų pirkimas, pagalbos pinigų mokėjimas, socialinių paslaugų perdavimas NVO, transporto paslaugos hemodializėms atlikti apmokėjimas </t>
  </si>
  <si>
    <t>5.1.4.1.</t>
  </si>
  <si>
    <t>5.1.4.2.</t>
  </si>
  <si>
    <t>Kt</t>
  </si>
  <si>
    <t xml:space="preserve"> 2020-2022 METŲ SOCIALINĖS PARAMOS PROGRAMOS TIKSLŲ, UŽDAVINIŲ IR PRIEMONIŲ ASIGNAVIMŲ SUVESTINĖ</t>
  </si>
  <si>
    <t>Klaipėdos rajono savivaldybės strateginio veiklos plano 2020-2022 m. 
1 priedas</t>
  </si>
  <si>
    <t>7.16</t>
  </si>
  <si>
    <t>7.17</t>
  </si>
  <si>
    <t>7.15</t>
  </si>
  <si>
    <t>11.14</t>
  </si>
  <si>
    <t>8</t>
  </si>
  <si>
    <t>7</t>
  </si>
  <si>
    <t>16</t>
  </si>
  <si>
    <t>7.14</t>
  </si>
  <si>
    <t>16.1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</si>
</sst>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495">
    <xf numFmtId="0" fontId="0" fillId="0" borderId="0" xfId="0"/>
    <xf numFmtId="164" fontId="5" fillId="0" borderId="0" xfId="0" applyNumberFormat="1" applyFont="1"/>
    <xf numFmtId="164" fontId="5" fillId="0" borderId="17" xfId="0" applyNumberFormat="1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/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>
      <alignment horizontal="center" vertical="center" wrapText="1"/>
    </xf>
    <xf numFmtId="164" fontId="8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9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10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10" fillId="9" borderId="24" xfId="0" applyNumberFormat="1" applyFont="1" applyFill="1" applyBorder="1" applyAlignment="1" applyProtection="1">
      <alignment horizontal="center" vertical="center" wrapText="1"/>
      <protection locked="0"/>
    </xf>
    <xf numFmtId="164" fontId="10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64" fontId="5" fillId="5" borderId="5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164" fontId="5" fillId="5" borderId="3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5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4" borderId="53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64" fontId="8" fillId="6" borderId="5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0" applyNumberFormat="1" applyFont="1" applyBorder="1" applyAlignment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Border="1" applyAlignment="1" applyProtection="1">
      <alignment horizontal="center" vertical="center" wrapText="1"/>
      <protection locked="0"/>
    </xf>
    <xf numFmtId="164" fontId="5" fillId="0" borderId="24" xfId="0" applyNumberFormat="1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52" xfId="0" applyNumberFormat="1" applyFont="1" applyBorder="1" applyAlignment="1" applyProtection="1">
      <alignment horizontal="center" vertical="center" wrapText="1"/>
      <protection locked="0"/>
    </xf>
    <xf numFmtId="164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0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2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58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4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60" xfId="0" applyNumberFormat="1" applyFont="1" applyBorder="1" applyAlignment="1">
      <alignment horizontal="center" vertical="center" wrapText="1"/>
    </xf>
    <xf numFmtId="164" fontId="5" fillId="0" borderId="61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164" fontId="5" fillId="0" borderId="62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1" applyNumberFormat="1" applyFont="1" applyBorder="1" applyAlignment="1" applyProtection="1">
      <alignment horizontal="center" vertical="center" wrapText="1"/>
      <protection locked="0"/>
    </xf>
    <xf numFmtId="164" fontId="5" fillId="0" borderId="19" xfId="1" applyNumberFormat="1" applyFont="1" applyBorder="1" applyAlignment="1" applyProtection="1">
      <alignment horizontal="center" vertical="center" wrapText="1"/>
      <protection locked="0"/>
    </xf>
    <xf numFmtId="164" fontId="5" fillId="0" borderId="16" xfId="1" applyNumberFormat="1" applyFont="1" applyBorder="1" applyAlignment="1" applyProtection="1">
      <alignment horizontal="center" vertical="center" wrapText="1"/>
      <protection locked="0"/>
    </xf>
    <xf numFmtId="164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0" borderId="24" xfId="1" applyNumberFormat="1" applyFont="1" applyBorder="1" applyAlignment="1" applyProtection="1">
      <alignment horizontal="center" vertical="center" wrapText="1"/>
      <protection locked="0"/>
    </xf>
    <xf numFmtId="164" fontId="5" fillId="0" borderId="13" xfId="1" applyNumberFormat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Alignment="1" applyProtection="1">
      <alignment horizontal="center" vertical="center" wrapText="1"/>
      <protection locked="0"/>
    </xf>
    <xf numFmtId="164" fontId="5" fillId="0" borderId="14" xfId="1" applyNumberFormat="1" applyFont="1" applyBorder="1" applyAlignment="1" applyProtection="1">
      <alignment horizontal="center" vertical="center" wrapText="1"/>
      <protection locked="0"/>
    </xf>
    <xf numFmtId="164" fontId="5" fillId="0" borderId="9" xfId="1" applyNumberFormat="1" applyFont="1" applyBorder="1" applyAlignment="1" applyProtection="1">
      <alignment horizontal="center" vertical="center" wrapText="1"/>
      <protection locked="0"/>
    </xf>
    <xf numFmtId="164" fontId="5" fillId="0" borderId="6" xfId="1" applyNumberFormat="1" applyFont="1" applyBorder="1" applyAlignment="1" applyProtection="1">
      <alignment horizontal="center" vertical="center" wrapText="1"/>
      <protection locked="0"/>
    </xf>
    <xf numFmtId="164" fontId="5" fillId="0" borderId="53" xfId="1" applyNumberFormat="1" applyFont="1" applyBorder="1" applyAlignment="1" applyProtection="1">
      <alignment horizontal="center" vertical="center" wrapText="1"/>
      <protection locked="0"/>
    </xf>
    <xf numFmtId="164" fontId="5" fillId="0" borderId="59" xfId="1" applyNumberFormat="1" applyFont="1" applyFill="1" applyBorder="1" applyAlignment="1" applyProtection="1">
      <alignment horizontal="center" vertical="center" wrapText="1"/>
      <protection locked="0"/>
    </xf>
    <xf numFmtId="164" fontId="5" fillId="9" borderId="19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17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14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19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6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7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3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4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6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54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 applyProtection="1">
      <alignment horizontal="center" vertical="center" wrapText="1"/>
      <protection locked="0"/>
    </xf>
    <xf numFmtId="0" fontId="5" fillId="3" borderId="64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164" fontId="5" fillId="5" borderId="57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6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vertical="center" wrapText="1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164" fontId="5" fillId="9" borderId="34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33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40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5" xfId="3" applyNumberFormat="1" applyFont="1" applyFill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8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54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164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Border="1" applyAlignment="1" applyProtection="1">
      <alignment horizontal="center" vertical="center" wrapText="1"/>
      <protection locked="0"/>
    </xf>
    <xf numFmtId="164" fontId="8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8" fillId="0" borderId="58" xfId="0" applyNumberFormat="1" applyFont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1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10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8" xfId="1" applyNumberFormat="1" applyFont="1" applyBorder="1" applyAlignment="1" applyProtection="1">
      <alignment horizontal="center" vertical="center" wrapText="1"/>
      <protection locked="0"/>
    </xf>
    <xf numFmtId="164" fontId="5" fillId="0" borderId="76" xfId="0" applyNumberFormat="1" applyFont="1" applyBorder="1" applyAlignment="1">
      <alignment horizontal="center" vertical="center" wrapText="1"/>
    </xf>
    <xf numFmtId="164" fontId="5" fillId="0" borderId="75" xfId="0" applyNumberFormat="1" applyFont="1" applyBorder="1" applyAlignment="1">
      <alignment horizontal="center" vertical="center" wrapText="1"/>
    </xf>
    <xf numFmtId="164" fontId="5" fillId="0" borderId="76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70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Alignment="1" applyProtection="1">
      <alignment horizontal="center" vertical="center" wrapText="1"/>
      <protection locked="0"/>
    </xf>
    <xf numFmtId="164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64" fontId="5" fillId="4" borderId="28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5" borderId="21" xfId="0" applyNumberFormat="1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5" borderId="54" xfId="0" applyNumberFormat="1" applyFont="1" applyFill="1" applyBorder="1" applyAlignment="1">
      <alignment horizontal="center" vertical="center" wrapText="1"/>
    </xf>
    <xf numFmtId="164" fontId="5" fillId="9" borderId="18" xfId="0" applyNumberFormat="1" applyFont="1" applyFill="1" applyBorder="1" applyAlignment="1">
      <alignment horizontal="center" vertical="center" wrapText="1"/>
    </xf>
    <xf numFmtId="164" fontId="5" fillId="12" borderId="20" xfId="0" applyNumberFormat="1" applyFont="1" applyFill="1" applyBorder="1" applyAlignment="1">
      <alignment horizontal="center" vertical="center" wrapText="1"/>
    </xf>
    <xf numFmtId="164" fontId="5" fillId="12" borderId="21" xfId="0" applyNumberFormat="1" applyFont="1" applyFill="1" applyBorder="1" applyAlignment="1">
      <alignment horizontal="center" vertical="center" wrapText="1"/>
    </xf>
    <xf numFmtId="164" fontId="5" fillId="12" borderId="27" xfId="0" applyNumberFormat="1" applyFont="1" applyFill="1" applyBorder="1" applyAlignment="1">
      <alignment horizontal="center" vertical="center" wrapText="1"/>
    </xf>
    <xf numFmtId="164" fontId="5" fillId="12" borderId="65" xfId="0" applyNumberFormat="1" applyFont="1" applyFill="1" applyBorder="1" applyAlignment="1">
      <alignment horizontal="center" vertical="center" wrapText="1"/>
    </xf>
    <xf numFmtId="164" fontId="5" fillId="9" borderId="34" xfId="0" applyNumberFormat="1" applyFont="1" applyFill="1" applyBorder="1" applyAlignment="1">
      <alignment horizontal="center" vertical="center" wrapText="1"/>
    </xf>
    <xf numFmtId="164" fontId="5" fillId="9" borderId="33" xfId="0" applyNumberFormat="1" applyFont="1" applyFill="1" applyBorder="1" applyAlignment="1">
      <alignment horizontal="center" vertical="center" wrapText="1"/>
    </xf>
    <xf numFmtId="164" fontId="5" fillId="9" borderId="15" xfId="0" applyNumberFormat="1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65" xfId="0" applyNumberFormat="1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164" fontId="5" fillId="9" borderId="19" xfId="0" applyNumberFormat="1" applyFont="1" applyFill="1" applyBorder="1" applyAlignment="1">
      <alignment horizontal="center" vertical="center" wrapText="1"/>
    </xf>
    <xf numFmtId="164" fontId="5" fillId="9" borderId="58" xfId="0" applyNumberFormat="1" applyFont="1" applyFill="1" applyBorder="1" applyAlignment="1">
      <alignment horizontal="center" vertical="center" wrapText="1"/>
    </xf>
    <xf numFmtId="164" fontId="5" fillId="9" borderId="31" xfId="0" applyNumberFormat="1" applyFont="1" applyFill="1" applyBorder="1" applyAlignment="1">
      <alignment horizontal="center" vertical="center" wrapText="1"/>
    </xf>
    <xf numFmtId="164" fontId="5" fillId="9" borderId="16" xfId="0" applyNumberFormat="1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11" borderId="13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164" fontId="5" fillId="5" borderId="10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Border="1" applyAlignment="1" applyProtection="1">
      <alignment horizontal="center" vertical="center" wrapText="1"/>
      <protection locked="0"/>
    </xf>
    <xf numFmtId="164" fontId="5" fillId="0" borderId="27" xfId="1" applyNumberFormat="1" applyFont="1" applyBorder="1" applyAlignment="1" applyProtection="1">
      <alignment horizontal="center" vertical="center" wrapText="1"/>
      <protection locked="0"/>
    </xf>
    <xf numFmtId="164" fontId="5" fillId="0" borderId="56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/>
    <xf numFmtId="0" fontId="5" fillId="0" borderId="20" xfId="0" applyFont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Border="1" applyAlignment="1" applyProtection="1">
      <alignment horizontal="center" vertical="center" wrapText="1"/>
      <protection locked="0"/>
    </xf>
    <xf numFmtId="164" fontId="5" fillId="0" borderId="21" xfId="1" applyNumberFormat="1" applyFont="1" applyBorder="1" applyAlignment="1" applyProtection="1">
      <alignment horizontal="center" vertical="center" wrapText="1"/>
      <protection locked="0"/>
    </xf>
    <xf numFmtId="164" fontId="5" fillId="0" borderId="23" xfId="1" applyNumberFormat="1" applyFont="1" applyBorder="1" applyAlignment="1" applyProtection="1">
      <alignment horizontal="center" vertical="center" wrapText="1"/>
      <protection locked="0"/>
    </xf>
    <xf numFmtId="164" fontId="5" fillId="0" borderId="77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164" fontId="5" fillId="3" borderId="65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7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164" fontId="8" fillId="6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57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41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2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8" xfId="1" applyNumberFormat="1" applyFont="1" applyBorder="1" applyAlignment="1">
      <alignment horizontal="center" vertical="center"/>
    </xf>
    <xf numFmtId="165" fontId="5" fillId="0" borderId="19" xfId="1" applyNumberFormat="1" applyFont="1" applyBorder="1" applyAlignment="1">
      <alignment horizontal="center" vertical="center"/>
    </xf>
    <xf numFmtId="165" fontId="5" fillId="0" borderId="28" xfId="1" applyNumberFormat="1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64" fontId="5" fillId="0" borderId="26" xfId="0" applyNumberFormat="1" applyFont="1" applyBorder="1" applyAlignment="1" applyProtection="1">
      <alignment horizontal="center" vertical="center" wrapText="1"/>
      <protection locked="0"/>
    </xf>
    <xf numFmtId="164" fontId="5" fillId="0" borderId="24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24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25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164" fontId="6" fillId="0" borderId="0" xfId="0" applyNumberFormat="1" applyFont="1"/>
    <xf numFmtId="0" fontId="5" fillId="0" borderId="69" xfId="0" applyFont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5" fillId="9" borderId="14" xfId="0" applyFont="1" applyFill="1" applyBorder="1" applyAlignment="1">
      <alignment horizontal="center" vertical="center" wrapText="1"/>
    </xf>
    <xf numFmtId="164" fontId="5" fillId="9" borderId="13" xfId="0" applyNumberFormat="1" applyFont="1" applyFill="1" applyBorder="1" applyAlignment="1">
      <alignment horizontal="center" vertical="center" wrapText="1"/>
    </xf>
    <xf numFmtId="164" fontId="5" fillId="9" borderId="17" xfId="0" applyNumberFormat="1" applyFont="1" applyFill="1" applyBorder="1" applyAlignment="1">
      <alignment horizontal="center" vertical="center" wrapText="1"/>
    </xf>
    <xf numFmtId="164" fontId="5" fillId="9" borderId="14" xfId="0" applyNumberFormat="1" applyFont="1" applyFill="1" applyBorder="1" applyAlignment="1">
      <alignment horizontal="center" vertical="center" wrapText="1"/>
    </xf>
    <xf numFmtId="164" fontId="5" fillId="9" borderId="53" xfId="0" applyNumberFormat="1" applyFont="1" applyFill="1" applyBorder="1" applyAlignment="1">
      <alignment horizontal="center" vertical="center" wrapText="1"/>
    </xf>
    <xf numFmtId="0" fontId="8" fillId="6" borderId="36" xfId="0" applyFont="1" applyFill="1" applyBorder="1" applyAlignment="1" applyProtection="1">
      <alignment horizontal="right" vertical="center" wrapText="1"/>
      <protection locked="0"/>
    </xf>
    <xf numFmtId="0" fontId="8" fillId="6" borderId="37" xfId="0" applyFont="1" applyFill="1" applyBorder="1" applyAlignment="1" applyProtection="1">
      <alignment horizontal="right" vertical="center" wrapText="1"/>
      <protection locked="0"/>
    </xf>
    <xf numFmtId="0" fontId="8" fillId="6" borderId="38" xfId="0" applyFont="1" applyFill="1" applyBorder="1" applyAlignment="1" applyProtection="1">
      <alignment horizontal="right" vertical="center" wrapText="1"/>
      <protection locked="0"/>
    </xf>
    <xf numFmtId="0" fontId="6" fillId="11" borderId="3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33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1" fontId="5" fillId="9" borderId="39" xfId="0" applyNumberFormat="1" applyFont="1" applyFill="1" applyBorder="1" applyAlignment="1">
      <alignment horizontal="center" vertical="center" wrapText="1"/>
    </xf>
    <xf numFmtId="1" fontId="5" fillId="9" borderId="40" xfId="0" applyNumberFormat="1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right" vertical="center" wrapText="1"/>
    </xf>
    <xf numFmtId="0" fontId="5" fillId="12" borderId="44" xfId="0" applyFont="1" applyFill="1" applyBorder="1" applyAlignment="1">
      <alignment horizontal="right" vertical="center" wrapText="1"/>
    </xf>
    <xf numFmtId="0" fontId="5" fillId="12" borderId="45" xfId="0" applyFont="1" applyFill="1" applyBorder="1" applyAlignment="1">
      <alignment horizontal="right" vertical="center" wrapText="1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2" borderId="56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right" vertical="center" wrapText="1"/>
      <protection locked="0"/>
    </xf>
    <xf numFmtId="0" fontId="5" fillId="5" borderId="44" xfId="0" applyFont="1" applyFill="1" applyBorder="1" applyAlignment="1" applyProtection="1">
      <alignment horizontal="right" vertical="center" wrapText="1"/>
      <protection locked="0"/>
    </xf>
    <xf numFmtId="0" fontId="5" fillId="5" borderId="45" xfId="0" applyFont="1" applyFill="1" applyBorder="1" applyAlignment="1" applyProtection="1">
      <alignment horizontal="right" vertical="center" wrapText="1"/>
      <protection locked="0"/>
    </xf>
    <xf numFmtId="0" fontId="5" fillId="0" borderId="39" xfId="0" quotePrefix="1" applyFont="1" applyBorder="1" applyAlignment="1" applyProtection="1">
      <alignment horizontal="center" vertical="center" wrapText="1"/>
      <protection locked="0"/>
    </xf>
    <xf numFmtId="0" fontId="5" fillId="0" borderId="40" xfId="0" quotePrefix="1" applyFont="1" applyBorder="1" applyAlignment="1" applyProtection="1">
      <alignment horizontal="center" vertical="center" wrapText="1"/>
      <protection locked="0"/>
    </xf>
    <xf numFmtId="0" fontId="5" fillId="0" borderId="5" xfId="0" quotePrefix="1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right" vertical="center" wrapText="1"/>
      <protection locked="0"/>
    </xf>
    <xf numFmtId="0" fontId="8" fillId="0" borderId="45" xfId="0" applyFont="1" applyBorder="1" applyAlignment="1" applyProtection="1">
      <alignment horizontal="righ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62" xfId="0" applyFont="1" applyBorder="1" applyAlignment="1" applyProtection="1">
      <alignment horizontal="left" vertical="center" wrapText="1"/>
      <protection locked="0"/>
    </xf>
    <xf numFmtId="0" fontId="5" fillId="0" borderId="73" xfId="0" applyFont="1" applyBorder="1" applyAlignment="1" applyProtection="1">
      <alignment horizontal="left" vertical="center" wrapText="1"/>
      <protection locked="0"/>
    </xf>
    <xf numFmtId="0" fontId="5" fillId="0" borderId="74" xfId="0" applyFont="1" applyBorder="1" applyAlignment="1" applyProtection="1">
      <alignment horizontal="left" vertical="center" wrapText="1"/>
      <protection locked="0"/>
    </xf>
    <xf numFmtId="0" fontId="5" fillId="0" borderId="66" xfId="0" applyFont="1" applyBorder="1" applyAlignment="1" applyProtection="1">
      <alignment horizontal="left" vertical="center" wrapText="1"/>
      <protection locked="0"/>
    </xf>
    <xf numFmtId="0" fontId="5" fillId="0" borderId="67" xfId="0" applyFont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>
      <alignment horizontal="right" vertical="center" wrapText="1"/>
    </xf>
    <xf numFmtId="0" fontId="5" fillId="3" borderId="44" xfId="0" applyFont="1" applyFill="1" applyBorder="1" applyAlignment="1">
      <alignment horizontal="right" vertical="center" wrapText="1"/>
    </xf>
    <xf numFmtId="0" fontId="5" fillId="3" borderId="45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5" fillId="2" borderId="44" xfId="0" applyFont="1" applyFill="1" applyBorder="1" applyAlignment="1">
      <alignment horizontal="right" vertical="center" wrapText="1"/>
    </xf>
    <xf numFmtId="0" fontId="5" fillId="2" borderId="45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5" borderId="36" xfId="0" applyFont="1" applyFill="1" applyBorder="1" applyAlignment="1" applyProtection="1">
      <alignment horizontal="right" vertical="center" wrapText="1"/>
      <protection locked="0"/>
    </xf>
    <xf numFmtId="0" fontId="5" fillId="5" borderId="37" xfId="0" applyFont="1" applyFill="1" applyBorder="1" applyAlignment="1" applyProtection="1">
      <alignment horizontal="right" vertical="center" wrapText="1"/>
      <protection locked="0"/>
    </xf>
    <xf numFmtId="0" fontId="5" fillId="5" borderId="38" xfId="0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50" xfId="0" applyFont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9" xfId="0" applyNumberFormat="1" applyFont="1" applyBorder="1" applyAlignment="1">
      <alignment horizontal="center" vertical="center" textRotation="90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textRotation="90"/>
    </xf>
    <xf numFmtId="164" fontId="5" fillId="0" borderId="3" xfId="0" applyNumberFormat="1" applyFont="1" applyBorder="1" applyAlignment="1">
      <alignment horizontal="center" vertical="center" textRotation="90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left" vertical="center" wrapText="1"/>
    </xf>
    <xf numFmtId="0" fontId="5" fillId="7" borderId="44" xfId="0" applyFont="1" applyFill="1" applyBorder="1" applyAlignment="1">
      <alignment horizontal="left" vertical="center" wrapText="1"/>
    </xf>
    <xf numFmtId="0" fontId="5" fillId="7" borderId="45" xfId="0" applyFont="1" applyFill="1" applyBorder="1" applyAlignment="1">
      <alignment horizontal="left" vertical="center" wrapText="1"/>
    </xf>
    <xf numFmtId="0" fontId="5" fillId="8" borderId="26" xfId="0" applyFont="1" applyFill="1" applyBorder="1" applyAlignment="1">
      <alignment horizontal="left" vertical="center" wrapText="1"/>
    </xf>
    <xf numFmtId="0" fontId="5" fillId="8" borderId="44" xfId="0" applyFont="1" applyFill="1" applyBorder="1" applyAlignment="1">
      <alignment horizontal="left" vertical="center" wrapText="1"/>
    </xf>
    <xf numFmtId="0" fontId="5" fillId="8" borderId="4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44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5" borderId="5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164" fontId="5" fillId="0" borderId="5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vertical="center" textRotation="90" wrapText="1"/>
    </xf>
    <xf numFmtId="0" fontId="5" fillId="0" borderId="11" xfId="0" applyFont="1" applyBorder="1" applyAlignment="1">
      <alignment vertical="center" textRotation="90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right" vertical="center" wrapText="1"/>
      <protection locked="0"/>
    </xf>
    <xf numFmtId="0" fontId="5" fillId="3" borderId="37" xfId="0" applyFont="1" applyFill="1" applyBorder="1" applyAlignment="1" applyProtection="1">
      <alignment horizontal="right" vertical="center" wrapText="1"/>
      <protection locked="0"/>
    </xf>
    <xf numFmtId="0" fontId="5" fillId="3" borderId="38" xfId="0" applyFont="1" applyFill="1" applyBorder="1" applyAlignment="1" applyProtection="1">
      <alignment horizontal="right" vertical="center" wrapText="1"/>
      <protection locked="0"/>
    </xf>
    <xf numFmtId="16" fontId="5" fillId="0" borderId="41" xfId="0" quotePrefix="1" applyNumberFormat="1" applyFont="1" applyBorder="1" applyAlignment="1" applyProtection="1">
      <alignment horizontal="center" vertical="center" wrapText="1"/>
      <protection locked="0"/>
    </xf>
    <xf numFmtId="16" fontId="5" fillId="0" borderId="40" xfId="0" quotePrefix="1" applyNumberFormat="1" applyFont="1" applyBorder="1" applyAlignment="1" applyProtection="1">
      <alignment horizontal="center" vertical="center" wrapText="1"/>
      <protection locked="0"/>
    </xf>
    <xf numFmtId="16" fontId="5" fillId="0" borderId="5" xfId="0" quotePrefix="1" applyNumberFormat="1" applyFont="1" applyBorder="1" applyAlignment="1" applyProtection="1">
      <alignment horizontal="center" vertical="center" wrapText="1"/>
      <protection locked="0"/>
    </xf>
    <xf numFmtId="0" fontId="5" fillId="5" borderId="65" xfId="0" applyFont="1" applyFill="1" applyBorder="1" applyAlignment="1" applyProtection="1">
      <alignment horizontal="right" vertical="center" wrapText="1"/>
      <protection locked="0"/>
    </xf>
    <xf numFmtId="0" fontId="5" fillId="5" borderId="21" xfId="0" applyFont="1" applyFill="1" applyBorder="1" applyAlignment="1" applyProtection="1">
      <alignment horizontal="right" vertical="center" wrapText="1"/>
      <protection locked="0"/>
    </xf>
    <xf numFmtId="0" fontId="5" fillId="5" borderId="27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right" vertical="center" wrapText="1"/>
      <protection locked="0"/>
    </xf>
    <xf numFmtId="0" fontId="5" fillId="2" borderId="37" xfId="0" applyFont="1" applyFill="1" applyBorder="1" applyAlignment="1" applyProtection="1">
      <alignment horizontal="right" vertical="center" wrapText="1"/>
      <protection locked="0"/>
    </xf>
    <xf numFmtId="0" fontId="5" fillId="2" borderId="38" xfId="0" applyFont="1" applyFill="1" applyBorder="1" applyAlignment="1" applyProtection="1">
      <alignment horizontal="right" vertical="center" wrapText="1"/>
      <protection locked="0"/>
    </xf>
    <xf numFmtId="0" fontId="5" fillId="3" borderId="26" xfId="0" applyFont="1" applyFill="1" applyBorder="1" applyAlignment="1" applyProtection="1">
      <alignment horizontal="right" vertical="center" wrapText="1"/>
      <protection locked="0"/>
    </xf>
    <xf numFmtId="0" fontId="5" fillId="3" borderId="44" xfId="0" applyFont="1" applyFill="1" applyBorder="1" applyAlignment="1" applyProtection="1">
      <alignment horizontal="right" vertical="center" wrapText="1"/>
      <protection locked="0"/>
    </xf>
    <xf numFmtId="0" fontId="5" fillId="3" borderId="45" xfId="0" applyFont="1" applyFill="1" applyBorder="1" applyAlignment="1" applyProtection="1">
      <alignment horizontal="right" vertical="center" wrapText="1"/>
      <protection locked="0"/>
    </xf>
    <xf numFmtId="0" fontId="5" fillId="3" borderId="2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53" xfId="0" applyNumberFormat="1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right" vertical="center" wrapText="1"/>
    </xf>
    <xf numFmtId="0" fontId="5" fillId="5" borderId="44" xfId="0" applyFont="1" applyFill="1" applyBorder="1" applyAlignment="1">
      <alignment horizontal="right" vertical="center" wrapText="1"/>
    </xf>
    <xf numFmtId="0" fontId="5" fillId="5" borderId="45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1" fontId="5" fillId="0" borderId="17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0" borderId="39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16" fontId="5" fillId="0" borderId="39" xfId="0" applyNumberFormat="1" applyFont="1" applyBorder="1" applyAlignment="1" applyProtection="1">
      <alignment horizontal="center" vertical="center" wrapText="1"/>
      <protection locked="0"/>
    </xf>
    <xf numFmtId="0" fontId="5" fillId="5" borderId="70" xfId="0" applyFont="1" applyFill="1" applyBorder="1" applyAlignment="1" applyProtection="1">
      <alignment horizontal="right" vertical="center" wrapText="1"/>
      <protection locked="0"/>
    </xf>
    <xf numFmtId="0" fontId="5" fillId="5" borderId="71" xfId="0" applyFont="1" applyFill="1" applyBorder="1" applyAlignment="1" applyProtection="1">
      <alignment horizontal="right" vertical="center" wrapText="1"/>
      <protection locked="0"/>
    </xf>
    <xf numFmtId="0" fontId="5" fillId="5" borderId="72" xfId="0" applyFont="1" applyFill="1" applyBorder="1" applyAlignment="1" applyProtection="1">
      <alignment horizontal="right" vertical="center" wrapText="1"/>
      <protection locked="0"/>
    </xf>
    <xf numFmtId="0" fontId="5" fillId="5" borderId="29" xfId="0" applyFont="1" applyFill="1" applyBorder="1" applyAlignment="1" applyProtection="1">
      <alignment horizontal="right" vertical="center" wrapText="1"/>
      <protection locked="0"/>
    </xf>
    <xf numFmtId="0" fontId="5" fillId="5" borderId="63" xfId="0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right" vertical="center" wrapText="1"/>
      <protection locked="0"/>
    </xf>
    <xf numFmtId="0" fontId="5" fillId="3" borderId="51" xfId="0" applyFont="1" applyFill="1" applyBorder="1" applyAlignment="1" applyProtection="1">
      <alignment horizontal="right" vertical="center" wrapText="1"/>
      <protection locked="0"/>
    </xf>
    <xf numFmtId="0" fontId="5" fillId="3" borderId="63" xfId="0" applyFont="1" applyFill="1" applyBorder="1" applyAlignment="1" applyProtection="1">
      <alignment horizontal="right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  <protection locked="0"/>
    </xf>
  </cellXfs>
  <cellStyles count="4">
    <cellStyle name="Įprastas" xfId="0" builtinId="0"/>
    <cellStyle name="Įprastas 2" xfId="1" xr:uid="{00000000-0005-0000-0000-000001000000}"/>
    <cellStyle name="Įprastas 3" xfId="2" xr:uid="{00000000-0005-0000-0000-000002000000}"/>
    <cellStyle name="Įprastas 4" xfId="3" xr:uid="{00000000-0005-0000-0000-000003000000}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55"/>
  <sheetViews>
    <sheetView showZeros="0" tabSelected="1" showWhiteSpace="0" topLeftCell="A3" zoomScaleNormal="100" zoomScaleSheetLayoutView="100" workbookViewId="0">
      <selection activeCell="I123" sqref="I123"/>
    </sheetView>
  </sheetViews>
  <sheetFormatPr defaultRowHeight="12.5" x14ac:dyDescent="0.25"/>
  <cols>
    <col min="1" max="3" width="2.54296875" style="30" customWidth="1"/>
    <col min="4" max="4" width="17.81640625" style="29" customWidth="1"/>
    <col min="5" max="5" width="4.81640625" style="29" customWidth="1"/>
    <col min="6" max="6" width="9.26953125" style="29" customWidth="1"/>
    <col min="7" max="7" width="7.1796875" style="29" customWidth="1"/>
    <col min="8" max="8" width="5.26953125" style="29" customWidth="1"/>
    <col min="9" max="9" width="8.453125" style="27" customWidth="1"/>
    <col min="10" max="10" width="8" style="1" customWidth="1"/>
    <col min="11" max="11" width="8.7265625" style="1" customWidth="1"/>
    <col min="12" max="12" width="6.1796875" style="1" customWidth="1"/>
    <col min="13" max="13" width="8.54296875" style="27" customWidth="1"/>
    <col min="14" max="14" width="9.26953125" style="1" bestFit="1" customWidth="1"/>
    <col min="15" max="15" width="7.81640625" style="1" customWidth="1"/>
    <col min="16" max="16" width="6.7265625" style="1" customWidth="1"/>
    <col min="17" max="17" width="8" style="27" bestFit="1" customWidth="1"/>
    <col min="18" max="18" width="8" style="1" customWidth="1"/>
    <col min="19" max="19" width="6.54296875" style="1" customWidth="1"/>
    <col min="20" max="20" width="6" style="1" customWidth="1"/>
    <col min="21" max="21" width="7.54296875" style="27" customWidth="1"/>
    <col min="22" max="22" width="8.7265625" style="1" customWidth="1"/>
    <col min="23" max="23" width="6.81640625" style="1" customWidth="1"/>
    <col min="24" max="24" width="6" style="1" customWidth="1"/>
    <col min="25" max="28" width="11.453125" customWidth="1"/>
  </cols>
  <sheetData>
    <row r="1" spans="1:24" ht="44.25" customHeight="1" x14ac:dyDescent="0.25">
      <c r="A1" s="45"/>
      <c r="B1" s="45"/>
      <c r="C1" s="45"/>
      <c r="D1" s="291"/>
      <c r="E1" s="46"/>
      <c r="F1" s="46"/>
      <c r="G1" s="46"/>
      <c r="H1" s="46"/>
      <c r="T1" s="406" t="s">
        <v>135</v>
      </c>
      <c r="U1" s="406"/>
      <c r="V1" s="406"/>
      <c r="W1" s="406"/>
      <c r="X1" s="406"/>
    </row>
    <row r="2" spans="1:24" ht="15.5" x14ac:dyDescent="0.35">
      <c r="A2" s="407" t="s">
        <v>134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</row>
    <row r="3" spans="1:24" ht="13" thickBot="1" x14ac:dyDescent="0.3">
      <c r="A3" s="409"/>
      <c r="B3" s="409"/>
      <c r="C3" s="409"/>
      <c r="D3" s="409"/>
      <c r="E3" s="409"/>
      <c r="F3" s="409"/>
      <c r="G3" s="409"/>
      <c r="H3" s="409"/>
      <c r="I3" s="1"/>
      <c r="K3" s="410"/>
      <c r="L3" s="410"/>
      <c r="M3" s="1"/>
      <c r="O3" s="410"/>
      <c r="P3" s="410"/>
      <c r="Q3" s="1"/>
      <c r="S3" s="410"/>
      <c r="T3" s="410"/>
      <c r="U3" s="1"/>
      <c r="W3" s="410" t="s">
        <v>72</v>
      </c>
      <c r="X3" s="410"/>
    </row>
    <row r="4" spans="1:24" ht="13.15" customHeight="1" x14ac:dyDescent="0.25">
      <c r="A4" s="411" t="s">
        <v>0</v>
      </c>
      <c r="B4" s="376" t="s">
        <v>1</v>
      </c>
      <c r="C4" s="411" t="s">
        <v>2</v>
      </c>
      <c r="D4" s="379" t="s">
        <v>3</v>
      </c>
      <c r="E4" s="411" t="s">
        <v>4</v>
      </c>
      <c r="F4" s="411" t="s">
        <v>5</v>
      </c>
      <c r="G4" s="376" t="s">
        <v>6</v>
      </c>
      <c r="H4" s="411" t="s">
        <v>7</v>
      </c>
      <c r="I4" s="383" t="s">
        <v>115</v>
      </c>
      <c r="J4" s="384"/>
      <c r="K4" s="384"/>
      <c r="L4" s="385"/>
      <c r="M4" s="383" t="s">
        <v>116</v>
      </c>
      <c r="N4" s="384"/>
      <c r="O4" s="384"/>
      <c r="P4" s="385"/>
      <c r="Q4" s="383" t="s">
        <v>100</v>
      </c>
      <c r="R4" s="384"/>
      <c r="S4" s="384"/>
      <c r="T4" s="385"/>
      <c r="U4" s="383" t="s">
        <v>117</v>
      </c>
      <c r="V4" s="384"/>
      <c r="W4" s="384"/>
      <c r="X4" s="385"/>
    </row>
    <row r="5" spans="1:24" ht="13.15" customHeight="1" x14ac:dyDescent="0.25">
      <c r="A5" s="412"/>
      <c r="B5" s="377"/>
      <c r="C5" s="412"/>
      <c r="D5" s="380"/>
      <c r="E5" s="412"/>
      <c r="F5" s="412"/>
      <c r="G5" s="377"/>
      <c r="H5" s="412"/>
      <c r="I5" s="386" t="s">
        <v>8</v>
      </c>
      <c r="J5" s="388" t="s">
        <v>9</v>
      </c>
      <c r="K5" s="388"/>
      <c r="L5" s="389"/>
      <c r="M5" s="386" t="s">
        <v>8</v>
      </c>
      <c r="N5" s="388" t="s">
        <v>9</v>
      </c>
      <c r="O5" s="388"/>
      <c r="P5" s="389"/>
      <c r="Q5" s="386" t="s">
        <v>8</v>
      </c>
      <c r="R5" s="388" t="s">
        <v>9</v>
      </c>
      <c r="S5" s="388"/>
      <c r="T5" s="389"/>
      <c r="U5" s="386" t="s">
        <v>8</v>
      </c>
      <c r="V5" s="388" t="s">
        <v>9</v>
      </c>
      <c r="W5" s="388"/>
      <c r="X5" s="389"/>
    </row>
    <row r="6" spans="1:24" ht="13.15" customHeight="1" x14ac:dyDescent="0.25">
      <c r="A6" s="413"/>
      <c r="B6" s="377"/>
      <c r="C6" s="413"/>
      <c r="D6" s="380"/>
      <c r="E6" s="415"/>
      <c r="F6" s="413"/>
      <c r="G6" s="377"/>
      <c r="H6" s="413"/>
      <c r="I6" s="386"/>
      <c r="J6" s="2" t="s">
        <v>10</v>
      </c>
      <c r="K6" s="2"/>
      <c r="L6" s="381" t="s">
        <v>11</v>
      </c>
      <c r="M6" s="386"/>
      <c r="N6" s="2" t="s">
        <v>10</v>
      </c>
      <c r="O6" s="2"/>
      <c r="P6" s="381" t="s">
        <v>11</v>
      </c>
      <c r="Q6" s="386"/>
      <c r="R6" s="2" t="s">
        <v>10</v>
      </c>
      <c r="S6" s="2"/>
      <c r="T6" s="381" t="s">
        <v>11</v>
      </c>
      <c r="U6" s="386"/>
      <c r="V6" s="2" t="s">
        <v>10</v>
      </c>
      <c r="W6" s="2"/>
      <c r="X6" s="381" t="s">
        <v>11</v>
      </c>
    </row>
    <row r="7" spans="1:24" ht="49" thickBot="1" x14ac:dyDescent="0.3">
      <c r="A7" s="414"/>
      <c r="B7" s="377"/>
      <c r="C7" s="414"/>
      <c r="D7" s="380"/>
      <c r="E7" s="416"/>
      <c r="F7" s="414"/>
      <c r="G7" s="378"/>
      <c r="H7" s="414"/>
      <c r="I7" s="387"/>
      <c r="J7" s="3" t="s">
        <v>8</v>
      </c>
      <c r="K7" s="4" t="s">
        <v>12</v>
      </c>
      <c r="L7" s="382"/>
      <c r="M7" s="387"/>
      <c r="N7" s="3" t="s">
        <v>8</v>
      </c>
      <c r="O7" s="4" t="s">
        <v>12</v>
      </c>
      <c r="P7" s="382"/>
      <c r="Q7" s="387"/>
      <c r="R7" s="3" t="s">
        <v>8</v>
      </c>
      <c r="S7" s="4" t="s">
        <v>12</v>
      </c>
      <c r="T7" s="382"/>
      <c r="U7" s="387"/>
      <c r="V7" s="3" t="s">
        <v>8</v>
      </c>
      <c r="W7" s="4" t="s">
        <v>12</v>
      </c>
      <c r="X7" s="382"/>
    </row>
    <row r="8" spans="1:24" ht="13" thickBot="1" x14ac:dyDescent="0.3">
      <c r="A8" s="390" t="s">
        <v>13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2"/>
    </row>
    <row r="9" spans="1:24" ht="13" thickBot="1" x14ac:dyDescent="0.3">
      <c r="A9" s="393" t="s">
        <v>14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5"/>
    </row>
    <row r="10" spans="1:24" ht="13" thickBot="1" x14ac:dyDescent="0.3">
      <c r="A10" s="47">
        <v>1</v>
      </c>
      <c r="B10" s="373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</row>
    <row r="11" spans="1:24" ht="13.5" customHeight="1" thickBot="1" x14ac:dyDescent="0.3">
      <c r="A11" s="48">
        <v>1</v>
      </c>
      <c r="B11" s="49">
        <v>1</v>
      </c>
      <c r="C11" s="417" t="s">
        <v>16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9"/>
    </row>
    <row r="12" spans="1:24" ht="15.75" customHeight="1" thickBot="1" x14ac:dyDescent="0.3">
      <c r="A12" s="325">
        <v>1</v>
      </c>
      <c r="B12" s="326">
        <v>1</v>
      </c>
      <c r="C12" s="363">
        <v>1</v>
      </c>
      <c r="D12" s="362" t="s">
        <v>17</v>
      </c>
      <c r="E12" s="334">
        <v>8</v>
      </c>
      <c r="F12" s="237" t="s">
        <v>18</v>
      </c>
      <c r="G12" s="237" t="s">
        <v>19</v>
      </c>
      <c r="H12" s="50" t="s">
        <v>78</v>
      </c>
      <c r="I12" s="89">
        <f t="shared" ref="I12" si="0">SUM(J12,L12)</f>
        <v>8030.1</v>
      </c>
      <c r="J12" s="114">
        <v>8030.1</v>
      </c>
      <c r="K12" s="114">
        <v>0</v>
      </c>
      <c r="L12" s="115">
        <v>0</v>
      </c>
      <c r="M12" s="89">
        <f t="shared" ref="M12:M15" si="1">SUM(N12,P12)</f>
        <v>10269</v>
      </c>
      <c r="N12" s="114">
        <v>10269</v>
      </c>
      <c r="O12" s="114">
        <v>0</v>
      </c>
      <c r="P12" s="115">
        <v>0</v>
      </c>
      <c r="Q12" s="89">
        <f t="shared" ref="Q12" si="2">SUM(R12,T12)</f>
        <v>10269</v>
      </c>
      <c r="R12" s="114">
        <v>10269</v>
      </c>
      <c r="S12" s="114"/>
      <c r="T12" s="115"/>
      <c r="U12" s="89">
        <f t="shared" ref="U12" si="3">SUM(V12,X12)</f>
        <v>10269</v>
      </c>
      <c r="V12" s="114">
        <v>10269</v>
      </c>
      <c r="W12" s="114"/>
      <c r="X12" s="115"/>
    </row>
    <row r="13" spans="1:24" ht="18.649999999999999" customHeight="1" thickBot="1" x14ac:dyDescent="0.3">
      <c r="A13" s="318"/>
      <c r="B13" s="320"/>
      <c r="C13" s="322"/>
      <c r="D13" s="330"/>
      <c r="E13" s="335"/>
      <c r="F13" s="364" t="s">
        <v>20</v>
      </c>
      <c r="G13" s="365"/>
      <c r="H13" s="366"/>
      <c r="I13" s="85">
        <f>SUM(J13,L13)</f>
        <v>8030.1</v>
      </c>
      <c r="J13" s="121">
        <f>SUM(J12)</f>
        <v>8030.1</v>
      </c>
      <c r="K13" s="5">
        <f>SUM(K12)</f>
        <v>0</v>
      </c>
      <c r="L13" s="5">
        <f>SUM(L12)</f>
        <v>0</v>
      </c>
      <c r="M13" s="85">
        <f>SUM(N13,P13)</f>
        <v>10269</v>
      </c>
      <c r="N13" s="121">
        <f>SUM(N12)</f>
        <v>10269</v>
      </c>
      <c r="O13" s="121">
        <f>SUM(O12)</f>
        <v>0</v>
      </c>
      <c r="P13" s="5">
        <f>SUM(P12)</f>
        <v>0</v>
      </c>
      <c r="Q13" s="85">
        <f>SUM(R13,T13)</f>
        <v>10269</v>
      </c>
      <c r="R13" s="121">
        <f>SUM(R12)</f>
        <v>10269</v>
      </c>
      <c r="S13" s="121">
        <f>SUM(S12)</f>
        <v>0</v>
      </c>
      <c r="T13" s="13">
        <f>SUM(T12)</f>
        <v>0</v>
      </c>
      <c r="U13" s="85">
        <f>SUM(V13,X13)</f>
        <v>10269</v>
      </c>
      <c r="V13" s="121">
        <f>SUM(V12)</f>
        <v>10269</v>
      </c>
      <c r="W13" s="121">
        <f>SUM(W12)</f>
        <v>0</v>
      </c>
      <c r="X13" s="13">
        <f>SUM(X12)</f>
        <v>0</v>
      </c>
    </row>
    <row r="14" spans="1:24" ht="15.75" customHeight="1" x14ac:dyDescent="0.25">
      <c r="A14" s="325">
        <v>1</v>
      </c>
      <c r="B14" s="326">
        <v>1</v>
      </c>
      <c r="C14" s="324">
        <v>2</v>
      </c>
      <c r="D14" s="329" t="s">
        <v>127</v>
      </c>
      <c r="E14" s="399">
        <v>8</v>
      </c>
      <c r="F14" s="363" t="s">
        <v>22</v>
      </c>
      <c r="G14" s="332" t="s">
        <v>23</v>
      </c>
      <c r="H14" s="51" t="s">
        <v>21</v>
      </c>
      <c r="I14" s="116">
        <f t="shared" ref="I14" si="4">SUM(J14,L14)</f>
        <v>88.9</v>
      </c>
      <c r="J14" s="114">
        <v>88.9</v>
      </c>
      <c r="K14" s="87"/>
      <c r="L14" s="115">
        <v>0</v>
      </c>
      <c r="M14" s="89">
        <f t="shared" si="1"/>
        <v>91</v>
      </c>
      <c r="N14" s="114">
        <v>91</v>
      </c>
      <c r="O14" s="114">
        <v>0</v>
      </c>
      <c r="P14" s="115">
        <v>0</v>
      </c>
      <c r="Q14" s="89">
        <f t="shared" ref="Q14" si="5">SUM(R14,T14)</f>
        <v>91</v>
      </c>
      <c r="R14" s="114">
        <v>91</v>
      </c>
      <c r="S14" s="114">
        <v>0</v>
      </c>
      <c r="T14" s="115">
        <v>0</v>
      </c>
      <c r="U14" s="89">
        <f t="shared" ref="U14" si="6">SUM(V14,X14)</f>
        <v>91</v>
      </c>
      <c r="V14" s="114">
        <v>91</v>
      </c>
      <c r="W14" s="114">
        <v>0</v>
      </c>
      <c r="X14" s="115">
        <v>0</v>
      </c>
    </row>
    <row r="15" spans="1:24" ht="18" customHeight="1" thickBot="1" x14ac:dyDescent="0.3">
      <c r="A15" s="318"/>
      <c r="B15" s="320"/>
      <c r="C15" s="322"/>
      <c r="D15" s="330"/>
      <c r="E15" s="335"/>
      <c r="F15" s="367"/>
      <c r="G15" s="368"/>
      <c r="H15" s="158" t="s">
        <v>108</v>
      </c>
      <c r="I15" s="93">
        <f t="shared" ref="I15" si="7">SUM(J15,L15)</f>
        <v>6.6</v>
      </c>
      <c r="J15" s="33">
        <v>6.6</v>
      </c>
      <c r="K15" s="163"/>
      <c r="L15" s="164"/>
      <c r="M15" s="93">
        <f t="shared" si="1"/>
        <v>0</v>
      </c>
      <c r="N15" s="33">
        <v>0</v>
      </c>
      <c r="O15" s="33"/>
      <c r="P15" s="164"/>
      <c r="Q15" s="32"/>
      <c r="R15" s="33"/>
      <c r="S15" s="33"/>
      <c r="T15" s="31"/>
      <c r="U15" s="32"/>
      <c r="V15" s="33"/>
      <c r="W15" s="33"/>
      <c r="X15" s="31"/>
    </row>
    <row r="16" spans="1:24" ht="22.15" customHeight="1" thickBot="1" x14ac:dyDescent="0.3">
      <c r="A16" s="318"/>
      <c r="B16" s="320"/>
      <c r="C16" s="322"/>
      <c r="D16" s="330"/>
      <c r="E16" s="335"/>
      <c r="F16" s="364" t="s">
        <v>20</v>
      </c>
      <c r="G16" s="365"/>
      <c r="H16" s="366"/>
      <c r="I16" s="85">
        <f t="shared" ref="I16:I17" si="8">SUM(J16,L16)</f>
        <v>95.5</v>
      </c>
      <c r="J16" s="121">
        <f>SUM(J14:J15)</f>
        <v>95.5</v>
      </c>
      <c r="K16" s="5">
        <f>SUM(K14:K14)</f>
        <v>0</v>
      </c>
      <c r="L16" s="13">
        <f>SUM(L14:L14)</f>
        <v>0</v>
      </c>
      <c r="M16" s="156">
        <f>SUM(M14:M15)</f>
        <v>91</v>
      </c>
      <c r="N16" s="121">
        <f>SUM(N14:N15)</f>
        <v>91</v>
      </c>
      <c r="O16" s="121">
        <f>SUM(O14:O14)</f>
        <v>0</v>
      </c>
      <c r="P16" s="5">
        <f>SUM(P14:P14)</f>
        <v>0</v>
      </c>
      <c r="Q16" s="85">
        <f t="shared" ref="Q16:Q17" si="9">SUM(R16,T16)</f>
        <v>91</v>
      </c>
      <c r="R16" s="121">
        <f>SUM(R14:R14)</f>
        <v>91</v>
      </c>
      <c r="S16" s="121">
        <f>SUM(S14:S14)</f>
        <v>0</v>
      </c>
      <c r="T16" s="13">
        <f>SUM(T14:T14)</f>
        <v>0</v>
      </c>
      <c r="U16" s="85">
        <f t="shared" ref="U16:U17" si="10">SUM(V16,X16)</f>
        <v>91</v>
      </c>
      <c r="V16" s="121">
        <f>SUM(V14:V14)</f>
        <v>91</v>
      </c>
      <c r="W16" s="121">
        <f>SUM(W14:W14)</f>
        <v>0</v>
      </c>
      <c r="X16" s="13">
        <f>SUM(X14:X14)</f>
        <v>0</v>
      </c>
    </row>
    <row r="17" spans="1:32" ht="32.25" customHeight="1" thickBot="1" x14ac:dyDescent="0.3">
      <c r="A17" s="325">
        <v>1</v>
      </c>
      <c r="B17" s="326">
        <v>1</v>
      </c>
      <c r="C17" s="324">
        <v>3</v>
      </c>
      <c r="D17" s="329" t="s">
        <v>102</v>
      </c>
      <c r="E17" s="399">
        <v>8</v>
      </c>
      <c r="F17" s="237" t="s">
        <v>24</v>
      </c>
      <c r="G17" s="245" t="s">
        <v>25</v>
      </c>
      <c r="H17" s="53" t="s">
        <v>78</v>
      </c>
      <c r="I17" s="193">
        <f t="shared" si="8"/>
        <v>3131.3</v>
      </c>
      <c r="J17" s="194">
        <v>3131.3</v>
      </c>
      <c r="K17" s="114">
        <v>0</v>
      </c>
      <c r="L17" s="115">
        <v>0</v>
      </c>
      <c r="M17" s="89">
        <f t="shared" ref="M17" si="11">SUM(N17,P17)</f>
        <v>3345</v>
      </c>
      <c r="N17" s="114">
        <v>3345</v>
      </c>
      <c r="O17" s="114">
        <v>0</v>
      </c>
      <c r="P17" s="115">
        <v>0</v>
      </c>
      <c r="Q17" s="89">
        <f t="shared" si="9"/>
        <v>3345</v>
      </c>
      <c r="R17" s="114">
        <v>3345</v>
      </c>
      <c r="S17" s="114"/>
      <c r="T17" s="115"/>
      <c r="U17" s="89">
        <f t="shared" si="10"/>
        <v>3345</v>
      </c>
      <c r="V17" s="114">
        <v>3345</v>
      </c>
      <c r="W17" s="114"/>
      <c r="X17" s="115"/>
    </row>
    <row r="18" spans="1:32" ht="20.5" customHeight="1" thickBot="1" x14ac:dyDescent="0.3">
      <c r="A18" s="318"/>
      <c r="B18" s="320"/>
      <c r="C18" s="322"/>
      <c r="D18" s="330"/>
      <c r="E18" s="335"/>
      <c r="F18" s="336" t="s">
        <v>26</v>
      </c>
      <c r="G18" s="337"/>
      <c r="H18" s="338"/>
      <c r="I18" s="99">
        <f>SUM(J17,L17)</f>
        <v>3131.3</v>
      </c>
      <c r="J18" s="98">
        <f>SUM(J17)</f>
        <v>3131.3</v>
      </c>
      <c r="K18" s="103">
        <f>SUM(K17)</f>
        <v>0</v>
      </c>
      <c r="L18" s="103">
        <f>SUM(L17)</f>
        <v>0</v>
      </c>
      <c r="M18" s="85">
        <f>SUM(N18,P18)</f>
        <v>3345</v>
      </c>
      <c r="N18" s="121">
        <f>SUM(N17)</f>
        <v>3345</v>
      </c>
      <c r="O18" s="121">
        <f>SUM(O17)</f>
        <v>0</v>
      </c>
      <c r="P18" s="5">
        <f>SUM(P17)</f>
        <v>0</v>
      </c>
      <c r="Q18" s="85">
        <f>SUM(R18,T18)</f>
        <v>3345</v>
      </c>
      <c r="R18" s="121">
        <f>SUM(R17)</f>
        <v>3345</v>
      </c>
      <c r="S18" s="121">
        <f>SUM(S17)</f>
        <v>0</v>
      </c>
      <c r="T18" s="13">
        <f>SUM(T17)</f>
        <v>0</v>
      </c>
      <c r="U18" s="85">
        <f>SUM(V18,X18)</f>
        <v>3345</v>
      </c>
      <c r="V18" s="121">
        <f>SUM(V17)</f>
        <v>3345</v>
      </c>
      <c r="W18" s="121">
        <f>SUM(W17)</f>
        <v>0</v>
      </c>
      <c r="X18" s="13">
        <f>SUM(X17)</f>
        <v>0</v>
      </c>
    </row>
    <row r="19" spans="1:32" ht="18.75" customHeight="1" x14ac:dyDescent="0.25">
      <c r="A19" s="325">
        <v>1</v>
      </c>
      <c r="B19" s="326">
        <v>1</v>
      </c>
      <c r="C19" s="324">
        <v>4</v>
      </c>
      <c r="D19" s="329" t="s">
        <v>27</v>
      </c>
      <c r="E19" s="399">
        <v>8</v>
      </c>
      <c r="F19" s="369" t="s">
        <v>28</v>
      </c>
      <c r="G19" s="333" t="s">
        <v>29</v>
      </c>
      <c r="H19" s="52" t="s">
        <v>77</v>
      </c>
      <c r="I19" s="97">
        <f t="shared" ref="I19:I21" si="12">SUM(J19,L19)</f>
        <v>202.1</v>
      </c>
      <c r="J19" s="114">
        <v>202.1</v>
      </c>
      <c r="K19" s="114">
        <v>0</v>
      </c>
      <c r="L19" s="115">
        <v>0</v>
      </c>
      <c r="M19" s="97">
        <f t="shared" ref="M19:M21" si="13">SUM(N19,P19)</f>
        <v>208.7</v>
      </c>
      <c r="N19" s="114">
        <v>208.7</v>
      </c>
      <c r="O19" s="114">
        <v>0</v>
      </c>
      <c r="P19" s="115">
        <v>0</v>
      </c>
      <c r="Q19" s="89">
        <f t="shared" ref="Q19:Q20" si="14">SUM(R19,T19)</f>
        <v>208.7</v>
      </c>
      <c r="R19" s="114">
        <v>208.7</v>
      </c>
      <c r="S19" s="114"/>
      <c r="T19" s="115"/>
      <c r="U19" s="89">
        <f t="shared" ref="U19:U20" si="15">SUM(V19,X19)</f>
        <v>208.7</v>
      </c>
      <c r="V19" s="114">
        <v>208.7</v>
      </c>
      <c r="W19" s="114"/>
      <c r="X19" s="115"/>
    </row>
    <row r="20" spans="1:32" ht="18.75" customHeight="1" x14ac:dyDescent="0.25">
      <c r="A20" s="318"/>
      <c r="B20" s="320"/>
      <c r="C20" s="322"/>
      <c r="D20" s="330"/>
      <c r="E20" s="335"/>
      <c r="F20" s="369"/>
      <c r="G20" s="333"/>
      <c r="H20" s="57" t="s">
        <v>21</v>
      </c>
      <c r="I20" s="123">
        <f t="shared" si="12"/>
        <v>811.4</v>
      </c>
      <c r="J20" s="167">
        <v>811.4</v>
      </c>
      <c r="K20" s="117">
        <v>0</v>
      </c>
      <c r="L20" s="118">
        <v>0</v>
      </c>
      <c r="M20" s="123">
        <f t="shared" si="13"/>
        <v>1150</v>
      </c>
      <c r="N20" s="117">
        <v>1150</v>
      </c>
      <c r="O20" s="117">
        <v>0</v>
      </c>
      <c r="P20" s="120">
        <v>0</v>
      </c>
      <c r="Q20" s="96">
        <f t="shared" si="14"/>
        <v>2073.4</v>
      </c>
      <c r="R20" s="117">
        <v>2073.4</v>
      </c>
      <c r="S20" s="119">
        <v>0</v>
      </c>
      <c r="T20" s="120">
        <v>0</v>
      </c>
      <c r="U20" s="95">
        <f t="shared" si="15"/>
        <v>2073.4</v>
      </c>
      <c r="V20" s="117">
        <v>2073.4</v>
      </c>
      <c r="W20" s="119">
        <v>0</v>
      </c>
      <c r="X20" s="120">
        <v>0</v>
      </c>
    </row>
    <row r="21" spans="1:32" ht="19.5" customHeight="1" thickBot="1" x14ac:dyDescent="0.3">
      <c r="A21" s="318"/>
      <c r="B21" s="320"/>
      <c r="C21" s="322"/>
      <c r="D21" s="330"/>
      <c r="E21" s="335"/>
      <c r="F21" s="370"/>
      <c r="G21" s="368"/>
      <c r="H21" s="158" t="s">
        <v>108</v>
      </c>
      <c r="I21" s="90">
        <f t="shared" si="12"/>
        <v>93.2</v>
      </c>
      <c r="J21" s="165">
        <v>93.2</v>
      </c>
      <c r="K21" s="166"/>
      <c r="L21" s="166"/>
      <c r="M21" s="123">
        <f t="shared" si="13"/>
        <v>0</v>
      </c>
      <c r="N21" s="165">
        <v>0</v>
      </c>
      <c r="O21" s="17"/>
      <c r="P21" s="92"/>
      <c r="Q21" s="93"/>
      <c r="R21" s="17"/>
      <c r="S21" s="94"/>
      <c r="T21" s="92"/>
      <c r="U21" s="16"/>
      <c r="V21" s="17"/>
      <c r="W21" s="94"/>
      <c r="X21" s="92"/>
    </row>
    <row r="22" spans="1:32" ht="15" customHeight="1" thickBot="1" x14ac:dyDescent="0.3">
      <c r="A22" s="318"/>
      <c r="B22" s="320"/>
      <c r="C22" s="322"/>
      <c r="D22" s="330"/>
      <c r="E22" s="335"/>
      <c r="F22" s="364" t="s">
        <v>20</v>
      </c>
      <c r="G22" s="365"/>
      <c r="H22" s="366"/>
      <c r="I22" s="101">
        <f>SUM(J22,L22)</f>
        <v>1106.7</v>
      </c>
      <c r="J22" s="121">
        <f>SUM(J19:J21)</f>
        <v>1106.7</v>
      </c>
      <c r="K22" s="102">
        <f>SUM(K19:K20)</f>
        <v>0</v>
      </c>
      <c r="L22" s="102">
        <f>SUM(L19:L20)</f>
        <v>0</v>
      </c>
      <c r="M22" s="85">
        <f>SUM(N22,P22)</f>
        <v>1358.7</v>
      </c>
      <c r="N22" s="121">
        <f>SUM(N19:N21)</f>
        <v>1358.7</v>
      </c>
      <c r="O22" s="121">
        <f>SUM(O19:O20)</f>
        <v>0</v>
      </c>
      <c r="P22" s="5">
        <f>SUM(P19:P20)</f>
        <v>0</v>
      </c>
      <c r="Q22" s="85">
        <f>SUM(R22,T22)</f>
        <v>2282.1</v>
      </c>
      <c r="R22" s="121">
        <f>SUM(R19:R20)</f>
        <v>2282.1</v>
      </c>
      <c r="S22" s="121">
        <f>SUM(S19:S20)</f>
        <v>0</v>
      </c>
      <c r="T22" s="13">
        <f>SUM(T19:T20)</f>
        <v>0</v>
      </c>
      <c r="U22" s="85">
        <f>SUM(V22,X22)</f>
        <v>2282.1</v>
      </c>
      <c r="V22" s="121">
        <f>SUM(V19:V20)</f>
        <v>2282.1</v>
      </c>
      <c r="W22" s="121">
        <f>SUM(W19:W20)</f>
        <v>0</v>
      </c>
      <c r="X22" s="13">
        <f>SUM(X19:X20)</f>
        <v>0</v>
      </c>
    </row>
    <row r="23" spans="1:32" ht="13.5" customHeight="1" thickBot="1" x14ac:dyDescent="0.3">
      <c r="A23" s="249">
        <v>1</v>
      </c>
      <c r="B23" s="55">
        <v>1</v>
      </c>
      <c r="C23" s="425" t="s">
        <v>30</v>
      </c>
      <c r="D23" s="426"/>
      <c r="E23" s="426"/>
      <c r="F23" s="426"/>
      <c r="G23" s="426"/>
      <c r="H23" s="427"/>
      <c r="I23" s="7">
        <f t="shared" ref="I23" si="16">SUM(J23,L23)</f>
        <v>12363.600000000002</v>
      </c>
      <c r="J23" s="8">
        <f>SUM(J13,J16,J18,J22)</f>
        <v>12363.600000000002</v>
      </c>
      <c r="K23" s="8">
        <f>SUM(K13,K16,K18,K22)</f>
        <v>0</v>
      </c>
      <c r="L23" s="8">
        <f>SUM(L13,L16,L18,L22)</f>
        <v>0</v>
      </c>
      <c r="M23" s="7">
        <f t="shared" ref="M23" si="17">SUM(N23,P23)</f>
        <v>15063.7</v>
      </c>
      <c r="N23" s="8">
        <f>SUM(N13,N16,N18,N22)</f>
        <v>15063.7</v>
      </c>
      <c r="O23" s="8">
        <f>SUM(O13,O16,O18,O22)</f>
        <v>0</v>
      </c>
      <c r="P23" s="8">
        <f>SUM(P13,P16,P18,P22)</f>
        <v>0</v>
      </c>
      <c r="Q23" s="7">
        <f t="shared" ref="Q23" si="18">SUM(R23,T23)</f>
        <v>15987.1</v>
      </c>
      <c r="R23" s="8">
        <f>SUM(R13,R16,R18,R22)</f>
        <v>15987.1</v>
      </c>
      <c r="S23" s="8">
        <f>SUM(S13,S16,S18,S22)</f>
        <v>0</v>
      </c>
      <c r="T23" s="8">
        <f>SUM(T13,T16,T18,T22)</f>
        <v>0</v>
      </c>
      <c r="U23" s="7">
        <f t="shared" ref="U23" si="19">SUM(V23,X23)</f>
        <v>15987.1</v>
      </c>
      <c r="V23" s="8">
        <f>SUM(V13,V16,V18,V22)</f>
        <v>15987.1</v>
      </c>
      <c r="W23" s="8">
        <f>SUM(W13,W16,W18,W22)</f>
        <v>0</v>
      </c>
      <c r="X23" s="9">
        <f>SUM(X13,X16,X18,X22)</f>
        <v>0</v>
      </c>
    </row>
    <row r="24" spans="1:32" ht="13.5" customHeight="1" thickBot="1" x14ac:dyDescent="0.3">
      <c r="A24" s="243">
        <v>1</v>
      </c>
      <c r="B24" s="56">
        <v>2</v>
      </c>
      <c r="C24" s="400" t="s">
        <v>31</v>
      </c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2"/>
    </row>
    <row r="25" spans="1:32" ht="37.5" hidden="1" customHeight="1" x14ac:dyDescent="0.25">
      <c r="A25" s="325">
        <v>1</v>
      </c>
      <c r="B25" s="326">
        <v>2</v>
      </c>
      <c r="C25" s="363">
        <v>1</v>
      </c>
      <c r="D25" s="362" t="s">
        <v>32</v>
      </c>
      <c r="E25" s="428" t="s">
        <v>138</v>
      </c>
      <c r="F25" s="334" t="s">
        <v>33</v>
      </c>
      <c r="G25" s="332" t="s">
        <v>34</v>
      </c>
      <c r="H25" s="53" t="s">
        <v>21</v>
      </c>
      <c r="I25" s="116">
        <f>SUM(J25,L25)</f>
        <v>306.09999999999997</v>
      </c>
      <c r="J25" s="87">
        <v>304.7</v>
      </c>
      <c r="K25" s="87">
        <v>199.8</v>
      </c>
      <c r="L25" s="88">
        <v>1.4</v>
      </c>
      <c r="M25" s="116">
        <f>SUM(N25,P25)</f>
        <v>0</v>
      </c>
      <c r="N25" s="87"/>
      <c r="O25" s="87"/>
      <c r="P25" s="88"/>
      <c r="Q25" s="89">
        <f>SUM(R25,T25)</f>
        <v>0</v>
      </c>
      <c r="R25" s="87"/>
      <c r="S25" s="87"/>
      <c r="T25" s="115">
        <v>0</v>
      </c>
      <c r="U25" s="89">
        <f>SUM(V25,X25)</f>
        <v>0</v>
      </c>
      <c r="V25" s="87"/>
      <c r="W25" s="87"/>
      <c r="X25" s="115">
        <v>0</v>
      </c>
    </row>
    <row r="26" spans="1:32" ht="31.5" hidden="1" customHeight="1" x14ac:dyDescent="0.25">
      <c r="A26" s="318"/>
      <c r="B26" s="320"/>
      <c r="C26" s="322"/>
      <c r="D26" s="330"/>
      <c r="E26" s="429"/>
      <c r="F26" s="335"/>
      <c r="G26" s="333"/>
      <c r="H26" s="57" t="s">
        <v>35</v>
      </c>
      <c r="I26" s="123">
        <f>SUM(J26,L26)</f>
        <v>22.2</v>
      </c>
      <c r="J26" s="117">
        <v>22.2</v>
      </c>
      <c r="K26" s="117">
        <v>6</v>
      </c>
      <c r="L26" s="118"/>
      <c r="M26" s="95">
        <f t="shared" ref="M26" si="20">SUM(N26,P26)</f>
        <v>0</v>
      </c>
      <c r="N26" s="117"/>
      <c r="O26" s="117"/>
      <c r="P26" s="118"/>
      <c r="Q26" s="95">
        <f t="shared" ref="Q26" si="21">SUM(R26,T26)</f>
        <v>0</v>
      </c>
      <c r="R26" s="117"/>
      <c r="S26" s="117"/>
      <c r="T26" s="118">
        <v>0</v>
      </c>
      <c r="U26" s="95">
        <f t="shared" ref="U26" si="22">SUM(V26,X26)</f>
        <v>0</v>
      </c>
      <c r="V26" s="117"/>
      <c r="W26" s="117"/>
      <c r="X26" s="118">
        <v>0</v>
      </c>
    </row>
    <row r="27" spans="1:32" ht="41.25" hidden="1" customHeight="1" thickBot="1" x14ac:dyDescent="0.3">
      <c r="A27" s="318"/>
      <c r="B27" s="320"/>
      <c r="C27" s="322"/>
      <c r="D27" s="330"/>
      <c r="E27" s="429"/>
      <c r="F27" s="335"/>
      <c r="G27" s="333"/>
      <c r="H27" s="58" t="s">
        <v>75</v>
      </c>
      <c r="I27" s="44">
        <v>0.9</v>
      </c>
      <c r="J27" s="122">
        <v>3.6</v>
      </c>
      <c r="K27" s="122">
        <v>2.8</v>
      </c>
      <c r="L27" s="122"/>
      <c r="M27" s="34"/>
      <c r="N27" s="122"/>
      <c r="O27" s="122"/>
      <c r="P27" s="122"/>
      <c r="Q27" s="34"/>
      <c r="R27" s="122"/>
      <c r="S27" s="122"/>
      <c r="T27" s="122"/>
      <c r="U27" s="105"/>
      <c r="V27" s="106"/>
      <c r="W27" s="106"/>
      <c r="X27" s="107"/>
    </row>
    <row r="28" spans="1:32" ht="24.25" customHeight="1" x14ac:dyDescent="0.25">
      <c r="A28" s="318"/>
      <c r="B28" s="320"/>
      <c r="C28" s="322"/>
      <c r="D28" s="330"/>
      <c r="E28" s="429"/>
      <c r="F28" s="334" t="s">
        <v>33</v>
      </c>
      <c r="G28" s="332" t="s">
        <v>34</v>
      </c>
      <c r="H28" s="58" t="s">
        <v>21</v>
      </c>
      <c r="I28" s="116">
        <f>J28+L28</f>
        <v>498.59999999999997</v>
      </c>
      <c r="J28" s="122">
        <v>497.9</v>
      </c>
      <c r="K28" s="122">
        <v>436.7</v>
      </c>
      <c r="L28" s="111">
        <v>0.7</v>
      </c>
      <c r="M28" s="116">
        <f>N28+P28</f>
        <v>513.1</v>
      </c>
      <c r="N28" s="290">
        <v>513.1</v>
      </c>
      <c r="O28" s="290">
        <v>452.8</v>
      </c>
      <c r="P28" s="111"/>
      <c r="Q28" s="116">
        <f>R28+T28</f>
        <v>529.1</v>
      </c>
      <c r="R28" s="122">
        <v>529.1</v>
      </c>
      <c r="S28" s="122">
        <v>468.8</v>
      </c>
      <c r="T28" s="111"/>
      <c r="U28" s="116">
        <f>V28+X28</f>
        <v>529.1</v>
      </c>
      <c r="V28" s="122">
        <v>529.1</v>
      </c>
      <c r="W28" s="122">
        <v>468.8</v>
      </c>
      <c r="X28" s="241"/>
      <c r="Y28" s="175"/>
      <c r="Z28" s="284"/>
      <c r="AA28" s="175"/>
      <c r="AB28" s="175"/>
      <c r="AC28" s="281"/>
      <c r="AD28" s="283"/>
      <c r="AE28" s="283"/>
      <c r="AF28" s="283"/>
    </row>
    <row r="29" spans="1:32" ht="24.75" customHeight="1" thickBot="1" x14ac:dyDescent="0.3">
      <c r="A29" s="318"/>
      <c r="B29" s="320"/>
      <c r="C29" s="322"/>
      <c r="D29" s="330"/>
      <c r="E29" s="429"/>
      <c r="F29" s="335"/>
      <c r="G29" s="333"/>
      <c r="H29" s="58" t="s">
        <v>35</v>
      </c>
      <c r="I29" s="123">
        <v>19.600000000000001</v>
      </c>
      <c r="J29" s="122">
        <v>19.600000000000001</v>
      </c>
      <c r="K29" s="122">
        <v>7.2</v>
      </c>
      <c r="L29" s="122"/>
      <c r="M29" s="185">
        <f>N29+P29</f>
        <v>20</v>
      </c>
      <c r="N29" s="122">
        <v>20</v>
      </c>
      <c r="O29" s="122">
        <v>7.4</v>
      </c>
      <c r="P29" s="122"/>
      <c r="Q29" s="185">
        <f>R29+T29</f>
        <v>20</v>
      </c>
      <c r="R29" s="122">
        <v>20</v>
      </c>
      <c r="S29" s="122">
        <v>7.4</v>
      </c>
      <c r="T29" s="122"/>
      <c r="U29" s="185">
        <f>V29+X29</f>
        <v>20</v>
      </c>
      <c r="V29" s="187">
        <v>20</v>
      </c>
      <c r="W29" s="122">
        <v>7.4</v>
      </c>
      <c r="X29" s="113"/>
      <c r="Y29" s="175"/>
      <c r="Z29" s="175"/>
      <c r="AA29" s="175"/>
      <c r="AB29" s="175"/>
      <c r="AC29" s="281"/>
      <c r="AD29" s="283"/>
      <c r="AE29" s="282"/>
      <c r="AF29" s="282"/>
    </row>
    <row r="30" spans="1:32" ht="17.25" customHeight="1" thickBot="1" x14ac:dyDescent="0.3">
      <c r="A30" s="319"/>
      <c r="B30" s="321"/>
      <c r="C30" s="323"/>
      <c r="D30" s="331"/>
      <c r="E30" s="430"/>
      <c r="F30" s="336" t="s">
        <v>20</v>
      </c>
      <c r="G30" s="337"/>
      <c r="H30" s="338"/>
      <c r="I30" s="121">
        <f>SUM(I28:I29)</f>
        <v>518.19999999999993</v>
      </c>
      <c r="J30" s="121">
        <f>SUM(J28:J29)</f>
        <v>517.5</v>
      </c>
      <c r="K30" s="121">
        <f>SUM(K28:K29)</f>
        <v>443.9</v>
      </c>
      <c r="L30" s="121">
        <f>SUM(L28:L29)</f>
        <v>0.7</v>
      </c>
      <c r="M30" s="85">
        <f>SUM(N30,P30)</f>
        <v>533.1</v>
      </c>
      <c r="N30" s="121">
        <f>SUM(N25:N29)</f>
        <v>533.1</v>
      </c>
      <c r="O30" s="121">
        <f>SUM(O25:O29)</f>
        <v>460.2</v>
      </c>
      <c r="P30" s="121">
        <f>SUM(P25:P29)</f>
        <v>0</v>
      </c>
      <c r="Q30" s="85">
        <f>SUM(R30,T30)</f>
        <v>549.1</v>
      </c>
      <c r="R30" s="121">
        <f>SUM(R28:R29)</f>
        <v>549.1</v>
      </c>
      <c r="S30" s="121">
        <f>SUM(S28:S29)</f>
        <v>476.2</v>
      </c>
      <c r="T30" s="121">
        <f>SUM(T28:T29)</f>
        <v>0</v>
      </c>
      <c r="U30" s="85">
        <f>SUM(V30,X30)</f>
        <v>549.1</v>
      </c>
      <c r="V30" s="121">
        <f>SUM(V28:V29)</f>
        <v>549.1</v>
      </c>
      <c r="W30" s="121">
        <f>SUM(W28:W29)</f>
        <v>476.2</v>
      </c>
      <c r="X30" s="13">
        <f>SUM(X25:X29)</f>
        <v>0</v>
      </c>
    </row>
    <row r="31" spans="1:32" ht="23.25" customHeight="1" x14ac:dyDescent="0.25">
      <c r="A31" s="318">
        <v>1</v>
      </c>
      <c r="B31" s="320">
        <v>2</v>
      </c>
      <c r="C31" s="322">
        <v>2</v>
      </c>
      <c r="D31" s="330" t="s">
        <v>128</v>
      </c>
      <c r="E31" s="340" t="s">
        <v>136</v>
      </c>
      <c r="F31" s="334" t="s">
        <v>33</v>
      </c>
      <c r="G31" s="332" t="s">
        <v>36</v>
      </c>
      <c r="H31" s="53" t="s">
        <v>21</v>
      </c>
      <c r="I31" s="195">
        <f>J31+L31</f>
        <v>478.5</v>
      </c>
      <c r="J31" s="127">
        <v>478.5</v>
      </c>
      <c r="K31" s="127">
        <v>403.2</v>
      </c>
      <c r="L31" s="88"/>
      <c r="M31" s="116">
        <f>N31+P31</f>
        <v>516.20000000000005</v>
      </c>
      <c r="N31" s="127">
        <v>516.20000000000005</v>
      </c>
      <c r="O31" s="127">
        <v>440.9</v>
      </c>
      <c r="P31" s="88"/>
      <c r="Q31" s="116">
        <f>R31+T31</f>
        <v>564.9</v>
      </c>
      <c r="R31" s="127">
        <v>564.9</v>
      </c>
      <c r="S31" s="127">
        <v>478.5</v>
      </c>
      <c r="T31" s="88"/>
      <c r="U31" s="116">
        <f>V31+X31</f>
        <v>564.9</v>
      </c>
      <c r="V31" s="127">
        <v>564.9</v>
      </c>
      <c r="W31" s="127">
        <v>478.5</v>
      </c>
      <c r="X31" s="88"/>
      <c r="Z31" s="284"/>
      <c r="AA31" s="175"/>
      <c r="AC31" s="281"/>
      <c r="AD31" s="74"/>
      <c r="AE31" s="74"/>
      <c r="AF31" s="281"/>
    </row>
    <row r="32" spans="1:32" ht="23.25" customHeight="1" thickBot="1" x14ac:dyDescent="0.3">
      <c r="A32" s="318"/>
      <c r="B32" s="320"/>
      <c r="C32" s="322"/>
      <c r="D32" s="330"/>
      <c r="E32" s="340"/>
      <c r="F32" s="335"/>
      <c r="G32" s="333"/>
      <c r="H32" s="57" t="s">
        <v>35</v>
      </c>
      <c r="I32" s="90">
        <f>J32+L32</f>
        <v>29.6</v>
      </c>
      <c r="J32" s="132">
        <v>29.6</v>
      </c>
      <c r="K32" s="132">
        <v>11.7</v>
      </c>
      <c r="L32" s="118"/>
      <c r="M32" s="185">
        <f>N32+P32</f>
        <v>25.2</v>
      </c>
      <c r="N32" s="132">
        <v>25.2</v>
      </c>
      <c r="O32" s="132">
        <v>10</v>
      </c>
      <c r="P32" s="118"/>
      <c r="Q32" s="185">
        <f>R32+T32</f>
        <v>25.2</v>
      </c>
      <c r="R32" s="186">
        <v>25.2</v>
      </c>
      <c r="S32" s="132">
        <v>10</v>
      </c>
      <c r="T32" s="118"/>
      <c r="U32" s="185">
        <f>V32+X32</f>
        <v>25.2</v>
      </c>
      <c r="V32" s="186">
        <v>25.2</v>
      </c>
      <c r="W32" s="132">
        <v>10</v>
      </c>
      <c r="X32" s="118"/>
      <c r="AC32" s="281"/>
      <c r="AD32" s="74"/>
    </row>
    <row r="33" spans="1:32" ht="30" customHeight="1" thickBot="1" x14ac:dyDescent="0.3">
      <c r="A33" s="319"/>
      <c r="B33" s="321"/>
      <c r="C33" s="323"/>
      <c r="D33" s="331"/>
      <c r="E33" s="341"/>
      <c r="F33" s="336" t="s">
        <v>20</v>
      </c>
      <c r="G33" s="337"/>
      <c r="H33" s="338"/>
      <c r="I33" s="85">
        <f>SUM(J33,L33)</f>
        <v>508.1</v>
      </c>
      <c r="J33" s="121">
        <f>SUM(J31:J32)</f>
        <v>508.1</v>
      </c>
      <c r="K33" s="121">
        <f>SUM(K31:K32)</f>
        <v>414.9</v>
      </c>
      <c r="L33" s="121">
        <f>SUM(L31:L32)</f>
        <v>0</v>
      </c>
      <c r="M33" s="85">
        <f>SUM(N33,P33)</f>
        <v>541.40000000000009</v>
      </c>
      <c r="N33" s="121">
        <f>SUM(N31:N32)</f>
        <v>541.40000000000009</v>
      </c>
      <c r="O33" s="121">
        <f>SUM(O31:O32)</f>
        <v>450.9</v>
      </c>
      <c r="P33" s="121">
        <f>SUM(P31:P32)</f>
        <v>0</v>
      </c>
      <c r="Q33" s="85">
        <f>SUM(R33,T33)</f>
        <v>590.1</v>
      </c>
      <c r="R33" s="121">
        <f>SUM(R31:R32)</f>
        <v>590.1</v>
      </c>
      <c r="S33" s="121">
        <f>SUM(S31:S32)</f>
        <v>488.5</v>
      </c>
      <c r="T33" s="13">
        <f>SUM(T31:T32)</f>
        <v>0</v>
      </c>
      <c r="U33" s="6">
        <f>SUM(V33,X33)</f>
        <v>590.1</v>
      </c>
      <c r="V33" s="121">
        <f>SUM(V31:V32)</f>
        <v>590.1</v>
      </c>
      <c r="W33" s="121">
        <f>SUM(W31:W32)</f>
        <v>488.5</v>
      </c>
      <c r="X33" s="13">
        <f>SUM(X31:X32)</f>
        <v>0</v>
      </c>
    </row>
    <row r="34" spans="1:32" ht="24.25" customHeight="1" x14ac:dyDescent="0.25">
      <c r="A34" s="325">
        <v>1</v>
      </c>
      <c r="B34" s="326">
        <v>2</v>
      </c>
      <c r="C34" s="324">
        <v>3</v>
      </c>
      <c r="D34" s="329" t="s">
        <v>129</v>
      </c>
      <c r="E34" s="339" t="s">
        <v>143</v>
      </c>
      <c r="F34" s="322" t="s">
        <v>33</v>
      </c>
      <c r="G34" s="420" t="s">
        <v>37</v>
      </c>
      <c r="H34" s="275" t="s">
        <v>21</v>
      </c>
      <c r="I34" s="195">
        <f>J34+L34</f>
        <v>455.5</v>
      </c>
      <c r="J34" s="127">
        <v>450.5</v>
      </c>
      <c r="K34" s="127">
        <v>414.9</v>
      </c>
      <c r="L34" s="137">
        <v>5</v>
      </c>
      <c r="M34" s="116">
        <f>N34+P34</f>
        <v>492</v>
      </c>
      <c r="N34" s="127">
        <v>492</v>
      </c>
      <c r="O34" s="127">
        <v>457</v>
      </c>
      <c r="P34" s="137">
        <v>0</v>
      </c>
      <c r="Q34" s="116">
        <f>R34+T34</f>
        <v>541</v>
      </c>
      <c r="R34" s="127">
        <v>541</v>
      </c>
      <c r="S34" s="127">
        <v>502.1</v>
      </c>
      <c r="T34" s="137">
        <v>0</v>
      </c>
      <c r="U34" s="116">
        <f>V34+X34</f>
        <v>541</v>
      </c>
      <c r="V34" s="127">
        <v>541</v>
      </c>
      <c r="W34" s="127">
        <v>502.1</v>
      </c>
      <c r="X34" s="184">
        <v>0</v>
      </c>
      <c r="Y34" s="175"/>
      <c r="Z34" s="284"/>
      <c r="AA34" s="175"/>
      <c r="AB34" s="175"/>
      <c r="AC34" s="280"/>
      <c r="AD34" s="280"/>
      <c r="AE34" s="280"/>
      <c r="AF34" s="280"/>
    </row>
    <row r="35" spans="1:32" ht="24.25" customHeight="1" x14ac:dyDescent="0.25">
      <c r="A35" s="318"/>
      <c r="B35" s="320"/>
      <c r="C35" s="322"/>
      <c r="D35" s="330"/>
      <c r="E35" s="340"/>
      <c r="F35" s="323"/>
      <c r="G35" s="421"/>
      <c r="H35" s="109" t="s">
        <v>35</v>
      </c>
      <c r="I35" s="123">
        <f>J35+L35</f>
        <v>38.6</v>
      </c>
      <c r="J35" s="132">
        <v>38.6</v>
      </c>
      <c r="K35" s="132">
        <v>35.1</v>
      </c>
      <c r="L35" s="136"/>
      <c r="M35" s="123">
        <f>N35+P35</f>
        <v>47</v>
      </c>
      <c r="N35" s="132">
        <v>47</v>
      </c>
      <c r="O35" s="132">
        <v>37.9</v>
      </c>
      <c r="P35" s="136"/>
      <c r="Q35" s="123">
        <f>R35+T35</f>
        <v>47</v>
      </c>
      <c r="R35" s="132">
        <v>47</v>
      </c>
      <c r="S35" s="132">
        <v>37.9</v>
      </c>
      <c r="T35" s="136"/>
      <c r="U35" s="185">
        <f>V35+X35</f>
        <v>47</v>
      </c>
      <c r="V35" s="132">
        <v>47</v>
      </c>
      <c r="W35" s="132">
        <v>37.9</v>
      </c>
      <c r="X35" s="133"/>
      <c r="Y35" s="175"/>
      <c r="Z35" s="175"/>
      <c r="AA35" s="175"/>
      <c r="AB35" s="175"/>
      <c r="AC35" s="281"/>
      <c r="AD35" s="280"/>
    </row>
    <row r="36" spans="1:32" ht="24.25" customHeight="1" thickBot="1" x14ac:dyDescent="0.3">
      <c r="A36" s="318"/>
      <c r="B36" s="320"/>
      <c r="C36" s="322"/>
      <c r="D36" s="330"/>
      <c r="E36" s="340"/>
      <c r="F36" s="157" t="s">
        <v>38</v>
      </c>
      <c r="G36" s="422"/>
      <c r="H36" s="110" t="s">
        <v>77</v>
      </c>
      <c r="I36" s="108">
        <v>270</v>
      </c>
      <c r="J36" s="86">
        <v>270</v>
      </c>
      <c r="K36" s="86">
        <v>260.2</v>
      </c>
      <c r="L36" s="112"/>
      <c r="M36" s="185">
        <f>N36+P36</f>
        <v>276.8</v>
      </c>
      <c r="N36" s="86">
        <v>276.8</v>
      </c>
      <c r="O36" s="86">
        <v>266.89999999999998</v>
      </c>
      <c r="P36" s="112"/>
      <c r="Q36" s="185">
        <f>R36+T36</f>
        <v>276.8</v>
      </c>
      <c r="R36" s="86">
        <v>276.8</v>
      </c>
      <c r="S36" s="86">
        <v>276.8</v>
      </c>
      <c r="T36" s="188"/>
      <c r="U36" s="90">
        <f>V36+X36</f>
        <v>276.8</v>
      </c>
      <c r="V36" s="86">
        <v>276.8</v>
      </c>
      <c r="W36" s="86">
        <v>276.8</v>
      </c>
      <c r="X36" s="192"/>
    </row>
    <row r="37" spans="1:32" ht="24.25" customHeight="1" thickBot="1" x14ac:dyDescent="0.3">
      <c r="A37" s="319"/>
      <c r="B37" s="321"/>
      <c r="C37" s="323"/>
      <c r="D37" s="331"/>
      <c r="E37" s="341"/>
      <c r="F37" s="336" t="s">
        <v>20</v>
      </c>
      <c r="G37" s="403"/>
      <c r="H37" s="338"/>
      <c r="I37" s="85">
        <f>SUM(J37,L37)</f>
        <v>764.1</v>
      </c>
      <c r="J37" s="121">
        <f>SUM(J34:J36)</f>
        <v>759.1</v>
      </c>
      <c r="K37" s="121">
        <f>SUM(K34:K36)</f>
        <v>710.2</v>
      </c>
      <c r="L37" s="5">
        <f>SUM(L34:L35)</f>
        <v>5</v>
      </c>
      <c r="M37" s="85">
        <f>SUM(M34:M35,M36)</f>
        <v>815.8</v>
      </c>
      <c r="N37" s="121">
        <f>SUM(N34:N35,N36)</f>
        <v>815.8</v>
      </c>
      <c r="O37" s="121">
        <f>SUM(O34:O36)</f>
        <v>761.8</v>
      </c>
      <c r="P37" s="5">
        <f>SUM(P34:P35)</f>
        <v>0</v>
      </c>
      <c r="Q37" s="85">
        <f>SUM(Q34:Q35,Q36)</f>
        <v>864.8</v>
      </c>
      <c r="R37" s="121">
        <f>SUM(R34:R35,R36)</f>
        <v>864.8</v>
      </c>
      <c r="S37" s="121">
        <f>SUM(S34:S36)</f>
        <v>816.8</v>
      </c>
      <c r="T37" s="67">
        <f>SUM(T34:T35)</f>
        <v>0</v>
      </c>
      <c r="U37" s="68">
        <f>SUM(V37,X37)</f>
        <v>864.8</v>
      </c>
      <c r="V37" s="121">
        <f>SUM(V34:V35,V36)</f>
        <v>864.8</v>
      </c>
      <c r="W37" s="121">
        <f>SUM(W34:W36)</f>
        <v>816.8</v>
      </c>
      <c r="X37" s="13">
        <f>SUM(X34:X35)</f>
        <v>0</v>
      </c>
    </row>
    <row r="38" spans="1:32" ht="24.25" customHeight="1" x14ac:dyDescent="0.25">
      <c r="A38" s="325">
        <v>1</v>
      </c>
      <c r="B38" s="326">
        <v>2</v>
      </c>
      <c r="C38" s="324">
        <v>4</v>
      </c>
      <c r="D38" s="329" t="s">
        <v>48</v>
      </c>
      <c r="E38" s="423" t="s">
        <v>137</v>
      </c>
      <c r="F38" s="363" t="s">
        <v>49</v>
      </c>
      <c r="G38" s="332" t="s">
        <v>50</v>
      </c>
      <c r="H38" s="53" t="s">
        <v>35</v>
      </c>
      <c r="I38" s="116">
        <f>J38+L38</f>
        <v>986.8</v>
      </c>
      <c r="J38" s="125">
        <v>967</v>
      </c>
      <c r="K38" s="125">
        <v>773</v>
      </c>
      <c r="L38" s="126">
        <v>19.8</v>
      </c>
      <c r="M38" s="116">
        <f>N38+P38</f>
        <v>1034</v>
      </c>
      <c r="N38" s="125">
        <v>1029.2</v>
      </c>
      <c r="O38" s="125">
        <v>820.1</v>
      </c>
      <c r="P38" s="126">
        <v>4.8</v>
      </c>
      <c r="Q38" s="116">
        <f>R38+T38</f>
        <v>1034</v>
      </c>
      <c r="R38" s="125">
        <v>1029.2</v>
      </c>
      <c r="S38" s="125">
        <v>820.1</v>
      </c>
      <c r="T38" s="126">
        <v>4.8</v>
      </c>
      <c r="U38" s="116">
        <f>V38+X38</f>
        <v>1034</v>
      </c>
      <c r="V38" s="125">
        <v>1029.2</v>
      </c>
      <c r="W38" s="125">
        <v>820.1</v>
      </c>
      <c r="X38" s="126">
        <v>4.8</v>
      </c>
    </row>
    <row r="39" spans="1:32" ht="24.25" customHeight="1" x14ac:dyDescent="0.25">
      <c r="A39" s="318"/>
      <c r="B39" s="320"/>
      <c r="C39" s="322"/>
      <c r="D39" s="330"/>
      <c r="E39" s="424"/>
      <c r="F39" s="322"/>
      <c r="G39" s="333"/>
      <c r="H39" s="54" t="s">
        <v>77</v>
      </c>
      <c r="I39" s="131">
        <v>289</v>
      </c>
      <c r="J39" s="132">
        <v>289</v>
      </c>
      <c r="K39" s="132">
        <v>285</v>
      </c>
      <c r="L39" s="133"/>
      <c r="M39" s="185">
        <f>N39+P39</f>
        <v>292</v>
      </c>
      <c r="N39" s="132">
        <v>292</v>
      </c>
      <c r="O39" s="132">
        <v>287.8</v>
      </c>
      <c r="P39" s="133"/>
      <c r="Q39" s="185">
        <f>R39+T39</f>
        <v>292</v>
      </c>
      <c r="R39" s="132">
        <v>292</v>
      </c>
      <c r="S39" s="132">
        <v>287.8</v>
      </c>
      <c r="T39" s="133"/>
      <c r="U39" s="185">
        <f>V39+X39</f>
        <v>292</v>
      </c>
      <c r="V39" s="132">
        <v>292</v>
      </c>
      <c r="W39" s="132">
        <v>287.8</v>
      </c>
      <c r="X39" s="133"/>
    </row>
    <row r="40" spans="1:32" ht="24.25" customHeight="1" x14ac:dyDescent="0.25">
      <c r="A40" s="318"/>
      <c r="B40" s="320"/>
      <c r="C40" s="322"/>
      <c r="D40" s="330"/>
      <c r="E40" s="424"/>
      <c r="F40" s="322"/>
      <c r="G40" s="333"/>
      <c r="H40" s="54" t="s">
        <v>21</v>
      </c>
      <c r="I40" s="185">
        <f>J40+L40</f>
        <v>65.2</v>
      </c>
      <c r="J40" s="135">
        <v>65.2</v>
      </c>
      <c r="K40" s="135">
        <v>65.2</v>
      </c>
      <c r="L40" s="134"/>
      <c r="M40" s="135">
        <v>0</v>
      </c>
      <c r="N40" s="135">
        <v>0</v>
      </c>
      <c r="O40" s="135">
        <v>0</v>
      </c>
      <c r="P40" s="134"/>
      <c r="Q40" s="135">
        <v>0</v>
      </c>
      <c r="R40" s="135">
        <v>0</v>
      </c>
      <c r="S40" s="135">
        <v>0</v>
      </c>
      <c r="T40" s="134"/>
      <c r="U40" s="135">
        <v>0</v>
      </c>
      <c r="V40" s="132">
        <v>0</v>
      </c>
      <c r="W40" s="135">
        <v>0</v>
      </c>
      <c r="X40" s="134"/>
    </row>
    <row r="41" spans="1:32" ht="24.25" customHeight="1" thickBot="1" x14ac:dyDescent="0.3">
      <c r="A41" s="318"/>
      <c r="B41" s="320"/>
      <c r="C41" s="322"/>
      <c r="D41" s="330"/>
      <c r="E41" s="424"/>
      <c r="F41" s="322"/>
      <c r="G41" s="333"/>
      <c r="H41" s="54" t="s">
        <v>79</v>
      </c>
      <c r="I41" s="90">
        <f>J41+L41</f>
        <v>846</v>
      </c>
      <c r="J41" s="130">
        <v>846</v>
      </c>
      <c r="K41" s="130">
        <v>396.9</v>
      </c>
      <c r="L41" s="129">
        <v>0</v>
      </c>
      <c r="M41" s="90">
        <f>N41+P41</f>
        <v>898.5</v>
      </c>
      <c r="N41" s="130">
        <v>898.5</v>
      </c>
      <c r="O41" s="130">
        <v>469.2</v>
      </c>
      <c r="P41" s="129">
        <v>0</v>
      </c>
      <c r="Q41" s="90">
        <f>R41+T41</f>
        <v>898.5</v>
      </c>
      <c r="R41" s="130">
        <v>898.5</v>
      </c>
      <c r="S41" s="130">
        <v>469.2</v>
      </c>
      <c r="T41" s="129">
        <v>0</v>
      </c>
      <c r="U41" s="90">
        <f>V41+X41</f>
        <v>898.5</v>
      </c>
      <c r="V41" s="130">
        <v>898.5</v>
      </c>
      <c r="W41" s="130">
        <v>469.2</v>
      </c>
      <c r="X41" s="129">
        <v>0</v>
      </c>
    </row>
    <row r="42" spans="1:32" ht="20.149999999999999" customHeight="1" thickBot="1" x14ac:dyDescent="0.3">
      <c r="A42" s="319"/>
      <c r="B42" s="321"/>
      <c r="C42" s="323"/>
      <c r="D42" s="331"/>
      <c r="E42" s="424"/>
      <c r="F42" s="336" t="s">
        <v>20</v>
      </c>
      <c r="G42" s="337"/>
      <c r="H42" s="338"/>
      <c r="I42" s="85">
        <f t="shared" ref="I42" si="23">SUM(J42,L42)</f>
        <v>2187</v>
      </c>
      <c r="J42" s="121">
        <f>SUM(J38:J41)</f>
        <v>2167.1999999999998</v>
      </c>
      <c r="K42" s="121">
        <f>SUM(K38:K41)</f>
        <v>1520.1</v>
      </c>
      <c r="L42" s="13">
        <f>SUM(L38:L41)</f>
        <v>19.8</v>
      </c>
      <c r="M42" s="85">
        <f t="shared" ref="M42" si="24">SUM(N42,P42)</f>
        <v>2224.5</v>
      </c>
      <c r="N42" s="121">
        <f>SUM(N38:N41)</f>
        <v>2219.6999999999998</v>
      </c>
      <c r="O42" s="121">
        <f>SUM(O38:O41)</f>
        <v>1577.1000000000001</v>
      </c>
      <c r="P42" s="13">
        <f>SUM(P38:P41)</f>
        <v>4.8</v>
      </c>
      <c r="Q42" s="6">
        <f t="shared" ref="Q42" si="25">SUM(R42,T42)</f>
        <v>2224.5</v>
      </c>
      <c r="R42" s="121">
        <f>SUM(R38:R41)</f>
        <v>2219.6999999999998</v>
      </c>
      <c r="S42" s="121">
        <f>SUM(S38:S41)</f>
        <v>1577.1000000000001</v>
      </c>
      <c r="T42" s="13">
        <f>SUM(T38:T41)</f>
        <v>4.8</v>
      </c>
      <c r="U42" s="6">
        <f t="shared" ref="U42" si="26">SUM(V42,X42)</f>
        <v>2224.5</v>
      </c>
      <c r="V42" s="121">
        <f>SUM(V38:V41)</f>
        <v>2219.6999999999998</v>
      </c>
      <c r="W42" s="121">
        <f>SUM(W38:W41)</f>
        <v>1577.1000000000001</v>
      </c>
      <c r="X42" s="13">
        <f>SUM(X38:X41)</f>
        <v>4.8</v>
      </c>
    </row>
    <row r="43" spans="1:32" ht="45.75" customHeight="1" thickBot="1" x14ac:dyDescent="0.3">
      <c r="A43" s="327">
        <v>1</v>
      </c>
      <c r="B43" s="326">
        <v>2</v>
      </c>
      <c r="C43" s="324">
        <v>5</v>
      </c>
      <c r="D43" s="404" t="s">
        <v>58</v>
      </c>
      <c r="E43" s="399" t="s">
        <v>139</v>
      </c>
      <c r="F43" s="154" t="s">
        <v>33</v>
      </c>
      <c r="G43" s="238" t="s">
        <v>59</v>
      </c>
      <c r="H43" s="248" t="s">
        <v>21</v>
      </c>
      <c r="I43" s="258">
        <f>J43+L43</f>
        <v>288.5</v>
      </c>
      <c r="J43" s="259">
        <v>288.5</v>
      </c>
      <c r="K43" s="259">
        <v>255.9</v>
      </c>
      <c r="L43" s="254">
        <v>0</v>
      </c>
      <c r="M43" s="288">
        <f>N43+P43</f>
        <v>326.7</v>
      </c>
      <c r="N43" s="289">
        <v>326.7</v>
      </c>
      <c r="O43" s="289">
        <v>300.10000000000002</v>
      </c>
      <c r="P43" s="254">
        <v>0</v>
      </c>
      <c r="Q43" s="258">
        <f>R43+T43</f>
        <v>377.6</v>
      </c>
      <c r="R43" s="259">
        <v>377.6</v>
      </c>
      <c r="S43" s="259">
        <v>347.6</v>
      </c>
      <c r="T43" s="254">
        <v>0</v>
      </c>
      <c r="U43" s="258">
        <f>V43+X43</f>
        <v>377.6</v>
      </c>
      <c r="V43" s="259">
        <v>377.6</v>
      </c>
      <c r="W43" s="259">
        <v>347.6</v>
      </c>
      <c r="X43" s="254">
        <v>0</v>
      </c>
      <c r="Z43" s="284"/>
      <c r="AA43" s="175"/>
      <c r="AC43" s="280"/>
      <c r="AD43" s="280"/>
      <c r="AE43" s="280"/>
      <c r="AF43" s="280"/>
    </row>
    <row r="44" spans="1:32" ht="45" customHeight="1" thickBot="1" x14ac:dyDescent="0.3">
      <c r="A44" s="328"/>
      <c r="B44" s="321"/>
      <c r="C44" s="323"/>
      <c r="D44" s="404"/>
      <c r="E44" s="405"/>
      <c r="F44" s="431" t="s">
        <v>20</v>
      </c>
      <c r="G44" s="432"/>
      <c r="H44" s="433"/>
      <c r="I44" s="101">
        <f>SUM(J44,L44)</f>
        <v>288.5</v>
      </c>
      <c r="J44" s="100">
        <f>SUM(J43:J43)</f>
        <v>288.5</v>
      </c>
      <c r="K44" s="100">
        <f>SUM(K43:K43)</f>
        <v>255.9</v>
      </c>
      <c r="L44" s="67">
        <f>SUM(L43:L43)</f>
        <v>0</v>
      </c>
      <c r="M44" s="101">
        <f>SUM(N44,P44)</f>
        <v>326.7</v>
      </c>
      <c r="N44" s="100">
        <f>SUM(N43:N43)</f>
        <v>326.7</v>
      </c>
      <c r="O44" s="100">
        <f>SUM(O43:O43)</f>
        <v>300.10000000000002</v>
      </c>
      <c r="P44" s="67">
        <f>SUM(P43:P43)</f>
        <v>0</v>
      </c>
      <c r="Q44" s="101">
        <f>SUM(R44,T44)</f>
        <v>377.6</v>
      </c>
      <c r="R44" s="100">
        <f>SUM(R43:R43)</f>
        <v>377.6</v>
      </c>
      <c r="S44" s="100">
        <f>SUM(S43:S43)</f>
        <v>347.6</v>
      </c>
      <c r="T44" s="67">
        <f>SUM(T43:T43)</f>
        <v>0</v>
      </c>
      <c r="U44" s="101">
        <f>SUM(V44,X44)</f>
        <v>377.6</v>
      </c>
      <c r="V44" s="100">
        <f>SUM(V43:V43)</f>
        <v>377.6</v>
      </c>
      <c r="W44" s="100">
        <f>SUM(W43:W43)</f>
        <v>347.6</v>
      </c>
      <c r="X44" s="67">
        <f>SUM(X43:X43)</f>
        <v>0</v>
      </c>
      <c r="AC44" s="281"/>
      <c r="AD44" s="281"/>
    </row>
    <row r="45" spans="1:32" ht="24.25" customHeight="1" x14ac:dyDescent="0.25">
      <c r="A45" s="325">
        <v>1</v>
      </c>
      <c r="B45" s="326">
        <v>2</v>
      </c>
      <c r="C45" s="324">
        <v>6</v>
      </c>
      <c r="D45" s="329" t="s">
        <v>109</v>
      </c>
      <c r="E45" s="429" t="s">
        <v>138</v>
      </c>
      <c r="F45" s="363" t="s">
        <v>33</v>
      </c>
      <c r="G45" s="332" t="s">
        <v>57</v>
      </c>
      <c r="H45" s="250" t="s">
        <v>21</v>
      </c>
      <c r="I45" s="89">
        <f>J45+L45</f>
        <v>140.19999999999999</v>
      </c>
      <c r="J45" s="125">
        <v>140.19999999999999</v>
      </c>
      <c r="K45" s="125">
        <v>127.7</v>
      </c>
      <c r="L45" s="126"/>
      <c r="M45" s="116">
        <f>N45+P45</f>
        <v>147.80000000000001</v>
      </c>
      <c r="N45" s="127">
        <v>147.80000000000001</v>
      </c>
      <c r="O45" s="127">
        <v>135.30000000000001</v>
      </c>
      <c r="P45" s="126">
        <v>0</v>
      </c>
      <c r="Q45" s="189">
        <f>R45+T45</f>
        <v>155.5</v>
      </c>
      <c r="R45" s="186">
        <v>155.5</v>
      </c>
      <c r="S45" s="186">
        <v>142.80000000000001</v>
      </c>
      <c r="T45" s="126">
        <v>0</v>
      </c>
      <c r="U45" s="189">
        <f>V45+X45</f>
        <v>155.5</v>
      </c>
      <c r="V45" s="186">
        <v>155.5</v>
      </c>
      <c r="W45" s="125">
        <v>142.80000000000001</v>
      </c>
      <c r="X45" s="126">
        <v>0</v>
      </c>
      <c r="Z45" s="285"/>
      <c r="AC45" s="281"/>
      <c r="AD45" s="281"/>
      <c r="AE45" s="281"/>
      <c r="AF45" s="281"/>
    </row>
    <row r="46" spans="1:32" ht="24.25" customHeight="1" thickBot="1" x14ac:dyDescent="0.3">
      <c r="A46" s="318"/>
      <c r="B46" s="320"/>
      <c r="C46" s="322"/>
      <c r="D46" s="330"/>
      <c r="E46" s="429"/>
      <c r="F46" s="322"/>
      <c r="G46" s="333"/>
      <c r="H46" s="69" t="s">
        <v>35</v>
      </c>
      <c r="I46" s="260">
        <v>5.4</v>
      </c>
      <c r="J46" s="130">
        <v>5.4</v>
      </c>
      <c r="K46" s="130"/>
      <c r="L46" s="129"/>
      <c r="M46" s="93">
        <f>N46+P46</f>
        <v>5.5</v>
      </c>
      <c r="N46" s="130">
        <v>5.5</v>
      </c>
      <c r="O46" s="130"/>
      <c r="P46" s="129">
        <v>0</v>
      </c>
      <c r="Q46" s="261">
        <f>R46+T46</f>
        <v>5.5</v>
      </c>
      <c r="R46" s="130">
        <v>5.5</v>
      </c>
      <c r="S46" s="130"/>
      <c r="T46" s="129">
        <v>0</v>
      </c>
      <c r="U46" s="93">
        <f>V46+X46</f>
        <v>5.5</v>
      </c>
      <c r="V46" s="130">
        <v>5.5</v>
      </c>
      <c r="W46" s="130"/>
      <c r="X46" s="129">
        <v>0</v>
      </c>
      <c r="AC46" s="281"/>
      <c r="AD46" s="281"/>
    </row>
    <row r="47" spans="1:32" ht="17.149999999999999" customHeight="1" thickBot="1" x14ac:dyDescent="0.3">
      <c r="A47" s="319"/>
      <c r="B47" s="321"/>
      <c r="C47" s="323"/>
      <c r="D47" s="331"/>
      <c r="E47" s="430"/>
      <c r="F47" s="435" t="s">
        <v>20</v>
      </c>
      <c r="G47" s="432"/>
      <c r="H47" s="433"/>
      <c r="I47" s="72">
        <f>SUM(J47,L47)</f>
        <v>145.6</v>
      </c>
      <c r="J47" s="70">
        <f>SUM(J45:J46)</f>
        <v>145.6</v>
      </c>
      <c r="K47" s="70">
        <f>SUM(K45:K46)</f>
        <v>127.7</v>
      </c>
      <c r="L47" s="71">
        <f>SUM(L45:L46)</f>
        <v>0</v>
      </c>
      <c r="M47" s="72">
        <f>SUM(N47,P47)</f>
        <v>153.30000000000001</v>
      </c>
      <c r="N47" s="70">
        <f>SUM(N45:N46)</f>
        <v>153.30000000000001</v>
      </c>
      <c r="O47" s="70">
        <f>SUM(O45:O46)</f>
        <v>135.30000000000001</v>
      </c>
      <c r="P47" s="71">
        <f>SUM(P45:P46)</f>
        <v>0</v>
      </c>
      <c r="Q47" s="73">
        <f>SUM(R47,T47)</f>
        <v>161</v>
      </c>
      <c r="R47" s="70">
        <f>SUM(R45:R46)</f>
        <v>161</v>
      </c>
      <c r="S47" s="70">
        <f>SUM(S45:S46)</f>
        <v>142.80000000000001</v>
      </c>
      <c r="T47" s="71">
        <f>SUM(T45:T46)</f>
        <v>0</v>
      </c>
      <c r="U47" s="73">
        <f>SUM(V47,X47)</f>
        <v>161</v>
      </c>
      <c r="V47" s="70">
        <f>SUM(V45:V46)</f>
        <v>161</v>
      </c>
      <c r="W47" s="70">
        <f>SUM(W45:W46)</f>
        <v>142.80000000000001</v>
      </c>
      <c r="X47" s="71">
        <f>SUM(X45:X46)</f>
        <v>0</v>
      </c>
    </row>
    <row r="48" spans="1:32" ht="30.75" customHeight="1" thickBot="1" x14ac:dyDescent="0.3">
      <c r="A48" s="325">
        <v>1</v>
      </c>
      <c r="B48" s="326">
        <v>2</v>
      </c>
      <c r="C48" s="324">
        <v>7</v>
      </c>
      <c r="D48" s="396" t="s">
        <v>98</v>
      </c>
      <c r="E48" s="397" t="s">
        <v>138</v>
      </c>
      <c r="F48" s="238" t="s">
        <v>33</v>
      </c>
      <c r="G48" s="238" t="s">
        <v>99</v>
      </c>
      <c r="H48" s="104" t="s">
        <v>21</v>
      </c>
      <c r="I48" s="114">
        <f>J48+L48</f>
        <v>105</v>
      </c>
      <c r="J48" s="114">
        <v>102.9</v>
      </c>
      <c r="K48" s="114">
        <v>64.400000000000006</v>
      </c>
      <c r="L48" s="115">
        <v>2.1</v>
      </c>
      <c r="M48" s="87">
        <f>N48+P48</f>
        <v>100</v>
      </c>
      <c r="N48" s="87">
        <v>100</v>
      </c>
      <c r="O48" s="87">
        <v>61.5</v>
      </c>
      <c r="P48" s="115"/>
      <c r="Q48" s="114">
        <f>R48+T48</f>
        <v>130.4</v>
      </c>
      <c r="R48" s="114">
        <v>130.4</v>
      </c>
      <c r="S48" s="114">
        <v>61.5</v>
      </c>
      <c r="T48" s="115"/>
      <c r="U48" s="114">
        <f>V48+X48</f>
        <v>130.4</v>
      </c>
      <c r="V48" s="114">
        <v>130.4</v>
      </c>
      <c r="W48" s="114">
        <v>61.5</v>
      </c>
      <c r="X48" s="115"/>
      <c r="AC48" s="281"/>
      <c r="AD48" s="281"/>
      <c r="AE48" s="281"/>
      <c r="AF48" s="281"/>
    </row>
    <row r="49" spans="1:29" ht="30.75" customHeight="1" thickBot="1" x14ac:dyDescent="0.3">
      <c r="A49" s="319"/>
      <c r="B49" s="321"/>
      <c r="C49" s="323"/>
      <c r="D49" s="396"/>
      <c r="E49" s="398"/>
      <c r="F49" s="435" t="s">
        <v>20</v>
      </c>
      <c r="G49" s="432"/>
      <c r="H49" s="433"/>
      <c r="I49" s="85">
        <f t="shared" ref="I49" si="27">SUM(J49,L49)</f>
        <v>105</v>
      </c>
      <c r="J49" s="121">
        <f>SUM(J48)</f>
        <v>102.9</v>
      </c>
      <c r="K49" s="121">
        <f>SUM(K48)</f>
        <v>64.400000000000006</v>
      </c>
      <c r="L49" s="13">
        <f>SUM(L48)</f>
        <v>2.1</v>
      </c>
      <c r="M49" s="85">
        <f t="shared" ref="M49" si="28">SUM(N49,P49)</f>
        <v>100</v>
      </c>
      <c r="N49" s="121">
        <f>SUM(N48)</f>
        <v>100</v>
      </c>
      <c r="O49" s="121">
        <f>SUM(O48)</f>
        <v>61.5</v>
      </c>
      <c r="P49" s="13">
        <f>SUM(P48)</f>
        <v>0</v>
      </c>
      <c r="Q49" s="6">
        <f t="shared" ref="Q49" si="29">SUM(R49,T49)</f>
        <v>130.4</v>
      </c>
      <c r="R49" s="5">
        <f>SUM(R48)</f>
        <v>130.4</v>
      </c>
      <c r="S49" s="5">
        <f>SUM(S48)</f>
        <v>61.5</v>
      </c>
      <c r="T49" s="13">
        <f>SUM(T48)</f>
        <v>0</v>
      </c>
      <c r="U49" s="6">
        <f t="shared" ref="U49" si="30">SUM(V49,X49)</f>
        <v>130.4</v>
      </c>
      <c r="V49" s="5">
        <f>SUM(V48)</f>
        <v>130.4</v>
      </c>
      <c r="W49" s="5">
        <f>SUM(W48)</f>
        <v>61.5</v>
      </c>
      <c r="X49" s="13">
        <f>SUM(X48)</f>
        <v>0</v>
      </c>
      <c r="AC49" s="281"/>
    </row>
    <row r="50" spans="1:29" ht="25.75" customHeight="1" thickBot="1" x14ac:dyDescent="0.3">
      <c r="A50" s="436">
        <v>1</v>
      </c>
      <c r="B50" s="326">
        <v>2</v>
      </c>
      <c r="C50" s="324">
        <v>8</v>
      </c>
      <c r="D50" s="329" t="s">
        <v>60</v>
      </c>
      <c r="E50" s="324">
        <v>7</v>
      </c>
      <c r="F50" s="287" t="s">
        <v>33</v>
      </c>
      <c r="G50" s="246" t="s">
        <v>69</v>
      </c>
      <c r="H50" s="59" t="s">
        <v>21</v>
      </c>
      <c r="I50" s="116">
        <v>25</v>
      </c>
      <c r="J50" s="114">
        <v>25</v>
      </c>
      <c r="K50" s="114">
        <v>0</v>
      </c>
      <c r="L50" s="115">
        <v>0</v>
      </c>
      <c r="M50" s="116">
        <f>N50+P50</f>
        <v>30</v>
      </c>
      <c r="N50" s="114">
        <v>30</v>
      </c>
      <c r="O50" s="114">
        <v>0</v>
      </c>
      <c r="P50" s="115">
        <v>0</v>
      </c>
      <c r="Q50" s="116">
        <f>R50+T50</f>
        <v>30</v>
      </c>
      <c r="R50" s="114">
        <v>30</v>
      </c>
      <c r="S50" s="114">
        <v>0</v>
      </c>
      <c r="T50" s="115">
        <v>0</v>
      </c>
      <c r="U50" s="116">
        <f>V50+X50</f>
        <v>30</v>
      </c>
      <c r="V50" s="114">
        <v>30</v>
      </c>
      <c r="W50" s="114">
        <v>0</v>
      </c>
      <c r="X50" s="115">
        <v>0</v>
      </c>
    </row>
    <row r="51" spans="1:29" ht="20.149999999999999" customHeight="1" thickBot="1" x14ac:dyDescent="0.3">
      <c r="A51" s="437"/>
      <c r="B51" s="321"/>
      <c r="C51" s="323"/>
      <c r="D51" s="331"/>
      <c r="E51" s="323"/>
      <c r="F51" s="337" t="s">
        <v>20</v>
      </c>
      <c r="G51" s="337"/>
      <c r="H51" s="338"/>
      <c r="I51" s="85">
        <f t="shared" ref="I51" si="31">SUM(J51,L51)</f>
        <v>25</v>
      </c>
      <c r="J51" s="121">
        <f>SUM(J50)</f>
        <v>25</v>
      </c>
      <c r="K51" s="121">
        <f>SUM(K50)</f>
        <v>0</v>
      </c>
      <c r="L51" s="13">
        <f>SUM(L50)</f>
        <v>0</v>
      </c>
      <c r="M51" s="85">
        <f t="shared" ref="M51" si="32">SUM(N51,P51)</f>
        <v>30</v>
      </c>
      <c r="N51" s="121">
        <f>SUM(N50)</f>
        <v>30</v>
      </c>
      <c r="O51" s="121">
        <f>SUM(O50)</f>
        <v>0</v>
      </c>
      <c r="P51" s="13">
        <f>SUM(P50)</f>
        <v>0</v>
      </c>
      <c r="Q51" s="6">
        <f t="shared" ref="Q51" si="33">SUM(R51,T51)</f>
        <v>30</v>
      </c>
      <c r="R51" s="5">
        <f>SUM(R50)</f>
        <v>30</v>
      </c>
      <c r="S51" s="5">
        <f>SUM(S50)</f>
        <v>0</v>
      </c>
      <c r="T51" s="13">
        <f>SUM(T50)</f>
        <v>0</v>
      </c>
      <c r="U51" s="6">
        <f t="shared" ref="U51" si="34">SUM(V51,X51)</f>
        <v>30</v>
      </c>
      <c r="V51" s="5">
        <f>SUM(V50)</f>
        <v>30</v>
      </c>
      <c r="W51" s="5">
        <f>SUM(W50)</f>
        <v>0</v>
      </c>
      <c r="X51" s="13">
        <f>SUM(X50)</f>
        <v>0</v>
      </c>
    </row>
    <row r="52" spans="1:29" ht="27.75" customHeight="1" x14ac:dyDescent="0.25">
      <c r="A52" s="318">
        <v>1</v>
      </c>
      <c r="B52" s="320">
        <v>2</v>
      </c>
      <c r="C52" s="322">
        <v>9</v>
      </c>
      <c r="D52" s="330" t="s">
        <v>130</v>
      </c>
      <c r="E52" s="335">
        <v>7</v>
      </c>
      <c r="F52" s="237" t="s">
        <v>38</v>
      </c>
      <c r="G52" s="332" t="s">
        <v>39</v>
      </c>
      <c r="H52" s="53" t="s">
        <v>77</v>
      </c>
      <c r="I52" s="272">
        <f>J52+L52</f>
        <v>546.70000000000005</v>
      </c>
      <c r="J52" s="273">
        <v>546.70000000000005</v>
      </c>
      <c r="K52" s="114">
        <v>0</v>
      </c>
      <c r="L52" s="115">
        <v>0</v>
      </c>
      <c r="M52" s="272">
        <f>N52+P52</f>
        <v>490.6</v>
      </c>
      <c r="N52" s="273">
        <v>490.6</v>
      </c>
      <c r="O52" s="114"/>
      <c r="P52" s="115"/>
      <c r="Q52" s="272">
        <f>R52+T52</f>
        <v>490.6</v>
      </c>
      <c r="R52" s="273">
        <v>490.6</v>
      </c>
      <c r="S52" s="114"/>
      <c r="T52" s="115"/>
      <c r="U52" s="272">
        <f>V52+X52</f>
        <v>490.6</v>
      </c>
      <c r="V52" s="273">
        <v>490.6</v>
      </c>
      <c r="W52" s="114">
        <v>0</v>
      </c>
      <c r="X52" s="115">
        <v>0</v>
      </c>
    </row>
    <row r="53" spans="1:29" ht="27.75" customHeight="1" thickBot="1" x14ac:dyDescent="0.3">
      <c r="A53" s="318"/>
      <c r="B53" s="320"/>
      <c r="C53" s="322"/>
      <c r="D53" s="330"/>
      <c r="E53" s="335"/>
      <c r="F53" s="235" t="s">
        <v>33</v>
      </c>
      <c r="G53" s="333"/>
      <c r="H53" s="54" t="s">
        <v>21</v>
      </c>
      <c r="I53" s="274">
        <f>J53+L53</f>
        <v>305.8</v>
      </c>
      <c r="J53" s="128">
        <v>305.8</v>
      </c>
      <c r="K53" s="94">
        <v>0</v>
      </c>
      <c r="L53" s="92">
        <v>0</v>
      </c>
      <c r="M53" s="274">
        <f>N53+P53</f>
        <v>626</v>
      </c>
      <c r="N53" s="128">
        <v>626</v>
      </c>
      <c r="O53" s="94">
        <v>0</v>
      </c>
      <c r="P53" s="92">
        <v>0</v>
      </c>
      <c r="Q53" s="274">
        <f>R53+T53</f>
        <v>626</v>
      </c>
      <c r="R53" s="128">
        <v>626</v>
      </c>
      <c r="S53" s="94">
        <v>0</v>
      </c>
      <c r="T53" s="92">
        <v>0</v>
      </c>
      <c r="U53" s="274">
        <f>V53+X53</f>
        <v>626</v>
      </c>
      <c r="V53" s="128">
        <v>626</v>
      </c>
      <c r="W53" s="94">
        <v>0</v>
      </c>
      <c r="X53" s="92">
        <v>0</v>
      </c>
    </row>
    <row r="54" spans="1:29" ht="36.4" customHeight="1" thickBot="1" x14ac:dyDescent="0.3">
      <c r="A54" s="319"/>
      <c r="B54" s="321"/>
      <c r="C54" s="323"/>
      <c r="D54" s="331"/>
      <c r="E54" s="434"/>
      <c r="F54" s="336" t="s">
        <v>20</v>
      </c>
      <c r="G54" s="337"/>
      <c r="H54" s="338"/>
      <c r="I54" s="85">
        <f>SUM(J54,L54)</f>
        <v>852.5</v>
      </c>
      <c r="J54" s="121">
        <f>SUM(J52:J53)</f>
        <v>852.5</v>
      </c>
      <c r="K54" s="121">
        <f>SUM(K52:K53)</f>
        <v>0</v>
      </c>
      <c r="L54" s="13">
        <f>SUM(L52:L53)</f>
        <v>0</v>
      </c>
      <c r="M54" s="85">
        <f>SUM(N54,P54)</f>
        <v>1116.5999999999999</v>
      </c>
      <c r="N54" s="121">
        <f>SUM(N52:N53)</f>
        <v>1116.5999999999999</v>
      </c>
      <c r="O54" s="121">
        <f>SUM(O52:O53)</f>
        <v>0</v>
      </c>
      <c r="P54" s="13">
        <f>SUM(P52:P53)</f>
        <v>0</v>
      </c>
      <c r="Q54" s="6">
        <f>SUM(R54,T54)</f>
        <v>1116.5999999999999</v>
      </c>
      <c r="R54" s="121">
        <f>SUM(R52:R53)</f>
        <v>1116.5999999999999</v>
      </c>
      <c r="S54" s="121">
        <f>SUM(S52:S53)</f>
        <v>0</v>
      </c>
      <c r="T54" s="13">
        <f>SUM(T52:T53)</f>
        <v>0</v>
      </c>
      <c r="U54" s="6">
        <f>SUM(V54,X54)</f>
        <v>1116.5999999999999</v>
      </c>
      <c r="V54" s="121">
        <f>SUM(V52:V53)</f>
        <v>1116.5999999999999</v>
      </c>
      <c r="W54" s="121">
        <f>SUM(W52:W53)</f>
        <v>0</v>
      </c>
      <c r="X54" s="13">
        <f>SUM(X52:X53)</f>
        <v>0</v>
      </c>
    </row>
    <row r="55" spans="1:29" ht="17.899999999999999" customHeight="1" x14ac:dyDescent="0.25">
      <c r="A55" s="318">
        <v>1</v>
      </c>
      <c r="B55" s="320">
        <v>2</v>
      </c>
      <c r="C55" s="322">
        <v>10</v>
      </c>
      <c r="D55" s="330" t="s">
        <v>40</v>
      </c>
      <c r="E55" s="399">
        <v>8</v>
      </c>
      <c r="F55" s="363" t="s">
        <v>22</v>
      </c>
      <c r="G55" s="332" t="s">
        <v>41</v>
      </c>
      <c r="H55" s="53" t="s">
        <v>21</v>
      </c>
      <c r="I55" s="89">
        <f t="shared" ref="I55:I56" si="35">SUM(J55,L55)</f>
        <v>7.1</v>
      </c>
      <c r="J55" s="114">
        <v>7.1</v>
      </c>
      <c r="K55" s="114">
        <v>0</v>
      </c>
      <c r="L55" s="115">
        <v>0</v>
      </c>
      <c r="M55" s="89">
        <f t="shared" ref="M55:M56" si="36">SUM(N55,P55)</f>
        <v>20</v>
      </c>
      <c r="N55" s="114">
        <v>20</v>
      </c>
      <c r="O55" s="114">
        <v>0</v>
      </c>
      <c r="P55" s="115">
        <v>0</v>
      </c>
      <c r="Q55" s="89">
        <f t="shared" ref="Q55" si="37">SUM(R55,T55)</f>
        <v>20</v>
      </c>
      <c r="R55" s="114">
        <v>20</v>
      </c>
      <c r="S55" s="114">
        <v>0</v>
      </c>
      <c r="T55" s="115">
        <v>0</v>
      </c>
      <c r="U55" s="89">
        <f t="shared" ref="U55" si="38">SUM(V55,X55)</f>
        <v>20</v>
      </c>
      <c r="V55" s="114">
        <v>20</v>
      </c>
      <c r="W55" s="114">
        <v>0</v>
      </c>
      <c r="X55" s="115">
        <v>0</v>
      </c>
    </row>
    <row r="56" spans="1:29" ht="19.399999999999999" customHeight="1" thickBot="1" x14ac:dyDescent="0.3">
      <c r="A56" s="318"/>
      <c r="B56" s="320"/>
      <c r="C56" s="322"/>
      <c r="D56" s="330"/>
      <c r="E56" s="335"/>
      <c r="F56" s="322"/>
      <c r="G56" s="333"/>
      <c r="H56" s="54" t="s">
        <v>78</v>
      </c>
      <c r="I56" s="93">
        <f t="shared" si="35"/>
        <v>6.1</v>
      </c>
      <c r="J56" s="91">
        <v>6.1</v>
      </c>
      <c r="K56" s="94">
        <v>0</v>
      </c>
      <c r="L56" s="92">
        <v>0</v>
      </c>
      <c r="M56" s="93">
        <f t="shared" si="36"/>
        <v>14</v>
      </c>
      <c r="N56" s="91">
        <v>14</v>
      </c>
      <c r="O56" s="94">
        <v>0</v>
      </c>
      <c r="P56" s="92">
        <v>0</v>
      </c>
      <c r="Q56" s="93">
        <f t="shared" ref="Q56" si="39">SUM(R56,T56)</f>
        <v>14</v>
      </c>
      <c r="R56" s="91">
        <v>14</v>
      </c>
      <c r="S56" s="94">
        <v>0</v>
      </c>
      <c r="T56" s="92">
        <v>0</v>
      </c>
      <c r="U56" s="93">
        <f t="shared" ref="U56" si="40">SUM(V56,X56)</f>
        <v>14</v>
      </c>
      <c r="V56" s="91">
        <v>14</v>
      </c>
      <c r="W56" s="94">
        <v>0</v>
      </c>
      <c r="X56" s="92">
        <v>0</v>
      </c>
    </row>
    <row r="57" spans="1:29" ht="17.899999999999999" customHeight="1" thickBot="1" x14ac:dyDescent="0.3">
      <c r="A57" s="319"/>
      <c r="B57" s="321"/>
      <c r="C57" s="323"/>
      <c r="D57" s="331"/>
      <c r="E57" s="434"/>
      <c r="F57" s="336" t="s">
        <v>20</v>
      </c>
      <c r="G57" s="337"/>
      <c r="H57" s="338"/>
      <c r="I57" s="156">
        <f>SUM(J57,L57)</f>
        <v>13.2</v>
      </c>
      <c r="J57" s="121">
        <f>SUM(J55:J56)</f>
        <v>13.2</v>
      </c>
      <c r="K57" s="121">
        <f>SUM(K55:K56)</f>
        <v>0</v>
      </c>
      <c r="L57" s="13">
        <f>SUM(L55:L56)</f>
        <v>0</v>
      </c>
      <c r="M57" s="85">
        <f>SUM(N57,P57)</f>
        <v>34</v>
      </c>
      <c r="N57" s="121">
        <f>SUM(N55:N56)</f>
        <v>34</v>
      </c>
      <c r="O57" s="121">
        <f>SUM(O55:O56)</f>
        <v>0</v>
      </c>
      <c r="P57" s="13">
        <f>SUM(P55:P56)</f>
        <v>0</v>
      </c>
      <c r="Q57" s="6">
        <f>SUM(R57,T57)</f>
        <v>34</v>
      </c>
      <c r="R57" s="121">
        <f>SUM(R55:R56)</f>
        <v>34</v>
      </c>
      <c r="S57" s="121">
        <f>SUM(S55:S56)</f>
        <v>0</v>
      </c>
      <c r="T57" s="13">
        <f>SUM(T55:T56)</f>
        <v>0</v>
      </c>
      <c r="U57" s="6">
        <f>SUM(V57,X57)</f>
        <v>34</v>
      </c>
      <c r="V57" s="121">
        <f>SUM(V55:V56)</f>
        <v>34</v>
      </c>
      <c r="W57" s="121">
        <f>SUM(W55:W56)</f>
        <v>0</v>
      </c>
      <c r="X57" s="13">
        <f>SUM(X55:X56)</f>
        <v>0</v>
      </c>
    </row>
    <row r="58" spans="1:29" ht="50.25" customHeight="1" thickBot="1" x14ac:dyDescent="0.3">
      <c r="A58" s="325">
        <v>1</v>
      </c>
      <c r="B58" s="326">
        <v>2</v>
      </c>
      <c r="C58" s="324">
        <v>11</v>
      </c>
      <c r="D58" s="329" t="s">
        <v>101</v>
      </c>
      <c r="E58" s="475" t="s">
        <v>138</v>
      </c>
      <c r="F58" s="257" t="s">
        <v>33</v>
      </c>
      <c r="G58" s="262" t="s">
        <v>104</v>
      </c>
      <c r="H58" s="262" t="s">
        <v>21</v>
      </c>
      <c r="I58" s="276">
        <f t="shared" ref="I58" si="41">SUM(J58,L58)</f>
        <v>19</v>
      </c>
      <c r="J58" s="194"/>
      <c r="K58" s="114">
        <v>0</v>
      </c>
      <c r="L58" s="115">
        <v>19</v>
      </c>
      <c r="M58" s="89">
        <f t="shared" ref="M58:M67" si="42">SUM(N58,P58)</f>
        <v>0</v>
      </c>
      <c r="N58" s="114"/>
      <c r="O58" s="114">
        <v>0</v>
      </c>
      <c r="P58" s="115">
        <v>0</v>
      </c>
      <c r="Q58" s="89">
        <f t="shared" ref="Q58:Q67" si="43">SUM(R58,T58)</f>
        <v>0</v>
      </c>
      <c r="R58" s="114"/>
      <c r="S58" s="114">
        <v>0</v>
      </c>
      <c r="T58" s="115">
        <v>0</v>
      </c>
      <c r="U58" s="89">
        <f t="shared" ref="U58:U67" si="44">SUM(V58,X58)</f>
        <v>0</v>
      </c>
      <c r="V58" s="114"/>
      <c r="W58" s="114">
        <v>0</v>
      </c>
      <c r="X58" s="115">
        <v>0</v>
      </c>
    </row>
    <row r="59" spans="1:29" ht="44.25" customHeight="1" thickBot="1" x14ac:dyDescent="0.3">
      <c r="A59" s="318"/>
      <c r="B59" s="320"/>
      <c r="C59" s="322"/>
      <c r="D59" s="330"/>
      <c r="E59" s="434"/>
      <c r="F59" s="479" t="s">
        <v>20</v>
      </c>
      <c r="G59" s="403"/>
      <c r="H59" s="480"/>
      <c r="I59" s="101">
        <f t="shared" ref="I59:I62" si="45">SUM(J59,L59)</f>
        <v>19</v>
      </c>
      <c r="J59" s="121">
        <f>SUM(J58)</f>
        <v>0</v>
      </c>
      <c r="K59" s="121">
        <f>SUM(K58)</f>
        <v>0</v>
      </c>
      <c r="L59" s="13">
        <f>SUM(L58)</f>
        <v>19</v>
      </c>
      <c r="M59" s="85">
        <f t="shared" si="42"/>
        <v>0</v>
      </c>
      <c r="N59" s="121">
        <f>SUM(N58)</f>
        <v>0</v>
      </c>
      <c r="O59" s="121">
        <f>SUM(O58)</f>
        <v>0</v>
      </c>
      <c r="P59" s="13">
        <f>SUM(P58)</f>
        <v>0</v>
      </c>
      <c r="Q59" s="6">
        <f t="shared" si="43"/>
        <v>0</v>
      </c>
      <c r="R59" s="5">
        <f>SUM(R58)</f>
        <v>0</v>
      </c>
      <c r="S59" s="5">
        <f>SUM(S58)</f>
        <v>0</v>
      </c>
      <c r="T59" s="13">
        <f>SUM(T58)</f>
        <v>0</v>
      </c>
      <c r="U59" s="6">
        <f t="shared" si="44"/>
        <v>0</v>
      </c>
      <c r="V59" s="5">
        <f>SUM(V58)</f>
        <v>0</v>
      </c>
      <c r="W59" s="5">
        <f>SUM(W58)</f>
        <v>0</v>
      </c>
      <c r="X59" s="13">
        <f>SUM(X58)</f>
        <v>0</v>
      </c>
    </row>
    <row r="60" spans="1:29" ht="21" customHeight="1" x14ac:dyDescent="0.25">
      <c r="A60" s="325">
        <v>1</v>
      </c>
      <c r="B60" s="326">
        <v>2</v>
      </c>
      <c r="C60" s="324">
        <v>12</v>
      </c>
      <c r="D60" s="329" t="s">
        <v>94</v>
      </c>
      <c r="E60" s="399">
        <v>9</v>
      </c>
      <c r="F60" s="363" t="s">
        <v>42</v>
      </c>
      <c r="G60" s="332" t="s">
        <v>43</v>
      </c>
      <c r="H60" s="53" t="s">
        <v>21</v>
      </c>
      <c r="I60" s="89">
        <f t="shared" si="45"/>
        <v>107.5</v>
      </c>
      <c r="J60" s="114">
        <v>107.5</v>
      </c>
      <c r="K60" s="114">
        <v>0</v>
      </c>
      <c r="L60" s="168">
        <v>0</v>
      </c>
      <c r="M60" s="89">
        <f t="shared" si="42"/>
        <v>39</v>
      </c>
      <c r="N60" s="114">
        <v>39</v>
      </c>
      <c r="O60" s="114">
        <v>0</v>
      </c>
      <c r="P60" s="168">
        <v>0</v>
      </c>
      <c r="Q60" s="89">
        <f t="shared" si="43"/>
        <v>142</v>
      </c>
      <c r="R60" s="114">
        <v>142</v>
      </c>
      <c r="S60" s="114">
        <v>0</v>
      </c>
      <c r="T60" s="168">
        <v>0</v>
      </c>
      <c r="U60" s="89">
        <f t="shared" si="44"/>
        <v>142</v>
      </c>
      <c r="V60" s="114">
        <v>142</v>
      </c>
      <c r="W60" s="114">
        <v>0</v>
      </c>
      <c r="X60" s="168">
        <v>0</v>
      </c>
    </row>
    <row r="61" spans="1:29" ht="21.75" customHeight="1" x14ac:dyDescent="0.25">
      <c r="A61" s="318"/>
      <c r="B61" s="320"/>
      <c r="C61" s="322"/>
      <c r="D61" s="330"/>
      <c r="E61" s="335"/>
      <c r="F61" s="322"/>
      <c r="G61" s="333"/>
      <c r="H61" s="57" t="s">
        <v>119</v>
      </c>
      <c r="I61" s="10">
        <f t="shared" si="45"/>
        <v>52</v>
      </c>
      <c r="J61" s="33">
        <v>52</v>
      </c>
      <c r="K61" s="117"/>
      <c r="L61" s="118"/>
      <c r="M61" s="95">
        <f>N61+P61</f>
        <v>103</v>
      </c>
      <c r="N61" s="33">
        <v>103</v>
      </c>
      <c r="O61" s="117"/>
      <c r="P61" s="118"/>
      <c r="Q61" s="32"/>
      <c r="R61" s="117"/>
      <c r="S61" s="33"/>
      <c r="T61" s="118"/>
      <c r="U61" s="95"/>
      <c r="V61" s="33"/>
      <c r="W61" s="33"/>
      <c r="X61" s="118"/>
    </row>
    <row r="62" spans="1:29" ht="21" customHeight="1" thickBot="1" x14ac:dyDescent="0.3">
      <c r="A62" s="318"/>
      <c r="B62" s="320"/>
      <c r="C62" s="322"/>
      <c r="D62" s="330"/>
      <c r="E62" s="335"/>
      <c r="F62" s="367"/>
      <c r="G62" s="368"/>
      <c r="H62" s="171" t="s">
        <v>108</v>
      </c>
      <c r="I62" s="32">
        <f t="shared" si="45"/>
        <v>22.5</v>
      </c>
      <c r="J62" s="94">
        <v>22.5</v>
      </c>
      <c r="K62" s="33"/>
      <c r="L62" s="92"/>
      <c r="M62" s="32">
        <f t="shared" si="42"/>
        <v>0</v>
      </c>
      <c r="N62" s="94">
        <v>0</v>
      </c>
      <c r="O62" s="33"/>
      <c r="P62" s="92"/>
      <c r="Q62" s="93"/>
      <c r="R62" s="164"/>
      <c r="S62" s="94"/>
      <c r="T62" s="92"/>
      <c r="U62" s="93"/>
      <c r="V62" s="94"/>
      <c r="W62" s="94"/>
      <c r="X62" s="92"/>
    </row>
    <row r="63" spans="1:29" ht="17.25" customHeight="1" thickBot="1" x14ac:dyDescent="0.3">
      <c r="A63" s="318"/>
      <c r="B63" s="320"/>
      <c r="C63" s="322"/>
      <c r="D63" s="330"/>
      <c r="E63" s="335"/>
      <c r="F63" s="364" t="s">
        <v>20</v>
      </c>
      <c r="G63" s="365"/>
      <c r="H63" s="366"/>
      <c r="I63" s="85">
        <f t="shared" ref="I63:I68" si="46">SUM(J63,L63)</f>
        <v>182</v>
      </c>
      <c r="J63" s="121">
        <f>SUM(J60:J62)</f>
        <v>182</v>
      </c>
      <c r="K63" s="121">
        <f>SUM(K60)</f>
        <v>0</v>
      </c>
      <c r="L63" s="13">
        <f>SUM(L60)</f>
        <v>0</v>
      </c>
      <c r="M63" s="121">
        <f>SUM(M60:M62)</f>
        <v>142</v>
      </c>
      <c r="N63" s="121">
        <f>SUM(N60:N62)</f>
        <v>142</v>
      </c>
      <c r="O63" s="121">
        <f>SUM(O60)</f>
        <v>0</v>
      </c>
      <c r="P63" s="13">
        <f>SUM(P60)</f>
        <v>0</v>
      </c>
      <c r="Q63" s="6">
        <f t="shared" si="43"/>
        <v>142</v>
      </c>
      <c r="R63" s="5">
        <f>SUM(R60)</f>
        <v>142</v>
      </c>
      <c r="S63" s="5">
        <f>SUM(S60)</f>
        <v>0</v>
      </c>
      <c r="T63" s="13">
        <f>SUM(T60)</f>
        <v>0</v>
      </c>
      <c r="U63" s="6">
        <f t="shared" si="44"/>
        <v>142</v>
      </c>
      <c r="V63" s="5">
        <f>SUM(V60)</f>
        <v>142</v>
      </c>
      <c r="W63" s="5">
        <f>SUM(W60)</f>
        <v>0</v>
      </c>
      <c r="X63" s="13">
        <f>SUM(X60)</f>
        <v>0</v>
      </c>
    </row>
    <row r="64" spans="1:29" ht="33" customHeight="1" thickBot="1" x14ac:dyDescent="0.3">
      <c r="A64" s="325">
        <v>1</v>
      </c>
      <c r="B64" s="326">
        <v>2</v>
      </c>
      <c r="C64" s="324">
        <v>13</v>
      </c>
      <c r="D64" s="329" t="s">
        <v>44</v>
      </c>
      <c r="E64" s="399">
        <v>8</v>
      </c>
      <c r="F64" s="237" t="s">
        <v>22</v>
      </c>
      <c r="G64" s="237" t="s">
        <v>45</v>
      </c>
      <c r="H64" s="50" t="s">
        <v>21</v>
      </c>
      <c r="I64" s="89">
        <f t="shared" si="46"/>
        <v>1.4</v>
      </c>
      <c r="J64" s="114">
        <v>1.4</v>
      </c>
      <c r="K64" s="114">
        <v>0</v>
      </c>
      <c r="L64" s="115">
        <v>0</v>
      </c>
      <c r="M64" s="89">
        <f t="shared" ref="M64" si="47">SUM(N64,P64)</f>
        <v>2</v>
      </c>
      <c r="N64" s="114">
        <v>2</v>
      </c>
      <c r="O64" s="114">
        <v>0</v>
      </c>
      <c r="P64" s="115">
        <v>0</v>
      </c>
      <c r="Q64" s="89">
        <f t="shared" si="43"/>
        <v>2</v>
      </c>
      <c r="R64" s="114">
        <v>2</v>
      </c>
      <c r="S64" s="114">
        <v>0</v>
      </c>
      <c r="T64" s="115">
        <v>0</v>
      </c>
      <c r="U64" s="89">
        <f t="shared" si="44"/>
        <v>2</v>
      </c>
      <c r="V64" s="114">
        <v>2</v>
      </c>
      <c r="W64" s="114">
        <v>0</v>
      </c>
      <c r="X64" s="115">
        <v>0</v>
      </c>
    </row>
    <row r="65" spans="1:28" ht="18.75" customHeight="1" thickBot="1" x14ac:dyDescent="0.3">
      <c r="A65" s="318"/>
      <c r="B65" s="320"/>
      <c r="C65" s="322"/>
      <c r="D65" s="330"/>
      <c r="E65" s="335"/>
      <c r="F65" s="364" t="s">
        <v>20</v>
      </c>
      <c r="G65" s="365"/>
      <c r="H65" s="366"/>
      <c r="I65" s="85">
        <f t="shared" si="46"/>
        <v>1.4</v>
      </c>
      <c r="J65" s="121">
        <f>SUM(J64)</f>
        <v>1.4</v>
      </c>
      <c r="K65" s="121">
        <f>SUM(K64)</f>
        <v>0</v>
      </c>
      <c r="L65" s="13">
        <f>SUM(L64)</f>
        <v>0</v>
      </c>
      <c r="M65" s="85">
        <f t="shared" si="42"/>
        <v>2</v>
      </c>
      <c r="N65" s="121">
        <f>SUM(N64)</f>
        <v>2</v>
      </c>
      <c r="O65" s="121">
        <f>SUM(O64)</f>
        <v>0</v>
      </c>
      <c r="P65" s="13">
        <f>SUM(P64)</f>
        <v>0</v>
      </c>
      <c r="Q65" s="6">
        <f t="shared" si="43"/>
        <v>2</v>
      </c>
      <c r="R65" s="5">
        <f>SUM(R64)</f>
        <v>2</v>
      </c>
      <c r="S65" s="5">
        <f>SUM(S64)</f>
        <v>0</v>
      </c>
      <c r="T65" s="13">
        <f>SUM(T64)</f>
        <v>0</v>
      </c>
      <c r="U65" s="6">
        <f t="shared" si="44"/>
        <v>2</v>
      </c>
      <c r="V65" s="5">
        <f>SUM(V64)</f>
        <v>2</v>
      </c>
      <c r="W65" s="5">
        <f>SUM(W64)</f>
        <v>0</v>
      </c>
      <c r="X65" s="13">
        <f>SUM(X64)</f>
        <v>0</v>
      </c>
    </row>
    <row r="66" spans="1:28" ht="31.5" customHeight="1" thickBot="1" x14ac:dyDescent="0.3">
      <c r="A66" s="325">
        <v>1</v>
      </c>
      <c r="B66" s="326">
        <v>2</v>
      </c>
      <c r="C66" s="324">
        <v>14</v>
      </c>
      <c r="D66" s="329" t="s">
        <v>46</v>
      </c>
      <c r="E66" s="399">
        <v>8</v>
      </c>
      <c r="F66" s="237" t="s">
        <v>18</v>
      </c>
      <c r="G66" s="237" t="s">
        <v>47</v>
      </c>
      <c r="H66" s="50" t="s">
        <v>77</v>
      </c>
      <c r="I66" s="89">
        <f t="shared" si="46"/>
        <v>251.8</v>
      </c>
      <c r="J66" s="114">
        <v>251.8</v>
      </c>
      <c r="K66" s="114">
        <v>0</v>
      </c>
      <c r="L66" s="115">
        <v>0</v>
      </c>
      <c r="M66" s="89">
        <f t="shared" si="42"/>
        <v>374.7</v>
      </c>
      <c r="N66" s="114">
        <v>374.7</v>
      </c>
      <c r="O66" s="114">
        <v>0</v>
      </c>
      <c r="P66" s="115">
        <v>0</v>
      </c>
      <c r="Q66" s="89">
        <f t="shared" si="43"/>
        <v>374.7</v>
      </c>
      <c r="R66" s="114">
        <v>374.7</v>
      </c>
      <c r="S66" s="114">
        <v>0</v>
      </c>
      <c r="T66" s="115">
        <v>0</v>
      </c>
      <c r="U66" s="89">
        <f t="shared" si="44"/>
        <v>374.7</v>
      </c>
      <c r="V66" s="114">
        <v>374.7</v>
      </c>
      <c r="W66" s="114">
        <v>0</v>
      </c>
      <c r="X66" s="115">
        <v>0</v>
      </c>
    </row>
    <row r="67" spans="1:28" ht="19.5" customHeight="1" thickBot="1" x14ac:dyDescent="0.3">
      <c r="A67" s="318"/>
      <c r="B67" s="320"/>
      <c r="C67" s="322"/>
      <c r="D67" s="330"/>
      <c r="E67" s="335"/>
      <c r="F67" s="364" t="s">
        <v>20</v>
      </c>
      <c r="G67" s="365"/>
      <c r="H67" s="366"/>
      <c r="I67" s="85">
        <f t="shared" ref="I67" si="48">SUM(J67,L67)</f>
        <v>251.8</v>
      </c>
      <c r="J67" s="121">
        <f>SUM(J66)</f>
        <v>251.8</v>
      </c>
      <c r="K67" s="121">
        <f>SUM(K66)</f>
        <v>0</v>
      </c>
      <c r="L67" s="13">
        <f>SUM(L66)</f>
        <v>0</v>
      </c>
      <c r="M67" s="85">
        <f t="shared" si="42"/>
        <v>374.7</v>
      </c>
      <c r="N67" s="121">
        <f>SUM(N66)</f>
        <v>374.7</v>
      </c>
      <c r="O67" s="121">
        <f>SUM(O66)</f>
        <v>0</v>
      </c>
      <c r="P67" s="13">
        <f>SUM(P66)</f>
        <v>0</v>
      </c>
      <c r="Q67" s="6">
        <f t="shared" si="43"/>
        <v>374.7</v>
      </c>
      <c r="R67" s="121">
        <f>SUM(R66)</f>
        <v>374.7</v>
      </c>
      <c r="S67" s="5">
        <f>SUM(S66)</f>
        <v>0</v>
      </c>
      <c r="T67" s="13">
        <f>SUM(T66)</f>
        <v>0</v>
      </c>
      <c r="U67" s="6">
        <f t="shared" si="44"/>
        <v>374.7</v>
      </c>
      <c r="V67" s="121">
        <f>SUM(V66)</f>
        <v>374.7</v>
      </c>
      <c r="W67" s="5">
        <f>SUM(W66)</f>
        <v>0</v>
      </c>
      <c r="X67" s="13">
        <f>SUM(X66)</f>
        <v>0</v>
      </c>
    </row>
    <row r="68" spans="1:28" ht="22.5" customHeight="1" thickBot="1" x14ac:dyDescent="0.3">
      <c r="A68" s="325">
        <v>1</v>
      </c>
      <c r="B68" s="326">
        <v>2</v>
      </c>
      <c r="C68" s="324">
        <v>15</v>
      </c>
      <c r="D68" s="329" t="s">
        <v>51</v>
      </c>
      <c r="E68" s="399">
        <v>7</v>
      </c>
      <c r="F68" s="237" t="s">
        <v>33</v>
      </c>
      <c r="G68" s="237" t="s">
        <v>52</v>
      </c>
      <c r="H68" s="50" t="s">
        <v>21</v>
      </c>
      <c r="I68" s="89">
        <f t="shared" si="46"/>
        <v>18.7</v>
      </c>
      <c r="J68" s="114">
        <v>18.7</v>
      </c>
      <c r="K68" s="114"/>
      <c r="L68" s="115">
        <v>0</v>
      </c>
      <c r="M68" s="89">
        <v>0</v>
      </c>
      <c r="N68" s="114">
        <v>0</v>
      </c>
      <c r="O68" s="114"/>
      <c r="P68" s="115">
        <v>0</v>
      </c>
      <c r="Q68" s="89"/>
      <c r="R68" s="114"/>
      <c r="S68" s="114"/>
      <c r="T68" s="115">
        <v>0</v>
      </c>
      <c r="U68" s="89"/>
      <c r="V68" s="114"/>
      <c r="W68" s="114"/>
      <c r="X68" s="115">
        <v>0</v>
      </c>
    </row>
    <row r="69" spans="1:28" ht="22.5" customHeight="1" thickBot="1" x14ac:dyDescent="0.3">
      <c r="A69" s="319"/>
      <c r="B69" s="321"/>
      <c r="C69" s="323"/>
      <c r="D69" s="331"/>
      <c r="E69" s="335"/>
      <c r="F69" s="336" t="s">
        <v>20</v>
      </c>
      <c r="G69" s="337"/>
      <c r="H69" s="338"/>
      <c r="I69" s="85">
        <f t="shared" ref="I69:I73" si="49">SUM(J69,L69)</f>
        <v>18.7</v>
      </c>
      <c r="J69" s="121">
        <f>SUM(J68)</f>
        <v>18.7</v>
      </c>
      <c r="K69" s="121">
        <f>SUM(K68)</f>
        <v>0</v>
      </c>
      <c r="L69" s="13">
        <f>SUM(L68)</f>
        <v>0</v>
      </c>
      <c r="M69" s="85">
        <f t="shared" ref="M69:M75" si="50">SUM(N69,P69)</f>
        <v>0</v>
      </c>
      <c r="N69" s="121">
        <f>SUM(N68)</f>
        <v>0</v>
      </c>
      <c r="O69" s="121">
        <f>SUM(O68)</f>
        <v>0</v>
      </c>
      <c r="P69" s="13">
        <f>SUM(P68)</f>
        <v>0</v>
      </c>
      <c r="Q69" s="6">
        <f t="shared" ref="Q69:Q73" si="51">SUM(R69,T69)</f>
        <v>0</v>
      </c>
      <c r="R69" s="5">
        <f>SUM(R68)</f>
        <v>0</v>
      </c>
      <c r="S69" s="5">
        <f>SUM(S68)</f>
        <v>0</v>
      </c>
      <c r="T69" s="13">
        <f>SUM(T68)</f>
        <v>0</v>
      </c>
      <c r="U69" s="6">
        <f t="shared" ref="U69:U73" si="52">SUM(V69,X69)</f>
        <v>0</v>
      </c>
      <c r="V69" s="5">
        <f>SUM(V68)</f>
        <v>0</v>
      </c>
      <c r="W69" s="5">
        <f>SUM(W68)</f>
        <v>0</v>
      </c>
      <c r="X69" s="13">
        <f>SUM(X68)</f>
        <v>0</v>
      </c>
    </row>
    <row r="70" spans="1:28" ht="33" customHeight="1" thickBot="1" x14ac:dyDescent="0.3">
      <c r="A70" s="318">
        <v>1</v>
      </c>
      <c r="B70" s="320">
        <v>2</v>
      </c>
      <c r="C70" s="322">
        <v>16</v>
      </c>
      <c r="D70" s="330" t="s">
        <v>53</v>
      </c>
      <c r="E70" s="399">
        <v>8</v>
      </c>
      <c r="F70" s="238" t="s">
        <v>33</v>
      </c>
      <c r="G70" s="246" t="s">
        <v>54</v>
      </c>
      <c r="H70" s="190" t="s">
        <v>21</v>
      </c>
      <c r="I70" s="89">
        <f t="shared" si="49"/>
        <v>5</v>
      </c>
      <c r="J70" s="114">
        <v>5</v>
      </c>
      <c r="K70" s="114">
        <v>0</v>
      </c>
      <c r="L70" s="115">
        <v>0</v>
      </c>
      <c r="M70" s="89">
        <f t="shared" si="50"/>
        <v>5</v>
      </c>
      <c r="N70" s="114">
        <v>5</v>
      </c>
      <c r="O70" s="114">
        <v>0</v>
      </c>
      <c r="P70" s="115">
        <v>0</v>
      </c>
      <c r="Q70" s="89">
        <f t="shared" si="51"/>
        <v>5</v>
      </c>
      <c r="R70" s="114">
        <v>5</v>
      </c>
      <c r="S70" s="114">
        <v>0</v>
      </c>
      <c r="T70" s="115">
        <v>0</v>
      </c>
      <c r="U70" s="89">
        <f t="shared" si="52"/>
        <v>5</v>
      </c>
      <c r="V70" s="114">
        <v>5</v>
      </c>
      <c r="W70" s="114">
        <v>0</v>
      </c>
      <c r="X70" s="115">
        <v>0</v>
      </c>
    </row>
    <row r="71" spans="1:28" ht="25" customHeight="1" thickBot="1" x14ac:dyDescent="0.3">
      <c r="A71" s="318"/>
      <c r="B71" s="321"/>
      <c r="C71" s="323"/>
      <c r="D71" s="331"/>
      <c r="E71" s="335"/>
      <c r="F71" s="364" t="s">
        <v>20</v>
      </c>
      <c r="G71" s="365"/>
      <c r="H71" s="366"/>
      <c r="I71" s="85">
        <f t="shared" si="49"/>
        <v>5</v>
      </c>
      <c r="J71" s="121">
        <f>SUM(J70)</f>
        <v>5</v>
      </c>
      <c r="K71" s="121">
        <f>SUM(K70)</f>
        <v>0</v>
      </c>
      <c r="L71" s="13">
        <f>SUM(L70)</f>
        <v>0</v>
      </c>
      <c r="M71" s="85">
        <f t="shared" si="50"/>
        <v>5</v>
      </c>
      <c r="N71" s="121">
        <f>SUM(N70)</f>
        <v>5</v>
      </c>
      <c r="O71" s="121">
        <f>SUM(O70)</f>
        <v>0</v>
      </c>
      <c r="P71" s="13">
        <f>SUM(P70)</f>
        <v>0</v>
      </c>
      <c r="Q71" s="6">
        <f t="shared" si="51"/>
        <v>5</v>
      </c>
      <c r="R71" s="5">
        <f>SUM(R70)</f>
        <v>5</v>
      </c>
      <c r="S71" s="5">
        <f>SUM(S70)</f>
        <v>0</v>
      </c>
      <c r="T71" s="13">
        <f>SUM(T70)</f>
        <v>0</v>
      </c>
      <c r="U71" s="6">
        <f t="shared" si="52"/>
        <v>5</v>
      </c>
      <c r="V71" s="5">
        <f>SUM(V70)</f>
        <v>5</v>
      </c>
      <c r="W71" s="5">
        <f>SUM(W70)</f>
        <v>0</v>
      </c>
      <c r="X71" s="13">
        <f>SUM(X70)</f>
        <v>0</v>
      </c>
    </row>
    <row r="72" spans="1:28" ht="19.5" customHeight="1" x14ac:dyDescent="0.25">
      <c r="A72" s="325">
        <v>1</v>
      </c>
      <c r="B72" s="326">
        <v>2</v>
      </c>
      <c r="C72" s="324">
        <v>17</v>
      </c>
      <c r="D72" s="329" t="s">
        <v>55</v>
      </c>
      <c r="E72" s="399">
        <v>8</v>
      </c>
      <c r="F72" s="363" t="s">
        <v>33</v>
      </c>
      <c r="G72" s="332" t="s">
        <v>56</v>
      </c>
      <c r="H72" s="53" t="s">
        <v>78</v>
      </c>
      <c r="I72" s="89">
        <f t="shared" si="49"/>
        <v>84.6</v>
      </c>
      <c r="J72" s="114">
        <v>84.6</v>
      </c>
      <c r="K72" s="114"/>
      <c r="L72" s="115">
        <v>0</v>
      </c>
      <c r="M72" s="89">
        <f t="shared" si="50"/>
        <v>89.9</v>
      </c>
      <c r="N72" s="114">
        <v>89.9</v>
      </c>
      <c r="O72" s="114">
        <v>0</v>
      </c>
      <c r="P72" s="115">
        <v>0</v>
      </c>
      <c r="Q72" s="89">
        <f t="shared" si="51"/>
        <v>89.9</v>
      </c>
      <c r="R72" s="114">
        <v>89.9</v>
      </c>
      <c r="S72" s="114">
        <v>0</v>
      </c>
      <c r="T72" s="115">
        <v>0</v>
      </c>
      <c r="U72" s="89">
        <f t="shared" si="52"/>
        <v>89.9</v>
      </c>
      <c r="V72" s="114">
        <v>89.9</v>
      </c>
      <c r="W72" s="114">
        <v>0</v>
      </c>
      <c r="X72" s="115">
        <v>0</v>
      </c>
    </row>
    <row r="73" spans="1:28" ht="19.5" customHeight="1" thickBot="1" x14ac:dyDescent="0.3">
      <c r="A73" s="318"/>
      <c r="B73" s="320"/>
      <c r="C73" s="322"/>
      <c r="D73" s="330"/>
      <c r="E73" s="335"/>
      <c r="F73" s="322"/>
      <c r="G73" s="333"/>
      <c r="H73" s="54" t="s">
        <v>21</v>
      </c>
      <c r="I73" s="10">
        <f t="shared" si="49"/>
        <v>70</v>
      </c>
      <c r="J73" s="94">
        <v>70</v>
      </c>
      <c r="K73" s="94"/>
      <c r="L73" s="92">
        <v>0</v>
      </c>
      <c r="M73" s="10">
        <f t="shared" si="50"/>
        <v>65</v>
      </c>
      <c r="N73" s="94">
        <v>65</v>
      </c>
      <c r="O73" s="94">
        <v>0</v>
      </c>
      <c r="P73" s="92">
        <v>0</v>
      </c>
      <c r="Q73" s="10">
        <f t="shared" si="51"/>
        <v>65</v>
      </c>
      <c r="R73" s="94">
        <v>65</v>
      </c>
      <c r="S73" s="94">
        <v>0</v>
      </c>
      <c r="T73" s="92">
        <v>0</v>
      </c>
      <c r="U73" s="10">
        <f t="shared" si="52"/>
        <v>65</v>
      </c>
      <c r="V73" s="94">
        <v>65</v>
      </c>
      <c r="W73" s="94">
        <v>0</v>
      </c>
      <c r="X73" s="92">
        <v>0</v>
      </c>
    </row>
    <row r="74" spans="1:28" ht="21.4" customHeight="1" thickBot="1" x14ac:dyDescent="0.3">
      <c r="A74" s="318"/>
      <c r="B74" s="320"/>
      <c r="C74" s="322"/>
      <c r="D74" s="331"/>
      <c r="E74" s="434"/>
      <c r="F74" s="336" t="s">
        <v>20</v>
      </c>
      <c r="G74" s="337"/>
      <c r="H74" s="338"/>
      <c r="I74" s="155">
        <f>SUM(J74,L74)</f>
        <v>154.6</v>
      </c>
      <c r="J74" s="98">
        <f>SUM(J72:J73)</f>
        <v>154.6</v>
      </c>
      <c r="K74" s="98">
        <f>SUM(K72:K73)</f>
        <v>0</v>
      </c>
      <c r="L74" s="66">
        <f>SUM(L72:L73)</f>
        <v>0</v>
      </c>
      <c r="M74" s="65">
        <f>SUM(N74,P74)</f>
        <v>154.9</v>
      </c>
      <c r="N74" s="98">
        <f>SUM(N72:N73)</f>
        <v>154.9</v>
      </c>
      <c r="O74" s="98">
        <f>SUM(O72:O73)</f>
        <v>0</v>
      </c>
      <c r="P74" s="66">
        <f>SUM(P72:P73)</f>
        <v>0</v>
      </c>
      <c r="Q74" s="99">
        <f>SUM(R74,T74)</f>
        <v>154.9</v>
      </c>
      <c r="R74" s="98">
        <f>SUM(R72:R73)</f>
        <v>154.9</v>
      </c>
      <c r="S74" s="98">
        <f>SUM(S72:S73)</f>
        <v>0</v>
      </c>
      <c r="T74" s="66">
        <f>SUM(T72:T73)</f>
        <v>0</v>
      </c>
      <c r="U74" s="99">
        <f>SUM(V74,X74)</f>
        <v>154.9</v>
      </c>
      <c r="V74" s="98">
        <f>SUM(V72:V73)</f>
        <v>154.9</v>
      </c>
      <c r="W74" s="98">
        <f>SUM(W72:W73)</f>
        <v>0</v>
      </c>
      <c r="X74" s="66">
        <f>SUM(X72:X73)</f>
        <v>0</v>
      </c>
    </row>
    <row r="75" spans="1:28" ht="21.75" customHeight="1" thickBot="1" x14ac:dyDescent="0.3">
      <c r="A75" s="325">
        <v>1</v>
      </c>
      <c r="B75" s="326">
        <v>2</v>
      </c>
      <c r="C75" s="324">
        <v>18</v>
      </c>
      <c r="D75" s="329" t="s">
        <v>81</v>
      </c>
      <c r="E75" s="335">
        <v>8</v>
      </c>
      <c r="F75" s="246" t="s">
        <v>33</v>
      </c>
      <c r="G75" s="246" t="s">
        <v>80</v>
      </c>
      <c r="H75" s="59" t="s">
        <v>77</v>
      </c>
      <c r="I75" s="89">
        <v>1.7</v>
      </c>
      <c r="J75" s="114">
        <v>1.7</v>
      </c>
      <c r="K75" s="114">
        <v>1.4</v>
      </c>
      <c r="L75" s="115">
        <v>0</v>
      </c>
      <c r="M75" s="89">
        <f t="shared" si="50"/>
        <v>2</v>
      </c>
      <c r="N75" s="114">
        <v>2</v>
      </c>
      <c r="O75" s="114">
        <v>1.8</v>
      </c>
      <c r="P75" s="115">
        <v>0</v>
      </c>
      <c r="Q75" s="89">
        <f t="shared" ref="Q75" si="53">SUM(R75,T75)</f>
        <v>2</v>
      </c>
      <c r="R75" s="114">
        <v>2</v>
      </c>
      <c r="S75" s="114">
        <v>1.8</v>
      </c>
      <c r="T75" s="115">
        <v>0</v>
      </c>
      <c r="U75" s="89">
        <f t="shared" ref="U75" si="54">SUM(V75,X75)</f>
        <v>2</v>
      </c>
      <c r="V75" s="114">
        <v>2</v>
      </c>
      <c r="W75" s="114">
        <v>1.8</v>
      </c>
      <c r="X75" s="115">
        <v>0</v>
      </c>
    </row>
    <row r="76" spans="1:28" ht="21.75" customHeight="1" thickBot="1" x14ac:dyDescent="0.3">
      <c r="A76" s="319"/>
      <c r="B76" s="321"/>
      <c r="C76" s="323"/>
      <c r="D76" s="331"/>
      <c r="E76" s="434"/>
      <c r="F76" s="476" t="s">
        <v>20</v>
      </c>
      <c r="G76" s="477"/>
      <c r="H76" s="478"/>
      <c r="I76" s="85">
        <f t="shared" ref="I76" si="55">SUM(J76,L76)</f>
        <v>1.7</v>
      </c>
      <c r="J76" s="121">
        <f>SUM(J75)</f>
        <v>1.7</v>
      </c>
      <c r="K76" s="121">
        <f>SUM(K75)</f>
        <v>1.4</v>
      </c>
      <c r="L76" s="13">
        <f>SUM(L75)</f>
        <v>0</v>
      </c>
      <c r="M76" s="85">
        <f t="shared" ref="M76" si="56">SUM(N76,P76)</f>
        <v>2</v>
      </c>
      <c r="N76" s="121">
        <f>SUM(N75)</f>
        <v>2</v>
      </c>
      <c r="O76" s="121">
        <f>SUM(O75)</f>
        <v>1.8</v>
      </c>
      <c r="P76" s="13">
        <f>SUM(P75)</f>
        <v>0</v>
      </c>
      <c r="Q76" s="6">
        <f t="shared" ref="Q76" si="57">SUM(R76,T76)</f>
        <v>2</v>
      </c>
      <c r="R76" s="5">
        <f>SUM(R75)</f>
        <v>2</v>
      </c>
      <c r="S76" s="5">
        <f>SUM(S75)</f>
        <v>1.8</v>
      </c>
      <c r="T76" s="13">
        <f>SUM(T75)</f>
        <v>0</v>
      </c>
      <c r="U76" s="6">
        <f t="shared" ref="U76" si="58">SUM(V76,X76)</f>
        <v>2</v>
      </c>
      <c r="V76" s="5">
        <f>SUM(V75)</f>
        <v>2</v>
      </c>
      <c r="W76" s="5">
        <f>SUM(W75)</f>
        <v>1.8</v>
      </c>
      <c r="X76" s="13">
        <f>SUM(X75)</f>
        <v>0</v>
      </c>
    </row>
    <row r="77" spans="1:28" ht="21.75" hidden="1" customHeight="1" thickBot="1" x14ac:dyDescent="0.3">
      <c r="A77" s="325"/>
      <c r="B77" s="326"/>
      <c r="C77" s="324"/>
      <c r="D77" s="396"/>
      <c r="E77" s="323"/>
      <c r="F77" s="238"/>
      <c r="G77" s="238"/>
      <c r="H77" s="59"/>
      <c r="I77" s="97"/>
      <c r="J77" s="114"/>
      <c r="K77" s="114"/>
      <c r="L77" s="115"/>
      <c r="M77" s="89"/>
      <c r="N77" s="114"/>
      <c r="O77" s="114"/>
      <c r="P77" s="115"/>
      <c r="Q77" s="89"/>
      <c r="R77" s="114"/>
      <c r="S77" s="114"/>
      <c r="T77" s="115"/>
      <c r="U77" s="89"/>
      <c r="V77" s="114"/>
      <c r="W77" s="114"/>
      <c r="X77" s="115"/>
    </row>
    <row r="78" spans="1:28" ht="29.25" hidden="1" customHeight="1" thickBot="1" x14ac:dyDescent="0.3">
      <c r="A78" s="318"/>
      <c r="B78" s="320"/>
      <c r="C78" s="322"/>
      <c r="D78" s="329"/>
      <c r="E78" s="399"/>
      <c r="F78" s="435"/>
      <c r="G78" s="432"/>
      <c r="H78" s="433"/>
      <c r="I78" s="156"/>
      <c r="J78" s="121"/>
      <c r="K78" s="121"/>
      <c r="L78" s="13"/>
      <c r="M78" s="85"/>
      <c r="N78" s="121"/>
      <c r="O78" s="121"/>
      <c r="P78" s="13"/>
      <c r="Q78" s="6"/>
      <c r="R78" s="5"/>
      <c r="S78" s="5"/>
      <c r="T78" s="13"/>
      <c r="U78" s="6"/>
      <c r="V78" s="5"/>
      <c r="W78" s="5"/>
      <c r="X78" s="13"/>
    </row>
    <row r="79" spans="1:28" ht="21.75" customHeight="1" thickBot="1" x14ac:dyDescent="0.3">
      <c r="A79" s="325">
        <v>1</v>
      </c>
      <c r="B79" s="326">
        <v>2</v>
      </c>
      <c r="C79" s="324">
        <v>19</v>
      </c>
      <c r="D79" s="396" t="s">
        <v>89</v>
      </c>
      <c r="E79" s="398">
        <v>7</v>
      </c>
      <c r="F79" s="154" t="s">
        <v>33</v>
      </c>
      <c r="G79" s="154" t="s">
        <v>90</v>
      </c>
      <c r="H79" s="191" t="s">
        <v>71</v>
      </c>
      <c r="I79" s="89">
        <f t="shared" ref="I79" si="59">SUM(J79,L79)</f>
        <v>107.5</v>
      </c>
      <c r="J79" s="125">
        <v>107.5</v>
      </c>
      <c r="K79" s="114">
        <v>0</v>
      </c>
      <c r="L79" s="115"/>
      <c r="M79" s="125">
        <v>140</v>
      </c>
      <c r="N79" s="125">
        <v>140</v>
      </c>
      <c r="O79" s="114">
        <v>0</v>
      </c>
      <c r="P79" s="115"/>
      <c r="Q79" s="125">
        <v>140</v>
      </c>
      <c r="R79" s="125">
        <v>140</v>
      </c>
      <c r="S79" s="114"/>
      <c r="T79" s="115"/>
      <c r="U79" s="125">
        <v>140</v>
      </c>
      <c r="V79" s="125">
        <v>140</v>
      </c>
      <c r="W79" s="114">
        <v>0</v>
      </c>
      <c r="X79" s="115"/>
      <c r="Y79" s="74"/>
      <c r="Z79" s="74"/>
      <c r="AA79" s="74"/>
      <c r="AB79" s="74"/>
    </row>
    <row r="80" spans="1:28" ht="29.25" customHeight="1" thickBot="1" x14ac:dyDescent="0.3">
      <c r="A80" s="319"/>
      <c r="B80" s="321"/>
      <c r="C80" s="323"/>
      <c r="D80" s="396"/>
      <c r="E80" s="481"/>
      <c r="F80" s="431" t="s">
        <v>20</v>
      </c>
      <c r="G80" s="432"/>
      <c r="H80" s="433"/>
      <c r="I80" s="85">
        <f t="shared" ref="I80" si="60">SUM(J80,L80)</f>
        <v>107.5</v>
      </c>
      <c r="J80" s="121">
        <f>SUM(J79)</f>
        <v>107.5</v>
      </c>
      <c r="K80" s="121">
        <f>SUM(K79)</f>
        <v>0</v>
      </c>
      <c r="L80" s="13">
        <f>SUM(L79)</f>
        <v>0</v>
      </c>
      <c r="M80" s="85">
        <f t="shared" ref="M80" si="61">SUM(N80,P80)</f>
        <v>140</v>
      </c>
      <c r="N80" s="121">
        <f>SUM(N79)</f>
        <v>140</v>
      </c>
      <c r="O80" s="121">
        <f>SUM(O79)</f>
        <v>0</v>
      </c>
      <c r="P80" s="13">
        <f>SUM(P79)</f>
        <v>0</v>
      </c>
      <c r="Q80" s="6">
        <f t="shared" ref="Q80" si="62">SUM(R80,T80)</f>
        <v>140</v>
      </c>
      <c r="R80" s="5">
        <f>SUM(R79)</f>
        <v>140</v>
      </c>
      <c r="S80" s="5">
        <f>SUM(S79)</f>
        <v>0</v>
      </c>
      <c r="T80" s="13"/>
      <c r="U80" s="6">
        <f t="shared" ref="U80" si="63">SUM(V80,X80)</f>
        <v>140</v>
      </c>
      <c r="V80" s="5">
        <f>SUM(V79)</f>
        <v>140</v>
      </c>
      <c r="W80" s="5">
        <f>SUM(W79)</f>
        <v>0</v>
      </c>
      <c r="X80" s="13"/>
    </row>
    <row r="81" spans="1:28" ht="34.75" customHeight="1" thickBot="1" x14ac:dyDescent="0.3">
      <c r="A81" s="318">
        <v>1</v>
      </c>
      <c r="B81" s="320">
        <v>2</v>
      </c>
      <c r="C81" s="322">
        <v>20</v>
      </c>
      <c r="D81" s="331" t="s">
        <v>96</v>
      </c>
      <c r="E81" s="323">
        <v>7</v>
      </c>
      <c r="F81" s="237" t="s">
        <v>33</v>
      </c>
      <c r="G81" s="237" t="s">
        <v>95</v>
      </c>
      <c r="H81" s="191" t="s">
        <v>21</v>
      </c>
      <c r="I81" s="97">
        <f>J81</f>
        <v>2.9</v>
      </c>
      <c r="J81" s="114">
        <v>2.9</v>
      </c>
      <c r="K81" s="114"/>
      <c r="L81" s="115"/>
      <c r="M81" s="114">
        <f>N81</f>
        <v>10</v>
      </c>
      <c r="N81" s="114">
        <v>10</v>
      </c>
      <c r="O81" s="114"/>
      <c r="P81" s="115"/>
      <c r="Q81" s="114">
        <f>R81</f>
        <v>10</v>
      </c>
      <c r="R81" s="114">
        <v>10</v>
      </c>
      <c r="S81" s="114"/>
      <c r="T81" s="115"/>
      <c r="U81" s="114">
        <f>V81</f>
        <v>10</v>
      </c>
      <c r="V81" s="114">
        <v>10</v>
      </c>
      <c r="W81" s="114"/>
      <c r="X81" s="115"/>
      <c r="Y81" s="74"/>
      <c r="Z81" s="74"/>
      <c r="AA81" s="74"/>
      <c r="AB81" s="74"/>
    </row>
    <row r="82" spans="1:28" ht="25.75" customHeight="1" thickBot="1" x14ac:dyDescent="0.3">
      <c r="A82" s="319"/>
      <c r="B82" s="321"/>
      <c r="C82" s="322"/>
      <c r="D82" s="396"/>
      <c r="E82" s="398"/>
      <c r="F82" s="435" t="s">
        <v>20</v>
      </c>
      <c r="G82" s="432"/>
      <c r="H82" s="433"/>
      <c r="I82" s="85">
        <f t="shared" ref="I82" si="64">SUM(J82,L82)</f>
        <v>2.9</v>
      </c>
      <c r="J82" s="121">
        <f>SUM(J81)</f>
        <v>2.9</v>
      </c>
      <c r="K82" s="121">
        <f>SUM(K81)</f>
        <v>0</v>
      </c>
      <c r="L82" s="13">
        <f>SUM(L81)</f>
        <v>0</v>
      </c>
      <c r="M82" s="85">
        <f t="shared" ref="M82" si="65">SUM(N82,P82)</f>
        <v>10</v>
      </c>
      <c r="N82" s="121">
        <f>SUM(N81)</f>
        <v>10</v>
      </c>
      <c r="O82" s="121">
        <f>SUM(O81)</f>
        <v>0</v>
      </c>
      <c r="P82" s="13">
        <f>SUM(P81)</f>
        <v>0</v>
      </c>
      <c r="Q82" s="6">
        <f t="shared" ref="Q82" si="66">SUM(R82,T82)</f>
        <v>10</v>
      </c>
      <c r="R82" s="5">
        <f>SUM(R81)</f>
        <v>10</v>
      </c>
      <c r="S82" s="5">
        <f>SUM(S81)</f>
        <v>0</v>
      </c>
      <c r="T82" s="13"/>
      <c r="U82" s="6">
        <f t="shared" ref="U82" si="67">SUM(V82,X82)</f>
        <v>10</v>
      </c>
      <c r="V82" s="5">
        <f>SUM(V81)</f>
        <v>10</v>
      </c>
      <c r="W82" s="5">
        <f>SUM(W81)</f>
        <v>0</v>
      </c>
      <c r="X82" s="13"/>
    </row>
    <row r="83" spans="1:28" ht="36" customHeight="1" thickBot="1" x14ac:dyDescent="0.3">
      <c r="A83" s="325">
        <v>1</v>
      </c>
      <c r="B83" s="326">
        <v>2</v>
      </c>
      <c r="C83" s="324">
        <v>21</v>
      </c>
      <c r="D83" s="396" t="s">
        <v>103</v>
      </c>
      <c r="E83" s="397">
        <v>8</v>
      </c>
      <c r="F83" s="238" t="s">
        <v>33</v>
      </c>
      <c r="G83" s="238" t="s">
        <v>105</v>
      </c>
      <c r="H83" s="191" t="s">
        <v>21</v>
      </c>
      <c r="I83" s="97">
        <f>J83+L83</f>
        <v>16</v>
      </c>
      <c r="J83" s="114">
        <v>16</v>
      </c>
      <c r="K83" s="114"/>
      <c r="L83" s="115"/>
      <c r="M83" s="114">
        <f>N83+P83</f>
        <v>25</v>
      </c>
      <c r="N83" s="114">
        <v>25</v>
      </c>
      <c r="O83" s="114"/>
      <c r="P83" s="115"/>
      <c r="Q83" s="114">
        <f>R83+T83</f>
        <v>25</v>
      </c>
      <c r="R83" s="114">
        <v>25</v>
      </c>
      <c r="S83" s="114"/>
      <c r="T83" s="115"/>
      <c r="U83" s="114">
        <f>V83+X83</f>
        <v>25</v>
      </c>
      <c r="V83" s="114">
        <v>25</v>
      </c>
      <c r="W83" s="114"/>
      <c r="X83" s="115"/>
    </row>
    <row r="84" spans="1:28" ht="37.5" customHeight="1" thickBot="1" x14ac:dyDescent="0.3">
      <c r="A84" s="319"/>
      <c r="B84" s="321"/>
      <c r="C84" s="367"/>
      <c r="D84" s="482"/>
      <c r="E84" s="398"/>
      <c r="F84" s="435" t="s">
        <v>20</v>
      </c>
      <c r="G84" s="432"/>
      <c r="H84" s="433"/>
      <c r="I84" s="85">
        <f t="shared" ref="I84" si="68">SUM(J84,L84)</f>
        <v>16</v>
      </c>
      <c r="J84" s="121">
        <f>SUM(J83)</f>
        <v>16</v>
      </c>
      <c r="K84" s="121">
        <f>SUM(K83)</f>
        <v>0</v>
      </c>
      <c r="L84" s="13">
        <f>SUM(L83)</f>
        <v>0</v>
      </c>
      <c r="M84" s="85">
        <f t="shared" ref="M84" si="69">SUM(N84,P84)</f>
        <v>25</v>
      </c>
      <c r="N84" s="121">
        <f>SUM(N83)</f>
        <v>25</v>
      </c>
      <c r="O84" s="121">
        <f>SUM(O83)</f>
        <v>0</v>
      </c>
      <c r="P84" s="13">
        <f>SUM(P83)</f>
        <v>0</v>
      </c>
      <c r="Q84" s="6">
        <f t="shared" ref="Q84" si="70">SUM(R84,T84)</f>
        <v>25</v>
      </c>
      <c r="R84" s="5">
        <f>SUM(R83)</f>
        <v>25</v>
      </c>
      <c r="S84" s="5">
        <f>SUM(S83)</f>
        <v>0</v>
      </c>
      <c r="T84" s="13"/>
      <c r="U84" s="6">
        <f t="shared" ref="U84" si="71">SUM(V84,X84)</f>
        <v>25</v>
      </c>
      <c r="V84" s="5">
        <f>SUM(V83)</f>
        <v>25</v>
      </c>
      <c r="W84" s="5">
        <f>SUM(W83)</f>
        <v>0</v>
      </c>
      <c r="X84" s="13"/>
    </row>
    <row r="85" spans="1:28" ht="13.15" customHeight="1" thickBot="1" x14ac:dyDescent="0.3">
      <c r="A85" s="247">
        <v>1</v>
      </c>
      <c r="B85" s="151">
        <v>2</v>
      </c>
      <c r="C85" s="483" t="s">
        <v>30</v>
      </c>
      <c r="D85" s="484"/>
      <c r="E85" s="484"/>
      <c r="F85" s="484"/>
      <c r="G85" s="484"/>
      <c r="H85" s="485"/>
      <c r="I85" s="14">
        <f>SUM(J85,L85)</f>
        <v>6167.7999999999993</v>
      </c>
      <c r="J85" s="15">
        <f>SUM(J30,J33,J37,J42,J44,J47,J49,J51,J54,J57,J59,J63,J65,J67,J69,J71,J74,J76,J78,J80,J82,J84)</f>
        <v>6121.1999999999989</v>
      </c>
      <c r="K85" s="15">
        <f>SUM(K30,K33,K37,K42,K44,K47,K49,K51,K54,K57,K59,K63,K65,K67,K69,K71,K74,K76,K78,K80,K82,K84)</f>
        <v>3538.5</v>
      </c>
      <c r="L85" s="15">
        <f>SUM(L30,L33,L37,L42,L44,L47,L49,L51,L54,L57,L59,L63,L65,L67,L69,L71,L74,L76,L78,L80,L82,L84)</f>
        <v>46.6</v>
      </c>
      <c r="M85" s="14">
        <f t="shared" ref="M85" si="72">SUM(N85,P85)</f>
        <v>6731</v>
      </c>
      <c r="N85" s="15">
        <f>SUM(N30,N33,N37,N42,N44,N47,N49,N51,N54,N57,N59,N63,N65,N67,N69,N71,N74,N76,N78,N80,N82,N84)</f>
        <v>6726.2</v>
      </c>
      <c r="O85" s="15">
        <f>SUM(O30,O33,O37,O42,O44,O47,O49,O51,O54,O57,O59,O63,O65,O67,O69,O71,O74,O76,O78,O80,O82,O84)</f>
        <v>3748.7000000000003</v>
      </c>
      <c r="P85" s="15">
        <f>SUM(P30,P33,P37,P42,P44,P47,P49,P51,P54,P57,P59,P63,P65,P67,P69,P71,P74,P76,P78,P80,P82,P84)</f>
        <v>4.8</v>
      </c>
      <c r="Q85" s="14">
        <f t="shared" ref="Q85" si="73">SUM(R85,T85)</f>
        <v>6933.6999999999989</v>
      </c>
      <c r="R85" s="15">
        <f>SUM(R30,R33,R37,R42,R44,R47,R49,R51,R54,R57,R59,R63,R65,R67,R69,R71,R74,R76,R78,R80,R82,R84)</f>
        <v>6928.8999999999987</v>
      </c>
      <c r="S85" s="15">
        <f>SUM(S30,S33,S37,S42,S44,S47,S49,S51,S54,S57,S59,S63,S65,S67,S69,S71,S74,S76,S78,S80,S82,S84)</f>
        <v>3912.3000000000006</v>
      </c>
      <c r="T85" s="15">
        <f>SUM(T30,T33,T37,T42,T44,T47,T49,T51,T54,T57,T59,T63,T65,T67,T69,T71,T74,T76,T78,T80,T82,T84)</f>
        <v>4.8</v>
      </c>
      <c r="U85" s="14">
        <f t="shared" ref="U85" si="74">SUM(V85,X85)</f>
        <v>6933.6999999999989</v>
      </c>
      <c r="V85" s="15">
        <f>SUM(V30,V33,V37,V42,V44,V47,V49,V51,V54,V57,V59,V63,V65,V67,V69,V71,V74,V76,V78,V80,V82,V84)</f>
        <v>6928.8999999999987</v>
      </c>
      <c r="W85" s="15">
        <f>SUM(W30,W33,W37,W42,W44,W47,W49,W51,W54,W57,W59,W63,W65,W67,W69,W71,W74,W76,W78,W80,W82,W84)</f>
        <v>3912.3000000000006</v>
      </c>
      <c r="X85" s="179">
        <f>SUM(X30,X33,X37,X42,X44,X47,X49,X51,X54,X57,X59,X63,X65,X67,X69,X71,X74,X76,X78,X80,X82,X84)</f>
        <v>4.8</v>
      </c>
    </row>
    <row r="86" spans="1:28" ht="13" thickBot="1" x14ac:dyDescent="0.3">
      <c r="A86" s="152">
        <v>1</v>
      </c>
      <c r="B86" s="153">
        <v>3</v>
      </c>
      <c r="C86" s="400" t="s">
        <v>61</v>
      </c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2"/>
    </row>
    <row r="87" spans="1:28" ht="18" customHeight="1" x14ac:dyDescent="0.25">
      <c r="A87" s="318">
        <v>1</v>
      </c>
      <c r="B87" s="320">
        <v>3</v>
      </c>
      <c r="C87" s="363">
        <v>1</v>
      </c>
      <c r="D87" s="362" t="s">
        <v>62</v>
      </c>
      <c r="E87" s="486">
        <v>8</v>
      </c>
      <c r="F87" s="332" t="s">
        <v>70</v>
      </c>
      <c r="G87" s="332" t="s">
        <v>63</v>
      </c>
      <c r="H87" s="53" t="s">
        <v>21</v>
      </c>
      <c r="I87" s="148">
        <f t="shared" ref="I87:I89" si="75">SUM(J87,L87)</f>
        <v>0</v>
      </c>
      <c r="J87" s="142"/>
      <c r="K87" s="142">
        <v>0</v>
      </c>
      <c r="L87" s="143">
        <v>0</v>
      </c>
      <c r="M87" s="36">
        <f t="shared" ref="M87:M90" si="76">SUM(N87,P87)</f>
        <v>50</v>
      </c>
      <c r="N87" s="142"/>
      <c r="O87" s="142">
        <v>0</v>
      </c>
      <c r="P87" s="143">
        <v>50</v>
      </c>
      <c r="Q87" s="36">
        <f t="shared" ref="Q87" si="77">SUM(R87,T87)</f>
        <v>150</v>
      </c>
      <c r="R87" s="142">
        <v>50</v>
      </c>
      <c r="S87" s="142">
        <v>0</v>
      </c>
      <c r="T87" s="143">
        <v>100</v>
      </c>
      <c r="U87" s="36">
        <f t="shared" ref="U87" si="78">SUM(V87,X87)</f>
        <v>150</v>
      </c>
      <c r="V87" s="142">
        <v>50</v>
      </c>
      <c r="W87" s="142">
        <v>0</v>
      </c>
      <c r="X87" s="143">
        <v>100</v>
      </c>
    </row>
    <row r="88" spans="1:28" ht="17.25" customHeight="1" x14ac:dyDescent="0.25">
      <c r="A88" s="318"/>
      <c r="B88" s="320"/>
      <c r="C88" s="322"/>
      <c r="D88" s="330"/>
      <c r="E88" s="487"/>
      <c r="F88" s="333"/>
      <c r="G88" s="333"/>
      <c r="H88" s="54" t="s">
        <v>35</v>
      </c>
      <c r="I88" s="38">
        <f t="shared" si="75"/>
        <v>8.6</v>
      </c>
      <c r="J88" s="144">
        <v>8.6</v>
      </c>
      <c r="K88" s="144">
        <v>0</v>
      </c>
      <c r="L88" s="146">
        <v>0</v>
      </c>
      <c r="M88" s="38">
        <f t="shared" si="76"/>
        <v>26</v>
      </c>
      <c r="N88" s="144">
        <v>26</v>
      </c>
      <c r="O88" s="144">
        <v>0</v>
      </c>
      <c r="P88" s="146">
        <v>0</v>
      </c>
      <c r="Q88" s="145">
        <v>22</v>
      </c>
      <c r="R88" s="144">
        <v>26</v>
      </c>
      <c r="S88" s="144">
        <v>0</v>
      </c>
      <c r="T88" s="146">
        <v>0</v>
      </c>
      <c r="U88" s="145">
        <v>22</v>
      </c>
      <c r="V88" s="144">
        <v>26</v>
      </c>
      <c r="W88" s="144">
        <v>0</v>
      </c>
      <c r="X88" s="146">
        <v>0</v>
      </c>
    </row>
    <row r="89" spans="1:28" ht="19.5" customHeight="1" x14ac:dyDescent="0.25">
      <c r="A89" s="318"/>
      <c r="B89" s="320"/>
      <c r="C89" s="322"/>
      <c r="D89" s="330"/>
      <c r="E89" s="487"/>
      <c r="F89" s="333"/>
      <c r="G89" s="333"/>
      <c r="H89" s="57" t="s">
        <v>77</v>
      </c>
      <c r="I89" s="38">
        <f t="shared" si="75"/>
        <v>4.5</v>
      </c>
      <c r="J89" s="144">
        <v>4.5</v>
      </c>
      <c r="K89" s="144"/>
      <c r="L89" s="146">
        <v>0</v>
      </c>
      <c r="M89" s="38">
        <f t="shared" si="76"/>
        <v>6.3</v>
      </c>
      <c r="N89" s="144">
        <v>6.3</v>
      </c>
      <c r="O89" s="144">
        <v>0.2</v>
      </c>
      <c r="P89" s="146">
        <v>0</v>
      </c>
      <c r="Q89" s="38">
        <f t="shared" ref="Q89" si="79">SUM(R89,T89)</f>
        <v>6.3</v>
      </c>
      <c r="R89" s="144">
        <v>6.3</v>
      </c>
      <c r="S89" s="144">
        <v>0.2</v>
      </c>
      <c r="T89" s="146">
        <v>0</v>
      </c>
      <c r="U89" s="38">
        <f t="shared" ref="U89" si="80">SUM(V89,X89)</f>
        <v>6.3</v>
      </c>
      <c r="V89" s="144">
        <v>6.3</v>
      </c>
      <c r="W89" s="144">
        <v>0.2</v>
      </c>
      <c r="X89" s="146">
        <v>0</v>
      </c>
    </row>
    <row r="90" spans="1:28" ht="19.5" customHeight="1" thickBot="1" x14ac:dyDescent="0.3">
      <c r="A90" s="318"/>
      <c r="B90" s="320"/>
      <c r="C90" s="322"/>
      <c r="D90" s="330"/>
      <c r="E90" s="487"/>
      <c r="F90" s="368"/>
      <c r="G90" s="368"/>
      <c r="H90" s="158" t="s">
        <v>106</v>
      </c>
      <c r="I90" s="39">
        <f t="shared" ref="I90" si="81">SUM(J90,L90)</f>
        <v>9</v>
      </c>
      <c r="J90" s="160">
        <v>9</v>
      </c>
      <c r="K90" s="160"/>
      <c r="L90" s="161"/>
      <c r="M90" s="149">
        <f t="shared" si="76"/>
        <v>17.2</v>
      </c>
      <c r="N90" s="160">
        <v>17.2</v>
      </c>
      <c r="O90" s="160"/>
      <c r="P90" s="162"/>
      <c r="Q90" s="159"/>
      <c r="R90" s="160"/>
      <c r="S90" s="160"/>
      <c r="T90" s="162"/>
      <c r="U90" s="159"/>
      <c r="V90" s="160"/>
      <c r="W90" s="160"/>
      <c r="X90" s="162"/>
    </row>
    <row r="91" spans="1:28" ht="18.75" customHeight="1" thickBot="1" x14ac:dyDescent="0.3">
      <c r="A91" s="318"/>
      <c r="B91" s="320"/>
      <c r="C91" s="322"/>
      <c r="D91" s="330"/>
      <c r="E91" s="487"/>
      <c r="F91" s="336" t="s">
        <v>20</v>
      </c>
      <c r="G91" s="337"/>
      <c r="H91" s="338"/>
      <c r="I91" s="65">
        <f t="shared" ref="I91" si="82">SUM(J91,L91)</f>
        <v>22.1</v>
      </c>
      <c r="J91" s="98">
        <f>SUM(J87:J90)</f>
        <v>22.1</v>
      </c>
      <c r="K91" s="98">
        <f>SUM(K87:K89)</f>
        <v>0</v>
      </c>
      <c r="L91" s="98">
        <f>SUM(L87:L89)</f>
        <v>0</v>
      </c>
      <c r="M91" s="65">
        <f>SUM(N91,P91)</f>
        <v>99.5</v>
      </c>
      <c r="N91" s="98">
        <f>SUM(N87:N90)</f>
        <v>49.5</v>
      </c>
      <c r="O91" s="98">
        <f>SUM(O87:O89)</f>
        <v>0.2</v>
      </c>
      <c r="P91" s="98">
        <f>SUM(P87:P89)</f>
        <v>50</v>
      </c>
      <c r="Q91" s="65">
        <f t="shared" ref="Q91" si="83">SUM(R91,T91)</f>
        <v>182.3</v>
      </c>
      <c r="R91" s="98">
        <f>SUM(R87:R89)</f>
        <v>82.3</v>
      </c>
      <c r="S91" s="98">
        <f>SUM(S87:S89)</f>
        <v>0.2</v>
      </c>
      <c r="T91" s="66">
        <f>SUM(T87:T89)</f>
        <v>100</v>
      </c>
      <c r="U91" s="65">
        <f t="shared" ref="U91:U94" si="84">SUM(V91,X91)</f>
        <v>182.3</v>
      </c>
      <c r="V91" s="98">
        <f>SUM(V87:V89)</f>
        <v>82.3</v>
      </c>
      <c r="W91" s="98">
        <f>SUM(W87:W89)</f>
        <v>0.2</v>
      </c>
      <c r="X91" s="66">
        <f>SUM(X87:X89)</f>
        <v>100</v>
      </c>
    </row>
    <row r="92" spans="1:28" ht="18.75" customHeight="1" x14ac:dyDescent="0.25">
      <c r="A92" s="325">
        <v>1</v>
      </c>
      <c r="B92" s="326">
        <v>3</v>
      </c>
      <c r="C92" s="440">
        <v>2</v>
      </c>
      <c r="D92" s="329" t="s">
        <v>74</v>
      </c>
      <c r="E92" s="443" t="s">
        <v>140</v>
      </c>
      <c r="F92" s="323" t="s">
        <v>70</v>
      </c>
      <c r="G92" s="445" t="s">
        <v>73</v>
      </c>
      <c r="H92" s="80" t="s">
        <v>21</v>
      </c>
      <c r="I92" s="148">
        <f t="shared" ref="I92:I94" si="85">SUM(J92,L92)</f>
        <v>23.700000000000003</v>
      </c>
      <c r="J92" s="138">
        <v>4.0999999999999996</v>
      </c>
      <c r="K92" s="138">
        <v>3.1</v>
      </c>
      <c r="L92" s="147">
        <v>19.600000000000001</v>
      </c>
      <c r="M92" s="148">
        <f t="shared" ref="M92:M94" si="86">SUM(N92,P92)</f>
        <v>1.8</v>
      </c>
      <c r="N92" s="138">
        <v>1.3</v>
      </c>
      <c r="O92" s="138">
        <v>0.3</v>
      </c>
      <c r="P92" s="147">
        <v>0.5</v>
      </c>
      <c r="Q92" s="148"/>
      <c r="R92" s="138"/>
      <c r="S92" s="138"/>
      <c r="T92" s="147"/>
      <c r="U92" s="148">
        <f t="shared" si="84"/>
        <v>0</v>
      </c>
      <c r="V92" s="138"/>
      <c r="W92" s="138"/>
      <c r="X92" s="147"/>
    </row>
    <row r="93" spans="1:28" ht="18.75" customHeight="1" x14ac:dyDescent="0.25">
      <c r="A93" s="318"/>
      <c r="B93" s="320"/>
      <c r="C93" s="333"/>
      <c r="D93" s="330"/>
      <c r="E93" s="443"/>
      <c r="F93" s="397"/>
      <c r="G93" s="446"/>
      <c r="H93" s="78" t="s">
        <v>71</v>
      </c>
      <c r="I93" s="38">
        <f t="shared" si="85"/>
        <v>61.199999999999996</v>
      </c>
      <c r="J93" s="139">
        <v>0.3</v>
      </c>
      <c r="K93" s="139">
        <v>0.3</v>
      </c>
      <c r="L93" s="140">
        <v>60.9</v>
      </c>
      <c r="M93" s="38">
        <f t="shared" si="86"/>
        <v>18.8</v>
      </c>
      <c r="N93" s="139">
        <v>15.5</v>
      </c>
      <c r="O93" s="139"/>
      <c r="P93" s="140">
        <v>3.3</v>
      </c>
      <c r="Q93" s="38"/>
      <c r="R93" s="139"/>
      <c r="S93" s="139"/>
      <c r="T93" s="140"/>
      <c r="U93" s="150">
        <f t="shared" si="84"/>
        <v>0</v>
      </c>
      <c r="V93" s="139"/>
      <c r="W93" s="139"/>
      <c r="X93" s="140"/>
    </row>
    <row r="94" spans="1:28" ht="19.5" customHeight="1" thickBot="1" x14ac:dyDescent="0.3">
      <c r="A94" s="318"/>
      <c r="B94" s="320"/>
      <c r="C94" s="333"/>
      <c r="D94" s="330"/>
      <c r="E94" s="443"/>
      <c r="F94" s="324"/>
      <c r="G94" s="447"/>
      <c r="H94" s="79" t="s">
        <v>77</v>
      </c>
      <c r="I94" s="39">
        <f t="shared" si="85"/>
        <v>19.399999999999999</v>
      </c>
      <c r="J94" s="277">
        <v>0.9</v>
      </c>
      <c r="K94" s="278">
        <v>0.9</v>
      </c>
      <c r="L94" s="279">
        <v>18.5</v>
      </c>
      <c r="M94" s="39">
        <f t="shared" si="86"/>
        <v>3.4</v>
      </c>
      <c r="N94" s="277"/>
      <c r="O94" s="278"/>
      <c r="P94" s="279">
        <v>3.4</v>
      </c>
      <c r="Q94" s="149">
        <f t="shared" ref="Q94" si="87">SUM(R94,T94)</f>
        <v>0</v>
      </c>
      <c r="R94" s="141"/>
      <c r="S94" s="139"/>
      <c r="T94" s="140"/>
      <c r="U94" s="39">
        <f t="shared" si="84"/>
        <v>0</v>
      </c>
      <c r="V94" s="141"/>
      <c r="W94" s="139"/>
      <c r="X94" s="140"/>
    </row>
    <row r="95" spans="1:28" ht="22.5" customHeight="1" thickBot="1" x14ac:dyDescent="0.3">
      <c r="A95" s="318"/>
      <c r="B95" s="320"/>
      <c r="C95" s="333"/>
      <c r="D95" s="330"/>
      <c r="E95" s="444"/>
      <c r="F95" s="435" t="s">
        <v>20</v>
      </c>
      <c r="G95" s="432"/>
      <c r="H95" s="433"/>
      <c r="I95" s="68">
        <f>SUM(J95,L95)</f>
        <v>104.3</v>
      </c>
      <c r="J95" s="102">
        <f>SUM(J92,J93:J94)</f>
        <v>5.3</v>
      </c>
      <c r="K95" s="102">
        <f t="shared" ref="K95:L95" si="88">SUM(K92,K93:K94)</f>
        <v>4.3</v>
      </c>
      <c r="L95" s="102">
        <f t="shared" si="88"/>
        <v>99</v>
      </c>
      <c r="M95" s="68">
        <f>SUM(N95,P95)</f>
        <v>24</v>
      </c>
      <c r="N95" s="102">
        <f>SUM(N92,N93:N94)</f>
        <v>16.8</v>
      </c>
      <c r="O95" s="102">
        <f t="shared" ref="O95" si="89">SUM(O92,O93:O94)</f>
        <v>0.3</v>
      </c>
      <c r="P95" s="102">
        <f t="shared" ref="P95" si="90">SUM(P92,P93:P94)</f>
        <v>7.1999999999999993</v>
      </c>
      <c r="Q95" s="85">
        <f t="shared" ref="Q95" si="91">SUM(R95,T95)</f>
        <v>0</v>
      </c>
      <c r="R95" s="5">
        <f>SUM(R92,R93:R94)</f>
        <v>0</v>
      </c>
      <c r="S95" s="5">
        <f t="shared" ref="S95:T95" si="92">SUM(S92,S93:S94)</f>
        <v>0</v>
      </c>
      <c r="T95" s="13">
        <f t="shared" si="92"/>
        <v>0</v>
      </c>
      <c r="U95" s="85">
        <f t="shared" ref="U95:U100" si="93">SUM(V95,X95)</f>
        <v>0</v>
      </c>
      <c r="V95" s="5">
        <f>SUM(V92,V93:V94)</f>
        <v>0</v>
      </c>
      <c r="W95" s="5">
        <f t="shared" ref="W95:X95" si="94">SUM(W92,W93:W94)</f>
        <v>0</v>
      </c>
      <c r="X95" s="13">
        <f t="shared" si="94"/>
        <v>0</v>
      </c>
    </row>
    <row r="96" spans="1:28" ht="18" customHeight="1" x14ac:dyDescent="0.25">
      <c r="A96" s="325">
        <v>1</v>
      </c>
      <c r="B96" s="326">
        <v>3</v>
      </c>
      <c r="C96" s="440">
        <v>3</v>
      </c>
      <c r="D96" s="329" t="s">
        <v>91</v>
      </c>
      <c r="E96" s="441" t="s">
        <v>141</v>
      </c>
      <c r="F96" s="363" t="s">
        <v>33</v>
      </c>
      <c r="G96" s="438" t="s">
        <v>76</v>
      </c>
      <c r="H96" s="60" t="s">
        <v>21</v>
      </c>
      <c r="I96" s="124">
        <f>J96+L96</f>
        <v>0</v>
      </c>
      <c r="J96" s="125"/>
      <c r="K96" s="125">
        <v>0</v>
      </c>
      <c r="L96" s="126"/>
      <c r="M96" s="89">
        <f t="shared" ref="M96:M97" si="95">SUM(N96,P96)</f>
        <v>80</v>
      </c>
      <c r="N96" s="114">
        <v>0</v>
      </c>
      <c r="O96" s="114">
        <v>0</v>
      </c>
      <c r="P96" s="115">
        <v>80</v>
      </c>
      <c r="Q96" s="89">
        <f t="shared" ref="Q96:Q100" si="96">SUM(R96,T96)</f>
        <v>214.4</v>
      </c>
      <c r="R96" s="114">
        <v>0</v>
      </c>
      <c r="S96" s="114">
        <v>0</v>
      </c>
      <c r="T96" s="115">
        <v>214.4</v>
      </c>
      <c r="U96" s="89">
        <f t="shared" si="93"/>
        <v>0</v>
      </c>
      <c r="V96" s="114">
        <v>0</v>
      </c>
      <c r="W96" s="114">
        <v>0</v>
      </c>
      <c r="X96" s="115">
        <v>0</v>
      </c>
    </row>
    <row r="97" spans="1:24" ht="19.5" customHeight="1" thickBot="1" x14ac:dyDescent="0.3">
      <c r="A97" s="318"/>
      <c r="B97" s="320"/>
      <c r="C97" s="333"/>
      <c r="D97" s="330"/>
      <c r="E97" s="442"/>
      <c r="F97" s="367"/>
      <c r="G97" s="439"/>
      <c r="H97" s="61" t="s">
        <v>71</v>
      </c>
      <c r="I97" s="16"/>
      <c r="J97" s="17"/>
      <c r="K97" s="17"/>
      <c r="L97" s="12"/>
      <c r="M97" s="10">
        <f t="shared" si="95"/>
        <v>0</v>
      </c>
      <c r="N97" s="11">
        <v>0</v>
      </c>
      <c r="O97" s="11">
        <v>0</v>
      </c>
      <c r="P97" s="12">
        <v>0</v>
      </c>
      <c r="Q97" s="10">
        <f t="shared" si="96"/>
        <v>382.3</v>
      </c>
      <c r="R97" s="11">
        <v>0</v>
      </c>
      <c r="S97" s="11">
        <v>0</v>
      </c>
      <c r="T97" s="12">
        <v>382.3</v>
      </c>
      <c r="U97" s="10">
        <f t="shared" si="93"/>
        <v>0</v>
      </c>
      <c r="V97" s="11">
        <v>0</v>
      </c>
      <c r="W97" s="11">
        <v>0</v>
      </c>
      <c r="X97" s="12">
        <v>0</v>
      </c>
    </row>
    <row r="98" spans="1:24" ht="21.4" customHeight="1" thickBot="1" x14ac:dyDescent="0.3">
      <c r="A98" s="318"/>
      <c r="B98" s="320"/>
      <c r="C98" s="333"/>
      <c r="D98" s="330"/>
      <c r="E98" s="442"/>
      <c r="F98" s="336" t="s">
        <v>20</v>
      </c>
      <c r="G98" s="337"/>
      <c r="H98" s="338"/>
      <c r="I98" s="6">
        <f t="shared" ref="I98:I108" si="97">SUM(J98,L98)</f>
        <v>0</v>
      </c>
      <c r="J98" s="5">
        <f>SUM(J96,J97)</f>
        <v>0</v>
      </c>
      <c r="K98" s="5">
        <f>SUM(K96,K97)</f>
        <v>0</v>
      </c>
      <c r="L98" s="5">
        <f>SUM(L96,L97)</f>
        <v>0</v>
      </c>
      <c r="M98" s="85">
        <f>SUM(N98,P98)</f>
        <v>80</v>
      </c>
      <c r="N98" s="5">
        <f>SUM(N96,N97)</f>
        <v>0</v>
      </c>
      <c r="O98" s="5">
        <f>SUM(O96,O97)</f>
        <v>0</v>
      </c>
      <c r="P98" s="5">
        <f>SUM(P96,P97)</f>
        <v>80</v>
      </c>
      <c r="Q98" s="85">
        <f t="shared" si="96"/>
        <v>596.70000000000005</v>
      </c>
      <c r="R98" s="5">
        <f>SUM(R96,R97)</f>
        <v>0</v>
      </c>
      <c r="S98" s="5">
        <f>SUM(S96,S97)</f>
        <v>0</v>
      </c>
      <c r="T98" s="13">
        <f>SUM(T96,T97)</f>
        <v>596.70000000000005</v>
      </c>
      <c r="U98" s="85">
        <f t="shared" si="93"/>
        <v>0</v>
      </c>
      <c r="V98" s="5">
        <f>SUM(V96,V97)</f>
        <v>0</v>
      </c>
      <c r="W98" s="5">
        <f>SUM(W96,W97)</f>
        <v>0</v>
      </c>
      <c r="X98" s="13">
        <f>SUM(X96,X97)</f>
        <v>0</v>
      </c>
    </row>
    <row r="99" spans="1:24" ht="23.65" customHeight="1" thickBot="1" x14ac:dyDescent="0.3">
      <c r="A99" s="325">
        <v>1</v>
      </c>
      <c r="B99" s="326">
        <v>3</v>
      </c>
      <c r="C99" s="324">
        <v>4</v>
      </c>
      <c r="D99" s="396" t="s">
        <v>120</v>
      </c>
      <c r="E99" s="397">
        <v>7</v>
      </c>
      <c r="F99" s="238" t="s">
        <v>33</v>
      </c>
      <c r="G99" s="238" t="s">
        <v>88</v>
      </c>
      <c r="H99" s="104" t="s">
        <v>21</v>
      </c>
      <c r="I99" s="89">
        <f t="shared" si="97"/>
        <v>10</v>
      </c>
      <c r="J99" s="114"/>
      <c r="K99" s="114"/>
      <c r="L99" s="115">
        <v>10</v>
      </c>
      <c r="M99" s="89">
        <f t="shared" ref="M99:M102" si="98">SUM(N99,P99)</f>
        <v>5</v>
      </c>
      <c r="N99" s="114">
        <v>0</v>
      </c>
      <c r="O99" s="114">
        <v>0</v>
      </c>
      <c r="P99" s="115">
        <v>5</v>
      </c>
      <c r="Q99" s="89">
        <f t="shared" si="96"/>
        <v>0</v>
      </c>
      <c r="R99" s="114"/>
      <c r="S99" s="114">
        <v>0</v>
      </c>
      <c r="T99" s="115"/>
      <c r="U99" s="89">
        <f t="shared" si="93"/>
        <v>0</v>
      </c>
      <c r="V99" s="114"/>
      <c r="W99" s="114">
        <v>0</v>
      </c>
      <c r="X99" s="115"/>
    </row>
    <row r="100" spans="1:24" ht="21.75" customHeight="1" thickBot="1" x14ac:dyDescent="0.3">
      <c r="A100" s="319"/>
      <c r="B100" s="321"/>
      <c r="C100" s="322"/>
      <c r="D100" s="396"/>
      <c r="E100" s="398"/>
      <c r="F100" s="435" t="s">
        <v>20</v>
      </c>
      <c r="G100" s="432"/>
      <c r="H100" s="433"/>
      <c r="I100" s="85">
        <f t="shared" si="97"/>
        <v>10</v>
      </c>
      <c r="J100" s="121">
        <f>SUM(J99)</f>
        <v>0</v>
      </c>
      <c r="K100" s="121">
        <f>SUM(K99)</f>
        <v>0</v>
      </c>
      <c r="L100" s="13">
        <f>SUM(L99)</f>
        <v>10</v>
      </c>
      <c r="M100" s="85">
        <f t="shared" si="98"/>
        <v>5</v>
      </c>
      <c r="N100" s="121">
        <f>SUM(N99)</f>
        <v>0</v>
      </c>
      <c r="O100" s="121">
        <f>SUM(O99)</f>
        <v>0</v>
      </c>
      <c r="P100" s="13">
        <f>SUM(P99)</f>
        <v>5</v>
      </c>
      <c r="Q100" s="6">
        <f t="shared" si="96"/>
        <v>0</v>
      </c>
      <c r="R100" s="5">
        <f>SUM(R99)</f>
        <v>0</v>
      </c>
      <c r="S100" s="5">
        <f>SUM(S99)</f>
        <v>0</v>
      </c>
      <c r="T100" s="13">
        <f>SUM(T99)</f>
        <v>0</v>
      </c>
      <c r="U100" s="6">
        <f t="shared" si="93"/>
        <v>0</v>
      </c>
      <c r="V100" s="5">
        <f>SUM(V99)</f>
        <v>0</v>
      </c>
      <c r="W100" s="5">
        <f>SUM(W99)</f>
        <v>0</v>
      </c>
      <c r="X100" s="13">
        <f>SUM(X99)</f>
        <v>0</v>
      </c>
    </row>
    <row r="101" spans="1:24" ht="22.9" customHeight="1" x14ac:dyDescent="0.25">
      <c r="A101" s="436">
        <v>1</v>
      </c>
      <c r="B101" s="326">
        <v>3</v>
      </c>
      <c r="C101" s="324">
        <v>5</v>
      </c>
      <c r="D101" s="396" t="s">
        <v>111</v>
      </c>
      <c r="E101" s="397">
        <v>7</v>
      </c>
      <c r="F101" s="371" t="s">
        <v>33</v>
      </c>
      <c r="G101" s="322" t="s">
        <v>112</v>
      </c>
      <c r="H101" s="80" t="s">
        <v>71</v>
      </c>
      <c r="I101" s="89">
        <f t="shared" ref="I101:I103" si="99">SUM(J101,L101)</f>
        <v>0</v>
      </c>
      <c r="J101" s="170"/>
      <c r="K101" s="114"/>
      <c r="L101" s="115"/>
      <c r="M101" s="169">
        <f t="shared" si="98"/>
        <v>166.1</v>
      </c>
      <c r="N101" s="170">
        <v>1.6</v>
      </c>
      <c r="O101" s="170">
        <v>1.5</v>
      </c>
      <c r="P101" s="115">
        <v>164.5</v>
      </c>
      <c r="Q101" s="89">
        <f t="shared" ref="Q101:Q106" si="100">SUM(R101,T101)</f>
        <v>10.3</v>
      </c>
      <c r="R101" s="114">
        <v>0.3</v>
      </c>
      <c r="S101" s="114">
        <v>0.2</v>
      </c>
      <c r="T101" s="168">
        <v>10</v>
      </c>
      <c r="U101" s="169">
        <f t="shared" ref="U101:U106" si="101">SUM(V101,X101)</f>
        <v>0</v>
      </c>
      <c r="V101" s="170"/>
      <c r="W101" s="170">
        <v>0</v>
      </c>
      <c r="X101" s="168"/>
    </row>
    <row r="102" spans="1:24" ht="22.15" customHeight="1" thickBot="1" x14ac:dyDescent="0.3">
      <c r="A102" s="494"/>
      <c r="B102" s="320"/>
      <c r="C102" s="322"/>
      <c r="D102" s="396"/>
      <c r="E102" s="397"/>
      <c r="F102" s="372"/>
      <c r="G102" s="367"/>
      <c r="H102" s="59" t="s">
        <v>21</v>
      </c>
      <c r="I102" s="32"/>
      <c r="J102" s="94"/>
      <c r="K102" s="33"/>
      <c r="L102" s="31"/>
      <c r="M102" s="93">
        <f t="shared" si="98"/>
        <v>50</v>
      </c>
      <c r="N102" s="94"/>
      <c r="O102" s="94"/>
      <c r="P102" s="31">
        <v>50</v>
      </c>
      <c r="Q102" s="255"/>
      <c r="R102" s="164"/>
      <c r="S102" s="164"/>
      <c r="T102" s="92"/>
      <c r="U102" s="93"/>
      <c r="V102" s="94"/>
      <c r="W102" s="94"/>
      <c r="X102" s="92"/>
    </row>
    <row r="103" spans="1:24" ht="30" customHeight="1" thickBot="1" x14ac:dyDescent="0.3">
      <c r="A103" s="437"/>
      <c r="B103" s="321"/>
      <c r="C103" s="323"/>
      <c r="D103" s="396"/>
      <c r="E103" s="397"/>
      <c r="F103" s="431" t="s">
        <v>20</v>
      </c>
      <c r="G103" s="432"/>
      <c r="H103" s="433"/>
      <c r="I103" s="85">
        <f t="shared" si="99"/>
        <v>0</v>
      </c>
      <c r="J103" s="121">
        <f>SUM(J101)</f>
        <v>0</v>
      </c>
      <c r="K103" s="121">
        <f>SUM(K101)</f>
        <v>0</v>
      </c>
      <c r="L103" s="13">
        <f>SUM(L101)</f>
        <v>0</v>
      </c>
      <c r="M103" s="85">
        <f t="shared" ref="M103:M105" si="102">SUM(N103,P103)</f>
        <v>216.1</v>
      </c>
      <c r="N103" s="121">
        <f>SUM(N101)</f>
        <v>1.6</v>
      </c>
      <c r="O103" s="121">
        <f>SUM(O101)</f>
        <v>1.5</v>
      </c>
      <c r="P103" s="5">
        <f>SUM(P101,P102)</f>
        <v>214.5</v>
      </c>
      <c r="Q103" s="6">
        <f t="shared" si="100"/>
        <v>10.3</v>
      </c>
      <c r="R103" s="5">
        <f>SUM(R101)</f>
        <v>0.3</v>
      </c>
      <c r="S103" s="5">
        <f>SUM(S101)</f>
        <v>0.2</v>
      </c>
      <c r="T103" s="13">
        <f>SUM(T101)</f>
        <v>10</v>
      </c>
      <c r="U103" s="6">
        <f t="shared" si="101"/>
        <v>0</v>
      </c>
      <c r="V103" s="5">
        <f>SUM(V101)</f>
        <v>0</v>
      </c>
      <c r="W103" s="5">
        <f>SUM(W101)</f>
        <v>0</v>
      </c>
      <c r="X103" s="13">
        <f>SUM(X101)</f>
        <v>0</v>
      </c>
    </row>
    <row r="104" spans="1:24" ht="19.5" customHeight="1" x14ac:dyDescent="0.25">
      <c r="A104" s="318">
        <v>1</v>
      </c>
      <c r="B104" s="320">
        <v>3</v>
      </c>
      <c r="C104" s="333">
        <v>6</v>
      </c>
      <c r="D104" s="330" t="s">
        <v>114</v>
      </c>
      <c r="E104" s="442" t="s">
        <v>137</v>
      </c>
      <c r="F104" s="363" t="s">
        <v>49</v>
      </c>
      <c r="G104" s="438" t="s">
        <v>113</v>
      </c>
      <c r="H104" s="60" t="s">
        <v>21</v>
      </c>
      <c r="I104" s="124">
        <f>J104+L104</f>
        <v>0</v>
      </c>
      <c r="J104" s="125"/>
      <c r="K104" s="125">
        <v>0</v>
      </c>
      <c r="L104" s="126"/>
      <c r="M104" s="89">
        <f t="shared" si="102"/>
        <v>27.7</v>
      </c>
      <c r="N104" s="114">
        <v>0</v>
      </c>
      <c r="O104" s="114">
        <v>0</v>
      </c>
      <c r="P104" s="115">
        <v>27.7</v>
      </c>
      <c r="Q104" s="89">
        <f t="shared" si="100"/>
        <v>0</v>
      </c>
      <c r="R104" s="114">
        <v>0</v>
      </c>
      <c r="S104" s="114">
        <v>0</v>
      </c>
      <c r="T104" s="115">
        <v>0</v>
      </c>
      <c r="U104" s="89">
        <f t="shared" si="101"/>
        <v>0</v>
      </c>
      <c r="V104" s="114">
        <v>0</v>
      </c>
      <c r="W104" s="114">
        <v>0</v>
      </c>
      <c r="X104" s="115">
        <v>0</v>
      </c>
    </row>
    <row r="105" spans="1:24" ht="18.75" customHeight="1" thickBot="1" x14ac:dyDescent="0.3">
      <c r="A105" s="318"/>
      <c r="B105" s="320"/>
      <c r="C105" s="333"/>
      <c r="D105" s="330"/>
      <c r="E105" s="442"/>
      <c r="F105" s="367"/>
      <c r="G105" s="439"/>
      <c r="H105" s="61" t="s">
        <v>79</v>
      </c>
      <c r="I105" s="16"/>
      <c r="J105" s="17"/>
      <c r="K105" s="17"/>
      <c r="L105" s="12"/>
      <c r="M105" s="10">
        <f t="shared" si="102"/>
        <v>87.6</v>
      </c>
      <c r="N105" s="11">
        <v>0</v>
      </c>
      <c r="O105" s="11">
        <v>0</v>
      </c>
      <c r="P105" s="12">
        <v>87.6</v>
      </c>
      <c r="Q105" s="10">
        <f t="shared" si="100"/>
        <v>0</v>
      </c>
      <c r="R105" s="11">
        <v>0</v>
      </c>
      <c r="S105" s="11">
        <v>0</v>
      </c>
      <c r="T105" s="12">
        <v>0</v>
      </c>
      <c r="U105" s="10">
        <f t="shared" si="101"/>
        <v>0</v>
      </c>
      <c r="V105" s="11">
        <v>0</v>
      </c>
      <c r="W105" s="11">
        <v>0</v>
      </c>
      <c r="X105" s="12">
        <v>0</v>
      </c>
    </row>
    <row r="106" spans="1:24" ht="21.4" customHeight="1" thickBot="1" x14ac:dyDescent="0.3">
      <c r="A106" s="318"/>
      <c r="B106" s="320"/>
      <c r="C106" s="333"/>
      <c r="D106" s="330"/>
      <c r="E106" s="442"/>
      <c r="F106" s="336" t="s">
        <v>20</v>
      </c>
      <c r="G106" s="337"/>
      <c r="H106" s="338"/>
      <c r="I106" s="6">
        <f t="shared" ref="I106" si="103">SUM(J106,L106)</f>
        <v>0</v>
      </c>
      <c r="J106" s="5">
        <f>SUM(J104,J105)</f>
        <v>0</v>
      </c>
      <c r="K106" s="5">
        <f>SUM(K104,K105)</f>
        <v>0</v>
      </c>
      <c r="L106" s="5">
        <f>SUM(L104,L105)</f>
        <v>0</v>
      </c>
      <c r="M106" s="85">
        <f>SUM(N106,P106)</f>
        <v>115.3</v>
      </c>
      <c r="N106" s="5">
        <f>SUM(N104,N105)</f>
        <v>0</v>
      </c>
      <c r="O106" s="5">
        <f>SUM(O104,O105)</f>
        <v>0</v>
      </c>
      <c r="P106" s="5">
        <f>SUM(P104,P105)</f>
        <v>115.3</v>
      </c>
      <c r="Q106" s="85">
        <f t="shared" si="100"/>
        <v>0</v>
      </c>
      <c r="R106" s="5">
        <f>SUM(R104,R105)</f>
        <v>0</v>
      </c>
      <c r="S106" s="5">
        <f>SUM(S104,S105)</f>
        <v>0</v>
      </c>
      <c r="T106" s="13">
        <f>SUM(T104,T105)</f>
        <v>0</v>
      </c>
      <c r="U106" s="85">
        <f t="shared" si="101"/>
        <v>0</v>
      </c>
      <c r="V106" s="5">
        <f>SUM(V104,V105)</f>
        <v>0</v>
      </c>
      <c r="W106" s="5">
        <f>SUM(W104,W105)</f>
        <v>0</v>
      </c>
      <c r="X106" s="13">
        <f>SUM(X104,X105)</f>
        <v>0</v>
      </c>
    </row>
    <row r="107" spans="1:24" ht="13.5" customHeight="1" thickBot="1" x14ac:dyDescent="0.3">
      <c r="A107" s="242">
        <v>1</v>
      </c>
      <c r="B107" s="62">
        <v>3</v>
      </c>
      <c r="C107" s="425" t="s">
        <v>30</v>
      </c>
      <c r="D107" s="426"/>
      <c r="E107" s="426"/>
      <c r="F107" s="426"/>
      <c r="G107" s="426"/>
      <c r="H107" s="427"/>
      <c r="I107" s="8">
        <f>J107+L107</f>
        <v>136.4</v>
      </c>
      <c r="J107" s="8">
        <f>SUM(J91,J95,J98,J100,J103,J106)</f>
        <v>27.400000000000002</v>
      </c>
      <c r="K107" s="8">
        <f>SUM(K91,K95,K98,K100,K103,K106)</f>
        <v>4.3</v>
      </c>
      <c r="L107" s="9">
        <f>SUM(L91,L95,L98,L100,L103,L106)</f>
        <v>109</v>
      </c>
      <c r="M107" s="263">
        <f>N107+P107</f>
        <v>539.9</v>
      </c>
      <c r="N107" s="8">
        <f>SUM(N91,N95,N98,N100,N103,N106)</f>
        <v>67.899999999999991</v>
      </c>
      <c r="O107" s="8">
        <f>SUM(O91,O95,O98,O100,O103,O106)</f>
        <v>2</v>
      </c>
      <c r="P107" s="264">
        <f>SUM(P91,P95,P98,P100,P103,P106)</f>
        <v>472</v>
      </c>
      <c r="Q107" s="7">
        <f>R107+T107</f>
        <v>789.30000000000007</v>
      </c>
      <c r="R107" s="8">
        <f>SUM(R91,R95,R98,R100,R103,R106)</f>
        <v>82.6</v>
      </c>
      <c r="S107" s="8">
        <f>SUM(S91,S95,S98,S100,S103,S106)</f>
        <v>0.4</v>
      </c>
      <c r="T107" s="264">
        <f>SUM(T91,T95,T98,T100,T103,T106)</f>
        <v>706.7</v>
      </c>
      <c r="U107" s="7">
        <f>V107+X107</f>
        <v>182.3</v>
      </c>
      <c r="V107" s="8">
        <f>SUM(V91,V95,V98,V100,V103,V106)</f>
        <v>82.3</v>
      </c>
      <c r="W107" s="8">
        <f>SUM(W91,W95,W98,W100,W103,W106)</f>
        <v>0.2</v>
      </c>
      <c r="X107" s="9">
        <f>SUM(X91,X95,X98,X100,X103,X106)</f>
        <v>100</v>
      </c>
    </row>
    <row r="108" spans="1:24" ht="13.5" customHeight="1" thickBot="1" x14ac:dyDescent="0.3">
      <c r="A108" s="63">
        <v>1</v>
      </c>
      <c r="B108" s="448" t="s">
        <v>64</v>
      </c>
      <c r="C108" s="449"/>
      <c r="D108" s="449"/>
      <c r="E108" s="449"/>
      <c r="F108" s="449"/>
      <c r="G108" s="449"/>
      <c r="H108" s="450"/>
      <c r="I108" s="18">
        <f t="shared" si="97"/>
        <v>18667.8</v>
      </c>
      <c r="J108" s="19">
        <f>J107+J85+J23</f>
        <v>18512.2</v>
      </c>
      <c r="K108" s="19">
        <f>K107+K85+K23</f>
        <v>3542.8</v>
      </c>
      <c r="L108" s="19">
        <f>L107+L85+L23</f>
        <v>155.6</v>
      </c>
      <c r="M108" s="18">
        <f>SUM(N108,P108)</f>
        <v>22334.6</v>
      </c>
      <c r="N108" s="19">
        <f>N107+N85+N23</f>
        <v>21857.8</v>
      </c>
      <c r="O108" s="19">
        <f>O107+O85+O23</f>
        <v>3750.7000000000003</v>
      </c>
      <c r="P108" s="19">
        <f>P107+P85+P23</f>
        <v>476.8</v>
      </c>
      <c r="Q108" s="18">
        <f>SUM(R108,T108)</f>
        <v>23710.1</v>
      </c>
      <c r="R108" s="19">
        <f>R107+R85+R23</f>
        <v>22998.6</v>
      </c>
      <c r="S108" s="19">
        <f>S107+S85+S23</f>
        <v>3912.7000000000007</v>
      </c>
      <c r="T108" s="28">
        <f>T107+T85+T23</f>
        <v>711.5</v>
      </c>
      <c r="U108" s="18">
        <f>SUM(V108,X108)</f>
        <v>23103.1</v>
      </c>
      <c r="V108" s="19">
        <f>V107+V85+V23</f>
        <v>22998.3</v>
      </c>
      <c r="W108" s="19">
        <f>W107+W85+W23</f>
        <v>3912.5000000000005</v>
      </c>
      <c r="X108" s="28">
        <f>X107+X85+X23</f>
        <v>104.8</v>
      </c>
    </row>
    <row r="109" spans="1:24" ht="13.15" customHeight="1" thickBot="1" x14ac:dyDescent="0.3">
      <c r="A109" s="64">
        <v>2</v>
      </c>
      <c r="B109" s="466" t="s">
        <v>65</v>
      </c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467"/>
      <c r="W109" s="467"/>
      <c r="X109" s="468"/>
    </row>
    <row r="110" spans="1:24" ht="13" thickBot="1" x14ac:dyDescent="0.3">
      <c r="A110" s="75">
        <v>2</v>
      </c>
      <c r="B110" s="76">
        <v>1</v>
      </c>
      <c r="C110" s="400" t="s">
        <v>97</v>
      </c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2"/>
    </row>
    <row r="111" spans="1:24" ht="19.399999999999999" customHeight="1" x14ac:dyDescent="0.25">
      <c r="A111" s="469">
        <v>2</v>
      </c>
      <c r="B111" s="470">
        <v>1</v>
      </c>
      <c r="C111" s="421">
        <v>1</v>
      </c>
      <c r="D111" s="396" t="s">
        <v>92</v>
      </c>
      <c r="E111" s="471">
        <v>7</v>
      </c>
      <c r="F111" s="473" t="s">
        <v>66</v>
      </c>
      <c r="G111" s="332" t="s">
        <v>93</v>
      </c>
      <c r="H111" s="53" t="s">
        <v>77</v>
      </c>
      <c r="I111" s="89">
        <f t="shared" ref="I111:I112" si="104">SUM(J111,L111)</f>
        <v>66.3</v>
      </c>
      <c r="J111" s="83">
        <v>66.3</v>
      </c>
      <c r="K111" s="83">
        <v>65</v>
      </c>
      <c r="L111" s="37"/>
      <c r="M111" s="83">
        <v>76.3</v>
      </c>
      <c r="N111" s="83">
        <v>76.3</v>
      </c>
      <c r="O111" s="83">
        <v>74.400000000000006</v>
      </c>
      <c r="P111" s="37"/>
      <c r="Q111" s="83">
        <v>76.3</v>
      </c>
      <c r="R111" s="83">
        <v>76.3</v>
      </c>
      <c r="S111" s="83">
        <v>74.400000000000006</v>
      </c>
      <c r="T111" s="41">
        <v>0</v>
      </c>
      <c r="U111" s="83">
        <v>76.3</v>
      </c>
      <c r="V111" s="83">
        <v>76.3</v>
      </c>
      <c r="W111" s="83">
        <v>74.400000000000006</v>
      </c>
      <c r="X111" s="41">
        <v>0</v>
      </c>
    </row>
    <row r="112" spans="1:24" ht="16.399999999999999" customHeight="1" thickBot="1" x14ac:dyDescent="0.3">
      <c r="A112" s="469"/>
      <c r="B112" s="470"/>
      <c r="C112" s="421"/>
      <c r="D112" s="396"/>
      <c r="E112" s="471"/>
      <c r="F112" s="474"/>
      <c r="G112" s="333"/>
      <c r="H112" s="54" t="s">
        <v>21</v>
      </c>
      <c r="I112" s="10">
        <f t="shared" si="104"/>
        <v>31.3</v>
      </c>
      <c r="J112" s="84">
        <v>31.3</v>
      </c>
      <c r="K112" s="84">
        <v>30.3</v>
      </c>
      <c r="L112" s="40"/>
      <c r="M112" s="39"/>
      <c r="N112" s="84"/>
      <c r="O112" s="84"/>
      <c r="P112" s="40"/>
      <c r="Q112" s="39"/>
      <c r="R112" s="84"/>
      <c r="S112" s="42"/>
      <c r="T112" s="43">
        <v>0</v>
      </c>
      <c r="U112" s="39"/>
      <c r="V112" s="84"/>
      <c r="W112" s="42"/>
      <c r="X112" s="43">
        <v>0</v>
      </c>
    </row>
    <row r="113" spans="1:29" ht="17.149999999999999" customHeight="1" thickBot="1" x14ac:dyDescent="0.3">
      <c r="A113" s="469"/>
      <c r="B113" s="470"/>
      <c r="C113" s="440"/>
      <c r="D113" s="329"/>
      <c r="E113" s="472"/>
      <c r="F113" s="364" t="s">
        <v>20</v>
      </c>
      <c r="G113" s="365"/>
      <c r="H113" s="366"/>
      <c r="I113" s="85">
        <f>SUM(J113,L113)</f>
        <v>97.6</v>
      </c>
      <c r="J113" s="121">
        <f>SUM(J111:J112)</f>
        <v>97.6</v>
      </c>
      <c r="K113" s="121">
        <f>SUM(K111:K112)</f>
        <v>95.3</v>
      </c>
      <c r="L113" s="5">
        <f>SUM(L111:L112)</f>
        <v>0</v>
      </c>
      <c r="M113" s="85">
        <f t="shared" ref="M113" si="105">SUM(N113,P113)</f>
        <v>76.3</v>
      </c>
      <c r="N113" s="5">
        <f>SUM(N111:N112)</f>
        <v>76.3</v>
      </c>
      <c r="O113" s="5">
        <f>SUM(O111:O112)</f>
        <v>74.400000000000006</v>
      </c>
      <c r="P113" s="5">
        <f>SUM(P111:P112)</f>
        <v>0</v>
      </c>
      <c r="Q113" s="85">
        <f t="shared" ref="Q113" si="106">SUM(R113,T113)</f>
        <v>76.3</v>
      </c>
      <c r="R113" s="121">
        <f>SUM(R111:R112)</f>
        <v>76.3</v>
      </c>
      <c r="S113" s="121">
        <f>SUM(S111:S112)</f>
        <v>74.400000000000006</v>
      </c>
      <c r="T113" s="13">
        <f>SUM(T111:T112)</f>
        <v>0</v>
      </c>
      <c r="U113" s="85">
        <f t="shared" ref="U113" si="107">SUM(V113,X113)</f>
        <v>76.3</v>
      </c>
      <c r="V113" s="121">
        <f>SUM(V111:V112)</f>
        <v>76.3</v>
      </c>
      <c r="W113" s="121">
        <f>SUM(W111:W112)</f>
        <v>74.400000000000006</v>
      </c>
      <c r="X113" s="13">
        <f>SUM(X111:X112)</f>
        <v>0</v>
      </c>
    </row>
    <row r="114" spans="1:29" ht="13.5" customHeight="1" thickBot="1" x14ac:dyDescent="0.3">
      <c r="A114" s="244">
        <v>2</v>
      </c>
      <c r="B114" s="77">
        <v>1</v>
      </c>
      <c r="C114" s="451" t="s">
        <v>30</v>
      </c>
      <c r="D114" s="452"/>
      <c r="E114" s="452"/>
      <c r="F114" s="452"/>
      <c r="G114" s="452"/>
      <c r="H114" s="453"/>
      <c r="I114" s="181">
        <f>SUM(J114,L114)</f>
        <v>97.6</v>
      </c>
      <c r="J114" s="182">
        <f>SUM(J113)</f>
        <v>97.6</v>
      </c>
      <c r="K114" s="182">
        <f>SUM(K113)</f>
        <v>95.3</v>
      </c>
      <c r="L114" s="182">
        <f>SUM(L113)</f>
        <v>0</v>
      </c>
      <c r="M114" s="181">
        <f>SUM(N114,P114)</f>
        <v>76.3</v>
      </c>
      <c r="N114" s="182">
        <f>SUM(N113)</f>
        <v>76.3</v>
      </c>
      <c r="O114" s="182">
        <f>SUM(O113)</f>
        <v>74.400000000000006</v>
      </c>
      <c r="P114" s="182">
        <f>SUM(P113)</f>
        <v>0</v>
      </c>
      <c r="Q114" s="181">
        <f>SUM(R114,T114)</f>
        <v>76.3</v>
      </c>
      <c r="R114" s="182">
        <f>SUM(R113)</f>
        <v>76.3</v>
      </c>
      <c r="S114" s="182">
        <f>SUM(S113)</f>
        <v>74.400000000000006</v>
      </c>
      <c r="T114" s="182">
        <f>SUM(T113)</f>
        <v>0</v>
      </c>
      <c r="U114" s="181">
        <f>SUM(V114,X114)</f>
        <v>76.3</v>
      </c>
      <c r="V114" s="182">
        <f>SUM(V113)</f>
        <v>76.3</v>
      </c>
      <c r="W114" s="182">
        <f>SUM(W113)</f>
        <v>74.400000000000006</v>
      </c>
      <c r="X114" s="183">
        <f>SUM(X113)</f>
        <v>0</v>
      </c>
    </row>
    <row r="115" spans="1:29" ht="13.5" customHeight="1" thickBot="1" x14ac:dyDescent="0.3">
      <c r="A115" s="63">
        <v>2</v>
      </c>
      <c r="B115" s="448" t="s">
        <v>64</v>
      </c>
      <c r="C115" s="449"/>
      <c r="D115" s="449"/>
      <c r="E115" s="449"/>
      <c r="F115" s="449"/>
      <c r="G115" s="449"/>
      <c r="H115" s="450"/>
      <c r="I115" s="20">
        <f>SUM(J115,L115)</f>
        <v>97.6</v>
      </c>
      <c r="J115" s="21">
        <f t="shared" ref="J115:L115" si="108">J114</f>
        <v>97.6</v>
      </c>
      <c r="K115" s="21">
        <f t="shared" si="108"/>
        <v>95.3</v>
      </c>
      <c r="L115" s="22">
        <f t="shared" si="108"/>
        <v>0</v>
      </c>
      <c r="M115" s="20">
        <f t="shared" ref="M115" si="109">SUM(N115,P115)</f>
        <v>76.3</v>
      </c>
      <c r="N115" s="21">
        <f t="shared" ref="N115:O115" si="110">N114</f>
        <v>76.3</v>
      </c>
      <c r="O115" s="21">
        <f t="shared" si="110"/>
        <v>74.400000000000006</v>
      </c>
      <c r="P115" s="22">
        <f t="shared" ref="P115" si="111">P114</f>
        <v>0</v>
      </c>
      <c r="Q115" s="20">
        <f t="shared" ref="Q115" si="112">SUM(R115,T115)</f>
        <v>76.3</v>
      </c>
      <c r="R115" s="21">
        <f t="shared" ref="R115:S115" si="113">R114</f>
        <v>76.3</v>
      </c>
      <c r="S115" s="21">
        <f t="shared" si="113"/>
        <v>74.400000000000006</v>
      </c>
      <c r="T115" s="22">
        <f t="shared" ref="T115" si="114">T114</f>
        <v>0</v>
      </c>
      <c r="U115" s="20">
        <f t="shared" ref="U115" si="115">SUM(V115,X115)</f>
        <v>76.3</v>
      </c>
      <c r="V115" s="21">
        <f t="shared" ref="V115" si="116">V114</f>
        <v>76.3</v>
      </c>
      <c r="W115" s="21">
        <f t="shared" ref="W115:X115" si="117">W114</f>
        <v>74.400000000000006</v>
      </c>
      <c r="X115" s="22">
        <f t="shared" si="117"/>
        <v>0</v>
      </c>
    </row>
    <row r="116" spans="1:29" ht="13.5" customHeight="1" thickBot="1" x14ac:dyDescent="0.3">
      <c r="A116" s="224">
        <v>3</v>
      </c>
      <c r="B116" s="373" t="s">
        <v>124</v>
      </c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/>
      <c r="R116" s="374"/>
      <c r="S116" s="374"/>
      <c r="T116" s="374"/>
      <c r="U116" s="374"/>
      <c r="V116" s="374"/>
      <c r="W116" s="374"/>
      <c r="X116" s="375"/>
    </row>
    <row r="117" spans="1:29" ht="17.149999999999999" customHeight="1" thickBot="1" x14ac:dyDescent="0.3">
      <c r="A117" s="236">
        <v>3</v>
      </c>
      <c r="B117" s="196">
        <v>1</v>
      </c>
      <c r="C117" s="454" t="s">
        <v>125</v>
      </c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9"/>
    </row>
    <row r="118" spans="1:29" ht="25" customHeight="1" thickBot="1" x14ac:dyDescent="0.3">
      <c r="A118" s="300">
        <v>3</v>
      </c>
      <c r="B118" s="455">
        <v>1</v>
      </c>
      <c r="C118" s="457">
        <v>1</v>
      </c>
      <c r="D118" s="459" t="s">
        <v>126</v>
      </c>
      <c r="E118" s="461" t="s">
        <v>142</v>
      </c>
      <c r="F118" s="226" t="s">
        <v>33</v>
      </c>
      <c r="G118" s="226" t="s">
        <v>132</v>
      </c>
      <c r="H118" s="197" t="s">
        <v>21</v>
      </c>
      <c r="I118" s="239"/>
      <c r="J118" s="240"/>
      <c r="K118" s="225">
        <v>0</v>
      </c>
      <c r="L118" s="198">
        <v>0</v>
      </c>
      <c r="M118" s="207">
        <f t="shared" ref="M118:M123" si="118">N118+P118</f>
        <v>23.4</v>
      </c>
      <c r="N118" s="199">
        <v>23.4</v>
      </c>
      <c r="O118" s="200">
        <v>0</v>
      </c>
      <c r="P118" s="201">
        <v>0</v>
      </c>
      <c r="Q118" s="207">
        <f t="shared" ref="Q118" si="119">R118+T118</f>
        <v>23.4</v>
      </c>
      <c r="R118" s="199">
        <v>23.4</v>
      </c>
      <c r="S118" s="200">
        <v>0</v>
      </c>
      <c r="T118" s="201">
        <v>0</v>
      </c>
      <c r="U118" s="207">
        <f t="shared" ref="U118" si="120">V118+X118</f>
        <v>23.4</v>
      </c>
      <c r="V118" s="199">
        <v>23.4</v>
      </c>
      <c r="W118" s="200">
        <v>0</v>
      </c>
      <c r="X118" s="201">
        <v>0</v>
      </c>
    </row>
    <row r="119" spans="1:29" ht="21.4" customHeight="1" thickBot="1" x14ac:dyDescent="0.3">
      <c r="A119" s="302"/>
      <c r="B119" s="456"/>
      <c r="C119" s="458"/>
      <c r="D119" s="460"/>
      <c r="E119" s="462"/>
      <c r="F119" s="463" t="s">
        <v>20</v>
      </c>
      <c r="G119" s="464"/>
      <c r="H119" s="465"/>
      <c r="I119" s="202">
        <f>J119+L119</f>
        <v>0</v>
      </c>
      <c r="J119" s="203">
        <f>J118</f>
        <v>0</v>
      </c>
      <c r="K119" s="203">
        <f>K118</f>
        <v>0</v>
      </c>
      <c r="L119" s="204">
        <f>L118</f>
        <v>0</v>
      </c>
      <c r="M119" s="211">
        <f t="shared" si="118"/>
        <v>23.4</v>
      </c>
      <c r="N119" s="205">
        <f>SUM(N118)</f>
        <v>23.4</v>
      </c>
      <c r="O119" s="205">
        <f>SUM(O118)</f>
        <v>0</v>
      </c>
      <c r="P119" s="205">
        <f>SUM(P118)</f>
        <v>0</v>
      </c>
      <c r="Q119" s="206">
        <f t="shared" ref="Q119:Q123" si="121">R119+T119</f>
        <v>23.4</v>
      </c>
      <c r="R119" s="205">
        <f>SUM(R118)</f>
        <v>23.4</v>
      </c>
      <c r="S119" s="205">
        <f>SUM(S118)</f>
        <v>0</v>
      </c>
      <c r="T119" s="205">
        <f>SUM(T118)</f>
        <v>0</v>
      </c>
      <c r="U119" s="206">
        <f t="shared" ref="U119:U120" si="122">V119+X119</f>
        <v>23.4</v>
      </c>
      <c r="V119" s="205">
        <f>SUM(V118)</f>
        <v>23.4</v>
      </c>
      <c r="W119" s="205">
        <f>SUM(W118)</f>
        <v>0</v>
      </c>
      <c r="X119" s="251">
        <f>SUM(X118)</f>
        <v>0</v>
      </c>
    </row>
    <row r="120" spans="1:29" ht="17.149999999999999" customHeight="1" x14ac:dyDescent="0.25">
      <c r="A120" s="300">
        <v>3</v>
      </c>
      <c r="B120" s="303">
        <v>1</v>
      </c>
      <c r="C120" s="306">
        <v>2</v>
      </c>
      <c r="D120" s="309" t="s">
        <v>121</v>
      </c>
      <c r="E120" s="312" t="s">
        <v>144</v>
      </c>
      <c r="F120" s="488" t="s">
        <v>33</v>
      </c>
      <c r="G120" s="491" t="s">
        <v>131</v>
      </c>
      <c r="H120" s="233" t="s">
        <v>21</v>
      </c>
      <c r="I120" s="207"/>
      <c r="J120" s="228"/>
      <c r="K120" s="228"/>
      <c r="L120" s="231"/>
      <c r="M120" s="207">
        <f t="shared" si="118"/>
        <v>115.8</v>
      </c>
      <c r="N120" s="228">
        <v>115.8</v>
      </c>
      <c r="O120" s="228">
        <v>92.2</v>
      </c>
      <c r="P120" s="231"/>
      <c r="Q120" s="207">
        <f t="shared" si="121"/>
        <v>123.9</v>
      </c>
      <c r="R120" s="228">
        <v>123.9</v>
      </c>
      <c r="S120" s="228">
        <v>96.8</v>
      </c>
      <c r="T120" s="231"/>
      <c r="U120" s="207">
        <f t="shared" si="122"/>
        <v>123.9</v>
      </c>
      <c r="V120" s="228">
        <v>123.9</v>
      </c>
      <c r="W120" s="228">
        <v>96.8</v>
      </c>
      <c r="X120" s="231"/>
      <c r="Y120" s="175"/>
      <c r="Z120" s="175"/>
      <c r="AA120" s="175"/>
      <c r="AB120" s="175"/>
      <c r="AC120" s="175"/>
    </row>
    <row r="121" spans="1:29" ht="17.149999999999999" customHeight="1" x14ac:dyDescent="0.25">
      <c r="A121" s="301"/>
      <c r="B121" s="304"/>
      <c r="C121" s="307"/>
      <c r="D121" s="310"/>
      <c r="E121" s="313"/>
      <c r="F121" s="489"/>
      <c r="G121" s="492"/>
      <c r="H121" s="292" t="s">
        <v>133</v>
      </c>
      <c r="I121" s="293"/>
      <c r="J121" s="294"/>
      <c r="K121" s="294"/>
      <c r="L121" s="295"/>
      <c r="M121" s="293">
        <f>N121+P121</f>
        <v>50</v>
      </c>
      <c r="N121" s="294">
        <v>50</v>
      </c>
      <c r="O121" s="296">
        <v>1</v>
      </c>
      <c r="P121" s="295"/>
      <c r="Q121" s="293"/>
      <c r="R121" s="294"/>
      <c r="S121" s="294"/>
      <c r="T121" s="296"/>
      <c r="U121" s="293"/>
      <c r="V121" s="294"/>
      <c r="W121" s="294"/>
      <c r="X121" s="295"/>
      <c r="Y121" s="175"/>
      <c r="Z121" s="175"/>
      <c r="AA121" s="175"/>
      <c r="AB121" s="175"/>
      <c r="AC121" s="175"/>
    </row>
    <row r="122" spans="1:29" ht="17.149999999999999" customHeight="1" thickBot="1" x14ac:dyDescent="0.3">
      <c r="A122" s="301"/>
      <c r="B122" s="304"/>
      <c r="C122" s="307"/>
      <c r="D122" s="310"/>
      <c r="E122" s="313"/>
      <c r="F122" s="490"/>
      <c r="G122" s="493"/>
      <c r="H122" s="232" t="s">
        <v>35</v>
      </c>
      <c r="I122" s="212"/>
      <c r="J122" s="213"/>
      <c r="K122" s="213"/>
      <c r="L122" s="214"/>
      <c r="M122" s="234">
        <f t="shared" si="118"/>
        <v>0.5</v>
      </c>
      <c r="N122" s="227">
        <v>0.5</v>
      </c>
      <c r="O122" s="229"/>
      <c r="P122" s="230"/>
      <c r="Q122" s="234">
        <f t="shared" si="121"/>
        <v>0.5</v>
      </c>
      <c r="R122" s="227">
        <v>0.5</v>
      </c>
      <c r="S122" s="227"/>
      <c r="T122" s="229"/>
      <c r="U122" s="234">
        <f t="shared" ref="U122:U123" si="123">V122+X122</f>
        <v>0.5</v>
      </c>
      <c r="V122" s="227">
        <v>0.5</v>
      </c>
      <c r="W122" s="227"/>
      <c r="X122" s="214"/>
      <c r="Y122" s="175"/>
      <c r="Z122" s="175"/>
      <c r="AA122" s="175"/>
      <c r="AB122" s="175"/>
      <c r="AC122" s="175"/>
    </row>
    <row r="123" spans="1:29" ht="17.899999999999999" customHeight="1" thickBot="1" x14ac:dyDescent="0.3">
      <c r="A123" s="302"/>
      <c r="B123" s="305"/>
      <c r="C123" s="308"/>
      <c r="D123" s="311"/>
      <c r="E123" s="314"/>
      <c r="F123" s="315" t="s">
        <v>20</v>
      </c>
      <c r="G123" s="316"/>
      <c r="H123" s="317"/>
      <c r="I123" s="208"/>
      <c r="J123" s="209"/>
      <c r="K123" s="209"/>
      <c r="L123" s="210"/>
      <c r="M123" s="211">
        <f t="shared" si="118"/>
        <v>166.3</v>
      </c>
      <c r="N123" s="203">
        <f>N120+N121+N122</f>
        <v>166.3</v>
      </c>
      <c r="O123" s="203">
        <f>O120+O121+O122</f>
        <v>93.2</v>
      </c>
      <c r="P123" s="204">
        <f>P120+P122</f>
        <v>0</v>
      </c>
      <c r="Q123" s="211">
        <f t="shared" si="121"/>
        <v>124.4</v>
      </c>
      <c r="R123" s="203">
        <f>R120+R122</f>
        <v>124.4</v>
      </c>
      <c r="S123" s="203">
        <f>S120+S122</f>
        <v>96.8</v>
      </c>
      <c r="T123" s="203">
        <f>T120+T122</f>
        <v>0</v>
      </c>
      <c r="U123" s="208">
        <f t="shared" si="123"/>
        <v>124.4</v>
      </c>
      <c r="V123" s="203">
        <f>V120+V122</f>
        <v>124.4</v>
      </c>
      <c r="W123" s="203">
        <f>W120+W122</f>
        <v>96.8</v>
      </c>
      <c r="X123" s="204">
        <f>X120+X122</f>
        <v>0</v>
      </c>
    </row>
    <row r="124" spans="1:29" ht="13" thickBot="1" x14ac:dyDescent="0.3">
      <c r="A124" s="215">
        <v>3</v>
      </c>
      <c r="B124" s="216">
        <v>1</v>
      </c>
      <c r="C124" s="356" t="s">
        <v>122</v>
      </c>
      <c r="D124" s="357"/>
      <c r="E124" s="357"/>
      <c r="F124" s="357"/>
      <c r="G124" s="357"/>
      <c r="H124" s="358"/>
      <c r="I124" s="217">
        <f>J124+L124</f>
        <v>0</v>
      </c>
      <c r="J124" s="218">
        <f>J119+J123</f>
        <v>0</v>
      </c>
      <c r="K124" s="218">
        <f>K119+K123</f>
        <v>0</v>
      </c>
      <c r="L124" s="265">
        <f>L119+L123</f>
        <v>0</v>
      </c>
      <c r="M124" s="219">
        <f t="shared" ref="M124:M125" si="124">N124+P124</f>
        <v>189.70000000000002</v>
      </c>
      <c r="N124" s="218">
        <f>N119+N123</f>
        <v>189.70000000000002</v>
      </c>
      <c r="O124" s="218">
        <f>O119+O123</f>
        <v>93.2</v>
      </c>
      <c r="P124" s="265">
        <f>P119+P123</f>
        <v>0</v>
      </c>
      <c r="Q124" s="219">
        <f t="shared" ref="Q124:Q125" si="125">R124+T124</f>
        <v>147.80000000000001</v>
      </c>
      <c r="R124" s="218">
        <f>R119+R123</f>
        <v>147.80000000000001</v>
      </c>
      <c r="S124" s="218">
        <f>S119+S123</f>
        <v>96.8</v>
      </c>
      <c r="T124" s="265">
        <f>T119+T123</f>
        <v>0</v>
      </c>
      <c r="U124" s="219">
        <f t="shared" ref="U124:U125" si="126">V124+X124</f>
        <v>147.80000000000001</v>
      </c>
      <c r="V124" s="218">
        <f>V119+V123</f>
        <v>147.80000000000001</v>
      </c>
      <c r="W124" s="218">
        <f>W119+W123</f>
        <v>96.8</v>
      </c>
      <c r="X124" s="265">
        <f>X119+X123</f>
        <v>0</v>
      </c>
    </row>
    <row r="125" spans="1:29" ht="13" thickBot="1" x14ac:dyDescent="0.3">
      <c r="A125" s="220">
        <v>3</v>
      </c>
      <c r="B125" s="359" t="s">
        <v>123</v>
      </c>
      <c r="C125" s="360"/>
      <c r="D125" s="360"/>
      <c r="E125" s="360"/>
      <c r="F125" s="360"/>
      <c r="G125" s="360"/>
      <c r="H125" s="361"/>
      <c r="I125" s="221">
        <f>J125+L125</f>
        <v>0</v>
      </c>
      <c r="J125" s="222">
        <f>J124</f>
        <v>0</v>
      </c>
      <c r="K125" s="222">
        <f>K124</f>
        <v>0</v>
      </c>
      <c r="L125" s="223">
        <f>L124</f>
        <v>0</v>
      </c>
      <c r="M125" s="221">
        <f t="shared" si="124"/>
        <v>189.70000000000002</v>
      </c>
      <c r="N125" s="222">
        <f>N124</f>
        <v>189.70000000000002</v>
      </c>
      <c r="O125" s="222">
        <f>O124</f>
        <v>93.2</v>
      </c>
      <c r="P125" s="267">
        <f>P124</f>
        <v>0</v>
      </c>
      <c r="Q125" s="266">
        <f t="shared" si="125"/>
        <v>147.80000000000001</v>
      </c>
      <c r="R125" s="222">
        <f>R124</f>
        <v>147.80000000000001</v>
      </c>
      <c r="S125" s="222">
        <f>S124</f>
        <v>96.8</v>
      </c>
      <c r="T125" s="267">
        <f>T124</f>
        <v>0</v>
      </c>
      <c r="U125" s="266">
        <f t="shared" si="126"/>
        <v>147.80000000000001</v>
      </c>
      <c r="V125" s="222">
        <f>V124</f>
        <v>147.80000000000001</v>
      </c>
      <c r="W125" s="222">
        <f>W124</f>
        <v>96.8</v>
      </c>
      <c r="X125" s="223">
        <f>X124</f>
        <v>0</v>
      </c>
    </row>
    <row r="126" spans="1:29" ht="13" thickBot="1" x14ac:dyDescent="0.3">
      <c r="A126" s="297" t="s">
        <v>67</v>
      </c>
      <c r="B126" s="298"/>
      <c r="C126" s="298"/>
      <c r="D126" s="298"/>
      <c r="E126" s="298"/>
      <c r="F126" s="298"/>
      <c r="G126" s="298"/>
      <c r="H126" s="299"/>
      <c r="I126" s="81">
        <f t="shared" ref="I126:I129" si="127">SUM(J126,L126)</f>
        <v>18765.399999999998</v>
      </c>
      <c r="J126" s="82">
        <f>J125+J115+J108</f>
        <v>18609.8</v>
      </c>
      <c r="K126" s="82">
        <f>K125+K115+K108</f>
        <v>3638.1000000000004</v>
      </c>
      <c r="L126" s="82">
        <f>L125+L115+L108</f>
        <v>155.6</v>
      </c>
      <c r="M126" s="81">
        <f t="shared" ref="M126:M135" si="128">SUM(N126,P126)</f>
        <v>22600.6</v>
      </c>
      <c r="N126" s="82">
        <f t="shared" ref="N126:X126" si="129">N125+N115+N108</f>
        <v>22123.8</v>
      </c>
      <c r="O126" s="82">
        <f t="shared" si="129"/>
        <v>3918.3</v>
      </c>
      <c r="P126" s="268">
        <f t="shared" si="129"/>
        <v>476.8</v>
      </c>
      <c r="Q126" s="269">
        <f t="shared" si="129"/>
        <v>23934.199999999997</v>
      </c>
      <c r="R126" s="82">
        <f t="shared" si="129"/>
        <v>23222.699999999997</v>
      </c>
      <c r="S126" s="82">
        <f t="shared" si="129"/>
        <v>4083.9000000000005</v>
      </c>
      <c r="T126" s="270">
        <f t="shared" si="129"/>
        <v>711.5</v>
      </c>
      <c r="U126" s="271">
        <f t="shared" si="129"/>
        <v>23327.199999999997</v>
      </c>
      <c r="V126" s="82">
        <f t="shared" si="129"/>
        <v>23222.399999999998</v>
      </c>
      <c r="W126" s="82">
        <f t="shared" si="129"/>
        <v>4083.7000000000003</v>
      </c>
      <c r="X126" s="268">
        <f t="shared" si="129"/>
        <v>104.8</v>
      </c>
    </row>
    <row r="127" spans="1:29" x14ac:dyDescent="0.25">
      <c r="A127" s="345" t="s">
        <v>82</v>
      </c>
      <c r="B127" s="346"/>
      <c r="C127" s="346"/>
      <c r="D127" s="346"/>
      <c r="E127" s="346"/>
      <c r="F127" s="346"/>
      <c r="G127" s="346"/>
      <c r="H127" s="346"/>
      <c r="I127" s="23">
        <f t="shared" si="127"/>
        <v>3575.2</v>
      </c>
      <c r="J127" s="24">
        <f>J14+J20+J28+J31+J34+J40+J43+J45+J48+J50+J53+J55+J58+J60+J64+J68+J70+J73+J81+J83+J87+J92+J96+J99+J102+J104+J112+J118+J120</f>
        <v>3518.7999999999997</v>
      </c>
      <c r="K127" s="24">
        <f>K14+K20+K28+K31+K34+K40+K43+K45+K48+K50+K53+K55+K58+K60+K64+K68+K70+K73+K81+K83+K87+K92+K96+K99+K102+K104+K112+K118+K120</f>
        <v>1801.4</v>
      </c>
      <c r="L127" s="24">
        <f>L14+L20+L28+L31+L34+L40+L43+L45+L48+L50+L53+L55+L58+L60+L64+L68+L70+L73+L81+L83+L87+L92+L96+L99+L102+L104+L112+L118+L120</f>
        <v>56.400000000000006</v>
      </c>
      <c r="M127" s="23">
        <f t="shared" si="128"/>
        <v>4512.5</v>
      </c>
      <c r="N127" s="24">
        <f>N14+N20+N28+N31+N34+N40+N43+N45+N48+N50+N53+N55+N58+N60+N64+N68+N70+N73+N81+N83+N87+N92+N96+N99+N102+N104+N112+N118+N120</f>
        <v>4299.3</v>
      </c>
      <c r="O127" s="24">
        <f>O14+O20+O28+O31+O34+O40+O43+O45+O48+O50+O53+O55+O58+O60+O64+O68+O70+O73+O81+O83+O87+O92+O96+O99+O102+O104+O112+O118+O120</f>
        <v>1940.1000000000001</v>
      </c>
      <c r="P127" s="24">
        <f>P14+P20+P28+P31+P34+P40+P43+P45+P48+P50+P53+P55+P58+P60+P64+P68+P70+P73+P81+P83+P87+P92+P96+P99+P102+P104+P112+P118+P120</f>
        <v>213.2</v>
      </c>
      <c r="Q127" s="23">
        <f t="shared" ref="Q127:Q132" si="130">SUM(R127,T127)</f>
        <v>5899.5999999999985</v>
      </c>
      <c r="R127" s="24">
        <f>R14+R20+R28+R31+R34+R40+R43+R45+R48+R50+R53+R55+R58+R60+R64+R68+R70+R73+R81+R83+R87+R92+R96+R99+R102+R104+R112+R118+R120</f>
        <v>5585.1999999999989</v>
      </c>
      <c r="S127" s="24">
        <f>S14+S20+S28+S31+S34+S40+S43+S45+S48+S50+S53+S55+S58+S60+S64+S68+S70+S73+S81+S83+S87+S92+S96+S99+S102+S104+S112+S118+S120</f>
        <v>2098.1</v>
      </c>
      <c r="T127" s="24">
        <f>T14+T20+T28+T31+T34+T40+T43+T45+T48+T50+T53+T55+T58+T60+T64+T68+T70+T73+T81+T83+T87+T92+T96+T99+T102+T104+T112+T118+T120</f>
        <v>314.39999999999998</v>
      </c>
      <c r="U127" s="23">
        <f t="shared" ref="U127:U132" si="131">SUM(V127,X127)</f>
        <v>5685.1999999999989</v>
      </c>
      <c r="V127" s="24">
        <f>V14+V20+V28+V31+V34+V40+V43+V45+V48+V50+V53+V55+V58+V60+V64+V68+V70+V73+V81+V83+V87+V92+V96+V99+V102+V104+V112+V118+V120</f>
        <v>5585.1999999999989</v>
      </c>
      <c r="W127" s="24">
        <f>W14+W20+W28+W31+W34+W40+W43+W45+W48+W50+W53+W55+W58+W60+W64+W68+W70+W73+W81+W83+W87+W92+W96+W99+W102+W104+W112+W118+W120</f>
        <v>2098.1</v>
      </c>
      <c r="X127" s="24">
        <f>X14+X20+X28+X31+X34+X40+X43+X45+X48+X50+X53+X55+X58+X60+X64+X68+X70+X73+X81+X83+X87+X92+X96+X99+X102+X104+X112+X118+X120</f>
        <v>100</v>
      </c>
      <c r="Y127" s="256"/>
      <c r="Z127" s="284"/>
      <c r="AA127" s="175"/>
      <c r="AB127" s="175"/>
    </row>
    <row r="128" spans="1:29" x14ac:dyDescent="0.25">
      <c r="A128" s="345" t="s">
        <v>83</v>
      </c>
      <c r="B128" s="346"/>
      <c r="C128" s="346"/>
      <c r="D128" s="346"/>
      <c r="E128" s="346"/>
      <c r="F128" s="346"/>
      <c r="G128" s="346"/>
      <c r="H128" s="346"/>
      <c r="I128" s="25">
        <f t="shared" si="127"/>
        <v>11252.100000000002</v>
      </c>
      <c r="J128" s="26">
        <f>SUM(J12,J17,J56,J72)</f>
        <v>11252.100000000002</v>
      </c>
      <c r="K128" s="26">
        <f>SUM(K12,K17,K56,K72)</f>
        <v>0</v>
      </c>
      <c r="L128" s="26">
        <f>SUM(L12,L17,L56,L72)</f>
        <v>0</v>
      </c>
      <c r="M128" s="25">
        <f t="shared" si="128"/>
        <v>13717.9</v>
      </c>
      <c r="N128" s="26">
        <f>SUM(N12,N17,N56,N72)</f>
        <v>13717.9</v>
      </c>
      <c r="O128" s="26">
        <f>SUM(O12,O17,O56,O72)</f>
        <v>0</v>
      </c>
      <c r="P128" s="26">
        <f>SUM(P12,P17,P56,P72)</f>
        <v>0</v>
      </c>
      <c r="Q128" s="25">
        <f t="shared" si="130"/>
        <v>13717.9</v>
      </c>
      <c r="R128" s="26">
        <f>SUM(R12,R17,R56,R72)</f>
        <v>13717.9</v>
      </c>
      <c r="S128" s="26">
        <f>SUM(S12,S17,S56,S72)</f>
        <v>0</v>
      </c>
      <c r="T128" s="26">
        <f>SUM(T12,T17,T56,T72)</f>
        <v>0</v>
      </c>
      <c r="U128" s="25">
        <f t="shared" si="131"/>
        <v>13717.9</v>
      </c>
      <c r="V128" s="26">
        <f>SUM(V12,V17,V56,V72)</f>
        <v>13717.9</v>
      </c>
      <c r="W128" s="26">
        <f>SUM(W12,W17,W56,W72)</f>
        <v>0</v>
      </c>
      <c r="X128" s="252">
        <f>SUM(X12,X17,X56,X72)</f>
        <v>0</v>
      </c>
    </row>
    <row r="129" spans="1:24" x14ac:dyDescent="0.25">
      <c r="A129" s="345" t="s">
        <v>84</v>
      </c>
      <c r="B129" s="346"/>
      <c r="C129" s="346"/>
      <c r="D129" s="346"/>
      <c r="E129" s="346"/>
      <c r="F129" s="346"/>
      <c r="G129" s="346"/>
      <c r="H129" s="346"/>
      <c r="I129" s="25">
        <f t="shared" si="127"/>
        <v>1651.5000000000002</v>
      </c>
      <c r="J129" s="26">
        <f>SUM(J19,J36,J39,J52,J66,J75,J89,J94,J111)</f>
        <v>1633.0000000000002</v>
      </c>
      <c r="K129" s="26">
        <f>SUM(K19,K36,K39,K52,K66,K75,K89,K94,K111)</f>
        <v>612.5</v>
      </c>
      <c r="L129" s="26">
        <f>SUM(L19,L36,L39,L52,L66,L75,L89,L94,L111)</f>
        <v>18.5</v>
      </c>
      <c r="M129" s="25">
        <f t="shared" si="128"/>
        <v>1730.8</v>
      </c>
      <c r="N129" s="26">
        <f>SUM(N19,N36,N39,N52,N66,N75,N89,N94,N111)</f>
        <v>1727.3999999999999</v>
      </c>
      <c r="O129" s="26">
        <f>SUM(O19,O36,O39,O52,O66,O75,O89,O94,O111)</f>
        <v>631.1</v>
      </c>
      <c r="P129" s="26">
        <f>SUM(P19,P36,P39,P52,P66,P75,P89,P94,P111)</f>
        <v>3.4</v>
      </c>
      <c r="Q129" s="25">
        <f t="shared" si="130"/>
        <v>1727.3999999999999</v>
      </c>
      <c r="R129" s="26">
        <f>SUM(R19,R36,R39,R52,R66,R75,R89,R94,R111)</f>
        <v>1727.3999999999999</v>
      </c>
      <c r="S129" s="26">
        <f>SUM(S19,S36,S39,S52,S66,S75,S89,S94,S111)</f>
        <v>641</v>
      </c>
      <c r="T129" s="26">
        <f>SUM(T19,T36,T39,T52,T66,T75,T89,T94,T111)</f>
        <v>0</v>
      </c>
      <c r="U129" s="25">
        <f t="shared" si="131"/>
        <v>1727.3999999999999</v>
      </c>
      <c r="V129" s="26">
        <f>SUM(V19,V36,V39,V52,V66,V75,V89,V94,V111)</f>
        <v>1727.3999999999999</v>
      </c>
      <c r="W129" s="26">
        <f>SUM(W19,W36,W39,W52,W66,W75,W89,W94,W111)</f>
        <v>641</v>
      </c>
      <c r="X129" s="252">
        <f>SUM(X19,X36,X39,X52,X66,X75,X89,X94,X111)</f>
        <v>0</v>
      </c>
    </row>
    <row r="130" spans="1:24" x14ac:dyDescent="0.25">
      <c r="A130" s="345" t="s">
        <v>85</v>
      </c>
      <c r="B130" s="346"/>
      <c r="C130" s="346"/>
      <c r="D130" s="346"/>
      <c r="E130" s="346"/>
      <c r="F130" s="346"/>
      <c r="G130" s="346"/>
      <c r="H130" s="346"/>
      <c r="I130" s="25">
        <f>SUM(J130,L130)</f>
        <v>168.7</v>
      </c>
      <c r="J130" s="26">
        <f>J79+J93+J97+J101</f>
        <v>107.8</v>
      </c>
      <c r="K130" s="26">
        <f>K79+K93+K97+K101</f>
        <v>0.3</v>
      </c>
      <c r="L130" s="26">
        <f>L79+L93+L97+L101</f>
        <v>60.9</v>
      </c>
      <c r="M130" s="25">
        <f t="shared" si="128"/>
        <v>324.89999999999998</v>
      </c>
      <c r="N130" s="26">
        <f>N79+N93+N97+N101</f>
        <v>157.1</v>
      </c>
      <c r="O130" s="26">
        <f>O79+O93+O97+O101</f>
        <v>1.5</v>
      </c>
      <c r="P130" s="26">
        <f>P79+P93+P97+P101</f>
        <v>167.8</v>
      </c>
      <c r="Q130" s="25">
        <f t="shared" si="130"/>
        <v>532.6</v>
      </c>
      <c r="R130" s="26">
        <f>R79+R93+R97+R101</f>
        <v>140.30000000000001</v>
      </c>
      <c r="S130" s="26">
        <f>S79+S93+S97+S101</f>
        <v>0.2</v>
      </c>
      <c r="T130" s="26">
        <f>T79+T93+T97+T101</f>
        <v>392.3</v>
      </c>
      <c r="U130" s="25">
        <f t="shared" si="131"/>
        <v>140</v>
      </c>
      <c r="V130" s="26">
        <f>V79+V93+V97+V101</f>
        <v>140</v>
      </c>
      <c r="W130" s="26">
        <f>W79+W93+W97+W101</f>
        <v>0</v>
      </c>
      <c r="X130" s="252">
        <f>X79+X93+X97+X101</f>
        <v>0</v>
      </c>
    </row>
    <row r="131" spans="1:24" x14ac:dyDescent="0.25">
      <c r="A131" s="345" t="s">
        <v>86</v>
      </c>
      <c r="B131" s="346"/>
      <c r="C131" s="346"/>
      <c r="D131" s="346"/>
      <c r="E131" s="346"/>
      <c r="F131" s="346"/>
      <c r="G131" s="346"/>
      <c r="H131" s="346"/>
      <c r="I131" s="25">
        <f>SUM(J131,L131)</f>
        <v>846</v>
      </c>
      <c r="J131" s="26">
        <f>J41+J105</f>
        <v>846</v>
      </c>
      <c r="K131" s="26">
        <f>K41+K105</f>
        <v>396.9</v>
      </c>
      <c r="L131" s="26">
        <f>L41+L105</f>
        <v>0</v>
      </c>
      <c r="M131" s="25">
        <f t="shared" si="128"/>
        <v>1036.0999999999999</v>
      </c>
      <c r="N131" s="26">
        <f>N41+N105+N121</f>
        <v>948.5</v>
      </c>
      <c r="O131" s="26">
        <f>O41+O105+O121</f>
        <v>470.2</v>
      </c>
      <c r="P131" s="26">
        <f>P41+P105</f>
        <v>87.6</v>
      </c>
      <c r="Q131" s="25">
        <f t="shared" si="130"/>
        <v>898.5</v>
      </c>
      <c r="R131" s="26">
        <f>R41+R105</f>
        <v>898.5</v>
      </c>
      <c r="S131" s="26">
        <f>S41+S105</f>
        <v>469.2</v>
      </c>
      <c r="T131" s="26">
        <f>T41+T105</f>
        <v>0</v>
      </c>
      <c r="U131" s="25">
        <f t="shared" si="131"/>
        <v>898.5</v>
      </c>
      <c r="V131" s="26">
        <f>V41+V105</f>
        <v>898.5</v>
      </c>
      <c r="W131" s="26">
        <f>W41+W105</f>
        <v>469.2</v>
      </c>
      <c r="X131" s="252">
        <f>X41+X105</f>
        <v>0</v>
      </c>
    </row>
    <row r="132" spans="1:24" x14ac:dyDescent="0.25">
      <c r="A132" s="347" t="s">
        <v>87</v>
      </c>
      <c r="B132" s="348"/>
      <c r="C132" s="348"/>
      <c r="D132" s="348"/>
      <c r="E132" s="348"/>
      <c r="F132" s="348"/>
      <c r="G132" s="348"/>
      <c r="H132" s="349"/>
      <c r="I132" s="25">
        <f t="shared" ref="I132:I135" si="132">SUM(J132,L132)</f>
        <v>1088.5999999999999</v>
      </c>
      <c r="J132" s="26">
        <f>J29+J32+J35+J38+J46+J88+J122</f>
        <v>1068.8</v>
      </c>
      <c r="K132" s="26">
        <f>K29+K32+K35+K38+K46+K88+K122</f>
        <v>827</v>
      </c>
      <c r="L132" s="26">
        <f>L29+L32+L35+L38+L46+L88+L122</f>
        <v>19.8</v>
      </c>
      <c r="M132" s="25">
        <f t="shared" si="128"/>
        <v>1158.2</v>
      </c>
      <c r="N132" s="26">
        <f>N29+N32+N35+N38+N46+N88+N122</f>
        <v>1153.4000000000001</v>
      </c>
      <c r="O132" s="26">
        <f>O29+O32+O35+O38+O46+O88+O122</f>
        <v>875.4</v>
      </c>
      <c r="P132" s="26">
        <f>P29+P32+P35+P38+P46+P88+P122</f>
        <v>4.8</v>
      </c>
      <c r="Q132" s="25">
        <f t="shared" si="130"/>
        <v>1158.2</v>
      </c>
      <c r="R132" s="26">
        <f>R29+R32+R35+R38+R46+R88+R122</f>
        <v>1153.4000000000001</v>
      </c>
      <c r="S132" s="26">
        <f>S29+S32+S35+S38+S46+S88+S122</f>
        <v>875.4</v>
      </c>
      <c r="T132" s="26">
        <f>T29+T32+T35+T38+T46+T88+T122</f>
        <v>4.8</v>
      </c>
      <c r="U132" s="25">
        <f t="shared" si="131"/>
        <v>1158.2</v>
      </c>
      <c r="V132" s="26">
        <f>V29+V32+V35+V38+V46+V88+V122</f>
        <v>1153.4000000000001</v>
      </c>
      <c r="W132" s="26">
        <f>W29+W32+W35+W38+W46+W88+W122</f>
        <v>875.4</v>
      </c>
      <c r="X132" s="252">
        <f>X29+X32+X35+X38+X46+X88+X122</f>
        <v>4.8</v>
      </c>
    </row>
    <row r="133" spans="1:24" x14ac:dyDescent="0.25">
      <c r="A133" s="350" t="s">
        <v>107</v>
      </c>
      <c r="B133" s="351"/>
      <c r="C133" s="351"/>
      <c r="D133" s="351"/>
      <c r="E133" s="351"/>
      <c r="F133" s="351"/>
      <c r="G133" s="351"/>
      <c r="H133" s="352"/>
      <c r="I133" s="25">
        <f t="shared" si="132"/>
        <v>9</v>
      </c>
      <c r="J133" s="26">
        <f>SUM(J90)</f>
        <v>9</v>
      </c>
      <c r="K133" s="26">
        <f>SUM(K90)</f>
        <v>0</v>
      </c>
      <c r="L133" s="26">
        <f>SUM(L90)</f>
        <v>0</v>
      </c>
      <c r="M133" s="25">
        <f t="shared" si="128"/>
        <v>17.2</v>
      </c>
      <c r="N133" s="26">
        <f>SUM(N90)</f>
        <v>17.2</v>
      </c>
      <c r="O133" s="26">
        <f>SUM(O90)</f>
        <v>0</v>
      </c>
      <c r="P133" s="26">
        <f>SUM(P90)</f>
        <v>0</v>
      </c>
      <c r="Q133" s="172"/>
      <c r="R133" s="26">
        <f>SUM(R90)</f>
        <v>0</v>
      </c>
      <c r="S133" s="26">
        <f>SUM(S90)</f>
        <v>0</v>
      </c>
      <c r="T133" s="26">
        <f>SUM(T90)</f>
        <v>0</v>
      </c>
      <c r="U133" s="172"/>
      <c r="V133" s="26">
        <f>SUM(V90)</f>
        <v>0</v>
      </c>
      <c r="W133" s="26">
        <f>SUM(W90)</f>
        <v>0</v>
      </c>
      <c r="X133" s="252">
        <f>SUM(X90)</f>
        <v>0</v>
      </c>
    </row>
    <row r="134" spans="1:24" x14ac:dyDescent="0.25">
      <c r="A134" s="350" t="s">
        <v>118</v>
      </c>
      <c r="B134" s="351"/>
      <c r="C134" s="351"/>
      <c r="D134" s="351"/>
      <c r="E134" s="351"/>
      <c r="F134" s="351"/>
      <c r="G134" s="351"/>
      <c r="H134" s="352"/>
      <c r="I134" s="25">
        <f t="shared" si="132"/>
        <v>52</v>
      </c>
      <c r="J134" s="26">
        <f>J61</f>
        <v>52</v>
      </c>
      <c r="K134" s="26">
        <f>SUM(K61)</f>
        <v>0</v>
      </c>
      <c r="L134" s="26">
        <f>SUM(L61)</f>
        <v>0</v>
      </c>
      <c r="M134" s="178">
        <f>N134+P134</f>
        <v>103</v>
      </c>
      <c r="N134" s="26">
        <f>SUM(N61)</f>
        <v>103</v>
      </c>
      <c r="O134" s="26">
        <f>SUM(O61)</f>
        <v>0</v>
      </c>
      <c r="P134" s="26">
        <f>SUM(P61)</f>
        <v>0</v>
      </c>
      <c r="Q134" s="25"/>
      <c r="R134" s="26">
        <f>SUM(R61)</f>
        <v>0</v>
      </c>
      <c r="S134" s="26">
        <f>SUM(S61)</f>
        <v>0</v>
      </c>
      <c r="T134" s="26">
        <f>SUM(T61)</f>
        <v>0</v>
      </c>
      <c r="U134" s="25"/>
      <c r="V134" s="26">
        <f>SUM(V61)</f>
        <v>0</v>
      </c>
      <c r="W134" s="26">
        <f>SUM(W61)</f>
        <v>0</v>
      </c>
      <c r="X134" s="252">
        <f>SUM(X61)</f>
        <v>0</v>
      </c>
    </row>
    <row r="135" spans="1:24" ht="13" thickBot="1" x14ac:dyDescent="0.3">
      <c r="A135" s="353" t="s">
        <v>110</v>
      </c>
      <c r="B135" s="354"/>
      <c r="C135" s="354"/>
      <c r="D135" s="354"/>
      <c r="E135" s="354"/>
      <c r="F135" s="354"/>
      <c r="G135" s="354"/>
      <c r="H135" s="355"/>
      <c r="I135" s="178">
        <f t="shared" si="132"/>
        <v>122.3</v>
      </c>
      <c r="J135" s="173">
        <f>J15+J21+J62</f>
        <v>122.3</v>
      </c>
      <c r="K135" s="173">
        <f>K15+K21+K62</f>
        <v>0</v>
      </c>
      <c r="L135" s="173">
        <f>L15+L21+L62</f>
        <v>0</v>
      </c>
      <c r="M135" s="178">
        <f t="shared" si="128"/>
        <v>0</v>
      </c>
      <c r="N135" s="173">
        <f>N15+N21+N62</f>
        <v>0</v>
      </c>
      <c r="O135" s="173">
        <f>O15+O21+O62</f>
        <v>0</v>
      </c>
      <c r="P135" s="173">
        <f>P15+P21+P62</f>
        <v>0</v>
      </c>
      <c r="Q135" s="174"/>
      <c r="R135" s="173">
        <f>R15+R21+R62</f>
        <v>0</v>
      </c>
      <c r="S135" s="173">
        <f>S15+S21+S62</f>
        <v>0</v>
      </c>
      <c r="T135" s="173">
        <f>T15+T21+T62</f>
        <v>0</v>
      </c>
      <c r="U135" s="174"/>
      <c r="V135" s="173">
        <f>V15+V21+V62</f>
        <v>0</v>
      </c>
      <c r="W135" s="173">
        <f>W15+W21+W62</f>
        <v>0</v>
      </c>
      <c r="X135" s="253">
        <f>X15+X21+X62</f>
        <v>0</v>
      </c>
    </row>
    <row r="136" spans="1:24" ht="13" thickBot="1" x14ac:dyDescent="0.3">
      <c r="A136" s="342" t="s">
        <v>68</v>
      </c>
      <c r="B136" s="343"/>
      <c r="C136" s="343"/>
      <c r="D136" s="343"/>
      <c r="E136" s="343"/>
      <c r="F136" s="343"/>
      <c r="G136" s="343"/>
      <c r="H136" s="344"/>
      <c r="I136" s="177">
        <f>SUM(I127:I135)</f>
        <v>18765.400000000001</v>
      </c>
      <c r="J136" s="35">
        <f>SUM(J127:J135)</f>
        <v>18609.8</v>
      </c>
      <c r="K136" s="35">
        <f>SUM(K127:K132)</f>
        <v>3638.1000000000004</v>
      </c>
      <c r="L136" s="176">
        <f>SUM(L127:L132)</f>
        <v>155.60000000000002</v>
      </c>
      <c r="M136" s="177">
        <f t="shared" ref="M136:X136" si="133">SUM(M127:M135)</f>
        <v>22600.600000000002</v>
      </c>
      <c r="N136" s="35">
        <f t="shared" si="133"/>
        <v>22123.800000000003</v>
      </c>
      <c r="O136" s="35">
        <f t="shared" si="133"/>
        <v>3918.3</v>
      </c>
      <c r="P136" s="176">
        <f t="shared" si="133"/>
        <v>476.8</v>
      </c>
      <c r="Q136" s="177">
        <f t="shared" si="133"/>
        <v>23934.2</v>
      </c>
      <c r="R136" s="35">
        <f t="shared" si="133"/>
        <v>23222.7</v>
      </c>
      <c r="S136" s="35">
        <f t="shared" si="133"/>
        <v>4083.8999999999996</v>
      </c>
      <c r="T136" s="176">
        <f t="shared" si="133"/>
        <v>711.5</v>
      </c>
      <c r="U136" s="177">
        <f t="shared" si="133"/>
        <v>23327.200000000001</v>
      </c>
      <c r="V136" s="35">
        <f t="shared" si="133"/>
        <v>23222.400000000001</v>
      </c>
      <c r="W136" s="35">
        <f t="shared" si="133"/>
        <v>4083.7</v>
      </c>
      <c r="X136" s="180">
        <f t="shared" si="133"/>
        <v>104.8</v>
      </c>
    </row>
    <row r="138" spans="1:24" x14ac:dyDescent="0.25">
      <c r="D138" s="175"/>
      <c r="E138" s="175"/>
    </row>
    <row r="139" spans="1:24" x14ac:dyDescent="0.25">
      <c r="F139" s="286"/>
      <c r="G139" s="286"/>
      <c r="H139" s="286"/>
      <c r="I139" s="286"/>
      <c r="Q139" s="1"/>
    </row>
    <row r="143" spans="1:24" x14ac:dyDescent="0.25">
      <c r="F143" s="286"/>
      <c r="G143" s="286"/>
      <c r="H143" s="286"/>
      <c r="I143" s="286"/>
      <c r="Q143" s="1"/>
    </row>
    <row r="144" spans="1:24" x14ac:dyDescent="0.25">
      <c r="F144" s="286"/>
      <c r="G144" s="286"/>
      <c r="H144" s="286"/>
      <c r="I144" s="286"/>
    </row>
    <row r="145" spans="6:17" x14ac:dyDescent="0.25">
      <c r="F145" s="286"/>
      <c r="G145" s="286"/>
      <c r="H145" s="286"/>
      <c r="I145" s="286"/>
    </row>
    <row r="146" spans="6:17" x14ac:dyDescent="0.25">
      <c r="F146" s="286"/>
      <c r="G146" s="286"/>
      <c r="H146" s="286"/>
      <c r="I146" s="286"/>
    </row>
    <row r="147" spans="6:17" x14ac:dyDescent="0.25">
      <c r="F147" s="286"/>
      <c r="G147" s="286"/>
      <c r="H147" s="286"/>
      <c r="I147" s="286"/>
    </row>
    <row r="148" spans="6:17" x14ac:dyDescent="0.25">
      <c r="F148" s="286"/>
      <c r="G148" s="286"/>
      <c r="H148" s="286"/>
      <c r="I148" s="286"/>
    </row>
    <row r="149" spans="6:17" x14ac:dyDescent="0.25">
      <c r="F149" s="286"/>
      <c r="G149" s="286"/>
      <c r="H149" s="286"/>
      <c r="I149" s="286"/>
    </row>
    <row r="150" spans="6:17" x14ac:dyDescent="0.25">
      <c r="F150" s="286"/>
      <c r="G150" s="286"/>
      <c r="H150" s="286"/>
      <c r="I150" s="286"/>
      <c r="Q150" s="1"/>
    </row>
    <row r="151" spans="6:17" x14ac:dyDescent="0.25">
      <c r="F151" s="286"/>
      <c r="G151" s="286"/>
      <c r="H151" s="286"/>
      <c r="I151" s="286"/>
    </row>
    <row r="152" spans="6:17" x14ac:dyDescent="0.25">
      <c r="F152" s="286"/>
      <c r="G152" s="286"/>
      <c r="H152" s="286"/>
      <c r="I152" s="286"/>
    </row>
    <row r="153" spans="6:17" x14ac:dyDescent="0.25">
      <c r="F153" s="286"/>
      <c r="G153" s="286"/>
      <c r="H153" s="286"/>
      <c r="I153" s="286"/>
    </row>
    <row r="155" spans="6:17" x14ac:dyDescent="0.25"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</row>
  </sheetData>
  <mergeCells count="307">
    <mergeCell ref="F120:F122"/>
    <mergeCell ref="G120:G122"/>
    <mergeCell ref="A81:A82"/>
    <mergeCell ref="A101:A103"/>
    <mergeCell ref="B101:B103"/>
    <mergeCell ref="C101:C103"/>
    <mergeCell ref="D101:D103"/>
    <mergeCell ref="E101:E103"/>
    <mergeCell ref="F103:H103"/>
    <mergeCell ref="A104:A106"/>
    <mergeCell ref="B104:B106"/>
    <mergeCell ref="C104:C106"/>
    <mergeCell ref="D104:D106"/>
    <mergeCell ref="E104:E106"/>
    <mergeCell ref="F104:F105"/>
    <mergeCell ref="G104:G105"/>
    <mergeCell ref="F106:H106"/>
    <mergeCell ref="A87:A91"/>
    <mergeCell ref="B87:B91"/>
    <mergeCell ref="C87:C91"/>
    <mergeCell ref="D87:D91"/>
    <mergeCell ref="A83:A84"/>
    <mergeCell ref="B83:B84"/>
    <mergeCell ref="C83:C84"/>
    <mergeCell ref="D83:D84"/>
    <mergeCell ref="E83:E84"/>
    <mergeCell ref="C85:H85"/>
    <mergeCell ref="C86:X86"/>
    <mergeCell ref="F84:H84"/>
    <mergeCell ref="E87:E91"/>
    <mergeCell ref="F91:H91"/>
    <mergeCell ref="F87:F90"/>
    <mergeCell ref="G87:G90"/>
    <mergeCell ref="B81:B82"/>
    <mergeCell ref="C81:C82"/>
    <mergeCell ref="D81:D82"/>
    <mergeCell ref="E81:E82"/>
    <mergeCell ref="F82:H82"/>
    <mergeCell ref="A79:A80"/>
    <mergeCell ref="B79:B80"/>
    <mergeCell ref="C79:C80"/>
    <mergeCell ref="D79:D80"/>
    <mergeCell ref="F80:H80"/>
    <mergeCell ref="E79:E80"/>
    <mergeCell ref="F72:F73"/>
    <mergeCell ref="A75:A76"/>
    <mergeCell ref="B75:B76"/>
    <mergeCell ref="C75:C76"/>
    <mergeCell ref="D75:D76"/>
    <mergeCell ref="E75:E76"/>
    <mergeCell ref="G72:G73"/>
    <mergeCell ref="B72:B74"/>
    <mergeCell ref="C72:C74"/>
    <mergeCell ref="D72:D74"/>
    <mergeCell ref="F74:H74"/>
    <mergeCell ref="A92:A95"/>
    <mergeCell ref="E45:E47"/>
    <mergeCell ref="E60:E63"/>
    <mergeCell ref="F63:H63"/>
    <mergeCell ref="F67:H67"/>
    <mergeCell ref="F65:H65"/>
    <mergeCell ref="F49:H49"/>
    <mergeCell ref="F51:H51"/>
    <mergeCell ref="E58:E59"/>
    <mergeCell ref="F45:F46"/>
    <mergeCell ref="E50:E51"/>
    <mergeCell ref="A77:A78"/>
    <mergeCell ref="B77:B78"/>
    <mergeCell ref="F76:H76"/>
    <mergeCell ref="C77:C78"/>
    <mergeCell ref="D77:D78"/>
    <mergeCell ref="E77:E78"/>
    <mergeCell ref="F78:H78"/>
    <mergeCell ref="E55:E57"/>
    <mergeCell ref="F55:F56"/>
    <mergeCell ref="F59:H59"/>
    <mergeCell ref="G55:G56"/>
    <mergeCell ref="F57:H57"/>
    <mergeCell ref="A72:A74"/>
    <mergeCell ref="G92:G94"/>
    <mergeCell ref="E72:E74"/>
    <mergeCell ref="B115:H115"/>
    <mergeCell ref="C114:H114"/>
    <mergeCell ref="B116:X116"/>
    <mergeCell ref="C117:X117"/>
    <mergeCell ref="A118:A119"/>
    <mergeCell ref="B118:B119"/>
    <mergeCell ref="C118:C119"/>
    <mergeCell ref="D118:D119"/>
    <mergeCell ref="E118:E119"/>
    <mergeCell ref="F119:H119"/>
    <mergeCell ref="B109:X109"/>
    <mergeCell ref="C110:X110"/>
    <mergeCell ref="A111:A113"/>
    <mergeCell ref="B111:B113"/>
    <mergeCell ref="C111:C113"/>
    <mergeCell ref="D111:D113"/>
    <mergeCell ref="E111:E113"/>
    <mergeCell ref="F111:F112"/>
    <mergeCell ref="G111:G112"/>
    <mergeCell ref="F113:H113"/>
    <mergeCell ref="C107:H107"/>
    <mergeCell ref="B108:H108"/>
    <mergeCell ref="A99:A100"/>
    <mergeCell ref="B99:B100"/>
    <mergeCell ref="C99:C100"/>
    <mergeCell ref="D99:D100"/>
    <mergeCell ref="E99:E100"/>
    <mergeCell ref="F100:H100"/>
    <mergeCell ref="F92:F94"/>
    <mergeCell ref="A70:A71"/>
    <mergeCell ref="B70:B71"/>
    <mergeCell ref="C70:C71"/>
    <mergeCell ref="D70:D71"/>
    <mergeCell ref="B92:B95"/>
    <mergeCell ref="G96:G97"/>
    <mergeCell ref="F98:H98"/>
    <mergeCell ref="A96:A98"/>
    <mergeCell ref="B96:B98"/>
    <mergeCell ref="C96:C98"/>
    <mergeCell ref="D96:D98"/>
    <mergeCell ref="E96:E98"/>
    <mergeCell ref="F96:F97"/>
    <mergeCell ref="C92:C95"/>
    <mergeCell ref="D92:D95"/>
    <mergeCell ref="E92:E95"/>
    <mergeCell ref="F95:H95"/>
    <mergeCell ref="E70:E71"/>
    <mergeCell ref="F71:H71"/>
    <mergeCell ref="A60:A63"/>
    <mergeCell ref="B60:B63"/>
    <mergeCell ref="C60:C63"/>
    <mergeCell ref="D60:D63"/>
    <mergeCell ref="A66:A67"/>
    <mergeCell ref="B66:B67"/>
    <mergeCell ref="C66:C67"/>
    <mergeCell ref="D66:D67"/>
    <mergeCell ref="E66:E67"/>
    <mergeCell ref="E64:E65"/>
    <mergeCell ref="A64:A65"/>
    <mergeCell ref="B64:B65"/>
    <mergeCell ref="C64:C65"/>
    <mergeCell ref="D64:D65"/>
    <mergeCell ref="F60:F62"/>
    <mergeCell ref="G60:G62"/>
    <mergeCell ref="E52:E54"/>
    <mergeCell ref="G52:G53"/>
    <mergeCell ref="F47:H47"/>
    <mergeCell ref="E68:E69"/>
    <mergeCell ref="F69:H69"/>
    <mergeCell ref="A68:A69"/>
    <mergeCell ref="B68:B69"/>
    <mergeCell ref="C68:C69"/>
    <mergeCell ref="D68:D69"/>
    <mergeCell ref="A58:A59"/>
    <mergeCell ref="B58:B59"/>
    <mergeCell ref="C58:C59"/>
    <mergeCell ref="D58:D59"/>
    <mergeCell ref="A50:A51"/>
    <mergeCell ref="B50:B51"/>
    <mergeCell ref="D50:D51"/>
    <mergeCell ref="C50:C51"/>
    <mergeCell ref="A52:A54"/>
    <mergeCell ref="B52:B54"/>
    <mergeCell ref="C52:C54"/>
    <mergeCell ref="D52:D54"/>
    <mergeCell ref="A55:A57"/>
    <mergeCell ref="B55:B57"/>
    <mergeCell ref="C55:C57"/>
    <mergeCell ref="D55:D57"/>
    <mergeCell ref="C11:X11"/>
    <mergeCell ref="J5:L5"/>
    <mergeCell ref="G34:G36"/>
    <mergeCell ref="D38:D42"/>
    <mergeCell ref="E38:E42"/>
    <mergeCell ref="B38:B42"/>
    <mergeCell ref="A38:A42"/>
    <mergeCell ref="E19:E22"/>
    <mergeCell ref="G25:G27"/>
    <mergeCell ref="D31:D33"/>
    <mergeCell ref="E31:E33"/>
    <mergeCell ref="F30:H30"/>
    <mergeCell ref="C23:H23"/>
    <mergeCell ref="F25:F27"/>
    <mergeCell ref="F33:H33"/>
    <mergeCell ref="C19:C22"/>
    <mergeCell ref="D19:D22"/>
    <mergeCell ref="E25:E30"/>
    <mergeCell ref="G19:G21"/>
    <mergeCell ref="C38:C42"/>
    <mergeCell ref="F34:F35"/>
    <mergeCell ref="F38:F41"/>
    <mergeCell ref="F44:H44"/>
    <mergeCell ref="T1:X1"/>
    <mergeCell ref="M4:P4"/>
    <mergeCell ref="A2:X2"/>
    <mergeCell ref="A3:H3"/>
    <mergeCell ref="K3:L3"/>
    <mergeCell ref="O3:P3"/>
    <mergeCell ref="S3:T3"/>
    <mergeCell ref="W3:X3"/>
    <mergeCell ref="U5:U7"/>
    <mergeCell ref="A4:A7"/>
    <mergeCell ref="I5:I7"/>
    <mergeCell ref="C4:C7"/>
    <mergeCell ref="E4:E7"/>
    <mergeCell ref="F4:F7"/>
    <mergeCell ref="V5:X5"/>
    <mergeCell ref="H4:H7"/>
    <mergeCell ref="N5:P5"/>
    <mergeCell ref="P6:P7"/>
    <mergeCell ref="B4:B7"/>
    <mergeCell ref="D25:D30"/>
    <mergeCell ref="D48:D49"/>
    <mergeCell ref="E48:E49"/>
    <mergeCell ref="F13:H13"/>
    <mergeCell ref="A12:A13"/>
    <mergeCell ref="A17:A18"/>
    <mergeCell ref="B17:B18"/>
    <mergeCell ref="C17:C18"/>
    <mergeCell ref="D17:D18"/>
    <mergeCell ref="E17:E18"/>
    <mergeCell ref="C12:C13"/>
    <mergeCell ref="F18:H18"/>
    <mergeCell ref="E14:E16"/>
    <mergeCell ref="F16:H16"/>
    <mergeCell ref="C24:X24"/>
    <mergeCell ref="F37:H37"/>
    <mergeCell ref="C43:C44"/>
    <mergeCell ref="D43:D44"/>
    <mergeCell ref="E43:E44"/>
    <mergeCell ref="G45:G46"/>
    <mergeCell ref="C45:C47"/>
    <mergeCell ref="A45:A47"/>
    <mergeCell ref="B45:B47"/>
    <mergeCell ref="B10:X10"/>
    <mergeCell ref="G4:G7"/>
    <mergeCell ref="D4:D7"/>
    <mergeCell ref="L6:L7"/>
    <mergeCell ref="X6:X7"/>
    <mergeCell ref="T6:T7"/>
    <mergeCell ref="U4:X4"/>
    <mergeCell ref="Q5:Q7"/>
    <mergeCell ref="R5:T5"/>
    <mergeCell ref="I4:L4"/>
    <mergeCell ref="A8:X8"/>
    <mergeCell ref="A9:X9"/>
    <mergeCell ref="Q4:T4"/>
    <mergeCell ref="M5:M7"/>
    <mergeCell ref="C124:H124"/>
    <mergeCell ref="B125:H125"/>
    <mergeCell ref="D12:D13"/>
    <mergeCell ref="E12:E13"/>
    <mergeCell ref="A25:A30"/>
    <mergeCell ref="B25:B30"/>
    <mergeCell ref="C25:C30"/>
    <mergeCell ref="B19:B22"/>
    <mergeCell ref="A19:A22"/>
    <mergeCell ref="B12:B13"/>
    <mergeCell ref="A14:A16"/>
    <mergeCell ref="B14:B16"/>
    <mergeCell ref="C14:C16"/>
    <mergeCell ref="D14:D16"/>
    <mergeCell ref="F28:F29"/>
    <mergeCell ref="G28:G29"/>
    <mergeCell ref="F22:H22"/>
    <mergeCell ref="F14:F15"/>
    <mergeCell ref="G14:G15"/>
    <mergeCell ref="F19:F21"/>
    <mergeCell ref="F101:F102"/>
    <mergeCell ref="G101:G102"/>
    <mergeCell ref="G38:G41"/>
    <mergeCell ref="F42:H42"/>
    <mergeCell ref="A136:H136"/>
    <mergeCell ref="A127:H127"/>
    <mergeCell ref="A128:H128"/>
    <mergeCell ref="A129:H129"/>
    <mergeCell ref="A130:H130"/>
    <mergeCell ref="A131:H131"/>
    <mergeCell ref="A132:H132"/>
    <mergeCell ref="A133:H133"/>
    <mergeCell ref="A134:H134"/>
    <mergeCell ref="A135:H135"/>
    <mergeCell ref="A126:H126"/>
    <mergeCell ref="A120:A123"/>
    <mergeCell ref="B120:B123"/>
    <mergeCell ref="C120:C123"/>
    <mergeCell ref="D120:D123"/>
    <mergeCell ref="E120:E123"/>
    <mergeCell ref="F123:H123"/>
    <mergeCell ref="A31:A33"/>
    <mergeCell ref="B31:B33"/>
    <mergeCell ref="C31:C33"/>
    <mergeCell ref="C48:C49"/>
    <mergeCell ref="A48:A49"/>
    <mergeCell ref="B48:B49"/>
    <mergeCell ref="B43:B44"/>
    <mergeCell ref="A43:A44"/>
    <mergeCell ref="D45:D47"/>
    <mergeCell ref="G31:G32"/>
    <mergeCell ref="F31:F32"/>
    <mergeCell ref="F54:H54"/>
    <mergeCell ref="E34:E37"/>
    <mergeCell ref="A34:A37"/>
    <mergeCell ref="B34:B37"/>
    <mergeCell ref="C34:C37"/>
    <mergeCell ref="D34:D37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 alignWithMargins="0">
    <oddHeader>&amp;C&amp;P&amp;R5 programa</oddHeader>
  </headerFooter>
  <rowBreaks count="5" manualBreakCount="5">
    <brk id="30" max="23" man="1"/>
    <brk id="49" max="23" man="1"/>
    <brk id="69" max="23" man="1"/>
    <brk id="91" max="23" man="1"/>
    <brk id="11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KRS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Vartotojas</cp:lastModifiedBy>
  <cp:lastPrinted>2020-04-17T07:42:44Z</cp:lastPrinted>
  <dcterms:created xsi:type="dcterms:W3CDTF">2015-02-02T09:11:38Z</dcterms:created>
  <dcterms:modified xsi:type="dcterms:W3CDTF">2020-04-20T10:11:10Z</dcterms:modified>
</cp:coreProperties>
</file>