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Dokumentai nuo 2020-10-27\STRATEGINIS PLANAVIMAS\SVP 2020-2022 m\SVP 2020-2022 tikslinimai\2020-12\Aktuali redakcija_2020-12\"/>
    </mc:Choice>
  </mc:AlternateContent>
  <xr:revisionPtr revIDLastSave="0" documentId="13_ncr:1_{50466390-BC4F-461D-BBC6-FA667917B3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 lentele" sheetId="3" r:id="rId1"/>
    <sheet name="2020 m. tikslai" sheetId="4" r:id="rId2"/>
  </sheets>
  <definedNames>
    <definedName name="_xlnm.Print_Area" localSheetId="0">'1 lentele'!$A$1:$T$149</definedName>
    <definedName name="_xlnm.Print_Titles" localSheetId="0">'1 lentele'!$4:$7</definedName>
  </definedNames>
  <calcPr calcId="181029"/>
</workbook>
</file>

<file path=xl/calcChain.xml><?xml version="1.0" encoding="utf-8"?>
<calcChain xmlns="http://schemas.openxmlformats.org/spreadsheetml/2006/main">
  <c r="T123" i="3" l="1"/>
  <c r="S123" i="3"/>
  <c r="R123" i="3"/>
  <c r="P123" i="3"/>
  <c r="O123" i="3"/>
  <c r="N123" i="3"/>
  <c r="L123" i="3"/>
  <c r="K123" i="3"/>
  <c r="J123" i="3"/>
  <c r="G123" i="3"/>
  <c r="H123" i="3"/>
  <c r="F123" i="3"/>
  <c r="T144" i="3"/>
  <c r="S144" i="3"/>
  <c r="R144" i="3"/>
  <c r="P144" i="3"/>
  <c r="O144" i="3"/>
  <c r="N144" i="3"/>
  <c r="L144" i="3"/>
  <c r="K144" i="3"/>
  <c r="J144" i="3"/>
  <c r="G144" i="3"/>
  <c r="H144" i="3"/>
  <c r="F144" i="3"/>
  <c r="T116" i="3" l="1"/>
  <c r="S116" i="3"/>
  <c r="P116" i="3"/>
  <c r="O116" i="3"/>
  <c r="L116" i="3"/>
  <c r="K116" i="3"/>
  <c r="H116" i="3"/>
  <c r="G116" i="3"/>
  <c r="J143" i="3"/>
  <c r="F116" i="3" l="1"/>
  <c r="E116" i="3"/>
  <c r="J116" i="3"/>
  <c r="I116" i="3"/>
  <c r="N116" i="3"/>
  <c r="M116" i="3"/>
  <c r="R116" i="3"/>
  <c r="Q116" i="3"/>
  <c r="J117" i="3" l="1"/>
  <c r="E120" i="3"/>
  <c r="F120" i="3"/>
  <c r="G120" i="3"/>
  <c r="H120" i="3"/>
  <c r="J120" i="3"/>
  <c r="K120" i="3"/>
  <c r="L120" i="3"/>
  <c r="M120" i="3"/>
  <c r="N120" i="3"/>
  <c r="O120" i="3"/>
  <c r="P120" i="3"/>
  <c r="Q120" i="3"/>
  <c r="R120" i="3"/>
  <c r="S120" i="3"/>
  <c r="T120" i="3"/>
  <c r="I120" i="3"/>
  <c r="T128" i="3" l="1"/>
  <c r="S128" i="3"/>
  <c r="R128" i="3"/>
  <c r="P128" i="3"/>
  <c r="O128" i="3"/>
  <c r="N128" i="3"/>
  <c r="L128" i="3"/>
  <c r="K128" i="3"/>
  <c r="J128" i="3"/>
  <c r="G128" i="3"/>
  <c r="H128" i="3"/>
  <c r="F128" i="3"/>
  <c r="E144" i="3" l="1"/>
  <c r="T139" i="3" l="1"/>
  <c r="S139" i="3"/>
  <c r="R139" i="3"/>
  <c r="P139" i="3"/>
  <c r="O139" i="3"/>
  <c r="N139" i="3"/>
  <c r="L139" i="3"/>
  <c r="K139" i="3"/>
  <c r="J139" i="3"/>
  <c r="G139" i="3"/>
  <c r="H139" i="3"/>
  <c r="F139" i="3"/>
  <c r="H132" i="3"/>
  <c r="H131" i="3"/>
  <c r="H130" i="3"/>
  <c r="H129" i="3"/>
  <c r="H127" i="3"/>
  <c r="H126" i="3"/>
  <c r="H125" i="3"/>
  <c r="H124" i="3"/>
  <c r="H122" i="3"/>
  <c r="H121" i="3"/>
  <c r="H119" i="3"/>
  <c r="H118" i="3"/>
  <c r="H117" i="3"/>
  <c r="T145" i="3" l="1"/>
  <c r="S145" i="3"/>
  <c r="R145" i="3"/>
  <c r="P145" i="3"/>
  <c r="O145" i="3"/>
  <c r="N145" i="3"/>
  <c r="K145" i="3"/>
  <c r="L145" i="3"/>
  <c r="M145" i="3" l="1"/>
  <c r="I144" i="3" l="1"/>
  <c r="F143" i="3"/>
  <c r="Q145" i="3"/>
  <c r="J145" i="3"/>
  <c r="I145" i="3" s="1"/>
  <c r="G145" i="3"/>
  <c r="H145" i="3"/>
  <c r="F145" i="3"/>
  <c r="E145" i="3" l="1"/>
  <c r="M144" i="3"/>
  <c r="Q144" i="3"/>
  <c r="T143" i="3" l="1"/>
  <c r="S143" i="3"/>
  <c r="R143" i="3"/>
  <c r="P143" i="3"/>
  <c r="O143" i="3"/>
  <c r="N143" i="3"/>
  <c r="L143" i="3"/>
  <c r="K143" i="3"/>
  <c r="G143" i="3"/>
  <c r="H143" i="3"/>
  <c r="E143" i="3" s="1"/>
  <c r="M143" i="3" l="1"/>
  <c r="I143" i="3"/>
  <c r="Q143" i="3"/>
  <c r="L118" i="3"/>
  <c r="L133" i="3" l="1"/>
  <c r="G118" i="3"/>
  <c r="F118" i="3" l="1"/>
  <c r="J133" i="3" l="1"/>
  <c r="T122" i="3" l="1"/>
  <c r="S122" i="3"/>
  <c r="R122" i="3"/>
  <c r="P122" i="3"/>
  <c r="O122" i="3"/>
  <c r="N122" i="3"/>
  <c r="L122" i="3"/>
  <c r="K122" i="3"/>
  <c r="J122" i="3"/>
  <c r="G122" i="3"/>
  <c r="F122" i="3"/>
  <c r="M122" i="3" l="1"/>
  <c r="M128" i="3"/>
  <c r="M123" i="3" l="1"/>
  <c r="S132" i="3"/>
  <c r="T132" i="3"/>
  <c r="R132" i="3"/>
  <c r="O132" i="3"/>
  <c r="P132" i="3"/>
  <c r="N132" i="3"/>
  <c r="K132" i="3"/>
  <c r="L132" i="3"/>
  <c r="J132" i="3"/>
  <c r="G132" i="3"/>
  <c r="F132" i="3"/>
  <c r="T142" i="3"/>
  <c r="S142" i="3"/>
  <c r="R142" i="3"/>
  <c r="P142" i="3"/>
  <c r="O142" i="3"/>
  <c r="L142" i="3"/>
  <c r="K142" i="3"/>
  <c r="N142" i="3"/>
  <c r="J142" i="3"/>
  <c r="H142" i="3"/>
  <c r="G142" i="3"/>
  <c r="F142" i="3"/>
  <c r="M142" i="3" l="1"/>
  <c r="M132" i="3"/>
  <c r="S121" i="3" l="1"/>
  <c r="R121" i="3"/>
  <c r="G121" i="3"/>
  <c r="S119" i="3"/>
  <c r="G119" i="3"/>
  <c r="S129" i="3"/>
  <c r="L129" i="3"/>
  <c r="S118" i="3"/>
  <c r="O118" i="3"/>
  <c r="F117" i="3"/>
  <c r="G117" i="3"/>
  <c r="K117" i="3"/>
  <c r="N117" i="3"/>
  <c r="O117" i="3"/>
  <c r="P117" i="3"/>
  <c r="R117" i="3"/>
  <c r="S117" i="3"/>
  <c r="J118" i="3"/>
  <c r="K118" i="3"/>
  <c r="N118" i="3"/>
  <c r="P118" i="3"/>
  <c r="R118" i="3"/>
  <c r="T118" i="3"/>
  <c r="F119" i="3"/>
  <c r="K119" i="3"/>
  <c r="L119" i="3"/>
  <c r="O119" i="3"/>
  <c r="P119" i="3"/>
  <c r="T119" i="3"/>
  <c r="F121" i="3"/>
  <c r="K121" i="3"/>
  <c r="L121" i="3"/>
  <c r="O121" i="3"/>
  <c r="P121" i="3"/>
  <c r="T121" i="3"/>
  <c r="F124" i="3"/>
  <c r="G124" i="3"/>
  <c r="J124" i="3"/>
  <c r="K124" i="3"/>
  <c r="L124" i="3"/>
  <c r="N124" i="3"/>
  <c r="O124" i="3"/>
  <c r="P124" i="3"/>
  <c r="R124" i="3"/>
  <c r="S124" i="3"/>
  <c r="T124" i="3"/>
  <c r="F125" i="3"/>
  <c r="G125" i="3"/>
  <c r="J125" i="3"/>
  <c r="K125" i="3"/>
  <c r="L125" i="3"/>
  <c r="N125" i="3"/>
  <c r="O125" i="3"/>
  <c r="P125" i="3"/>
  <c r="R125" i="3"/>
  <c r="S125" i="3"/>
  <c r="T125" i="3"/>
  <c r="F126" i="3"/>
  <c r="G126" i="3"/>
  <c r="J126" i="3"/>
  <c r="K126" i="3"/>
  <c r="L126" i="3"/>
  <c r="N126" i="3"/>
  <c r="O126" i="3"/>
  <c r="P126" i="3"/>
  <c r="R126" i="3"/>
  <c r="S126" i="3"/>
  <c r="T126" i="3"/>
  <c r="F127" i="3"/>
  <c r="G127" i="3"/>
  <c r="J127" i="3"/>
  <c r="K127" i="3"/>
  <c r="L127" i="3"/>
  <c r="N127" i="3"/>
  <c r="O127" i="3"/>
  <c r="P127" i="3"/>
  <c r="R127" i="3"/>
  <c r="S127" i="3"/>
  <c r="T127" i="3"/>
  <c r="F129" i="3"/>
  <c r="G129" i="3"/>
  <c r="J129" i="3"/>
  <c r="K129" i="3"/>
  <c r="N129" i="3"/>
  <c r="O129" i="3"/>
  <c r="P129" i="3"/>
  <c r="R129" i="3"/>
  <c r="T129" i="3"/>
  <c r="M124" i="3" l="1"/>
  <c r="M127" i="3"/>
  <c r="M126" i="3"/>
  <c r="M125" i="3"/>
  <c r="M129" i="3"/>
  <c r="M118" i="3"/>
  <c r="Q123" i="3"/>
  <c r="E123" i="3"/>
  <c r="I123" i="3"/>
  <c r="Q127" i="3"/>
  <c r="Q126" i="3"/>
  <c r="Q125" i="3"/>
  <c r="E127" i="3"/>
  <c r="E126" i="3"/>
  <c r="E125" i="3"/>
  <c r="I127" i="3"/>
  <c r="I126" i="3"/>
  <c r="I125" i="3"/>
  <c r="E124" i="3"/>
  <c r="I124" i="3"/>
  <c r="Q124" i="3"/>
  <c r="E128" i="3"/>
  <c r="E121" i="3"/>
  <c r="E119" i="3"/>
  <c r="Q121" i="3"/>
  <c r="E129" i="3"/>
  <c r="E122" i="3"/>
  <c r="I129" i="3"/>
  <c r="Q122" i="3"/>
  <c r="I122" i="3"/>
  <c r="T117" i="3"/>
  <c r="N121" i="3"/>
  <c r="M121" i="3" s="1"/>
  <c r="N119" i="3"/>
  <c r="M119" i="3" s="1"/>
  <c r="E118" i="3"/>
  <c r="M117" i="3"/>
  <c r="J121" i="3"/>
  <c r="J119" i="3"/>
  <c r="I119" i="3" s="1"/>
  <c r="I118" i="3"/>
  <c r="Q129" i="3"/>
  <c r="Q128" i="3"/>
  <c r="I128" i="3"/>
  <c r="R119" i="3"/>
  <c r="Q119" i="3" s="1"/>
  <c r="Q118" i="3"/>
  <c r="L117" i="3"/>
  <c r="I121" i="3" l="1"/>
  <c r="Q117" i="3"/>
  <c r="I117" i="3"/>
  <c r="E117" i="3"/>
  <c r="M139" i="3" l="1"/>
  <c r="T141" i="3"/>
  <c r="S141" i="3"/>
  <c r="R141" i="3"/>
  <c r="T140" i="3"/>
  <c r="S140" i="3"/>
  <c r="R140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1" i="3"/>
  <c r="S131" i="3"/>
  <c r="R131" i="3"/>
  <c r="T130" i="3"/>
  <c r="S130" i="3"/>
  <c r="R130" i="3"/>
  <c r="P141" i="3"/>
  <c r="O141" i="3"/>
  <c r="N141" i="3"/>
  <c r="P140" i="3"/>
  <c r="O140" i="3"/>
  <c r="N140" i="3"/>
  <c r="P138" i="3"/>
  <c r="O138" i="3"/>
  <c r="N138" i="3"/>
  <c r="P137" i="3"/>
  <c r="O137" i="3"/>
  <c r="N137" i="3"/>
  <c r="P136" i="3"/>
  <c r="O136" i="3"/>
  <c r="N136" i="3"/>
  <c r="P135" i="3"/>
  <c r="O135" i="3"/>
  <c r="N135" i="3"/>
  <c r="P134" i="3"/>
  <c r="O134" i="3"/>
  <c r="N134" i="3"/>
  <c r="P133" i="3"/>
  <c r="O133" i="3"/>
  <c r="N133" i="3"/>
  <c r="P131" i="3"/>
  <c r="O131" i="3"/>
  <c r="N131" i="3"/>
  <c r="P130" i="3"/>
  <c r="O130" i="3"/>
  <c r="N130" i="3"/>
  <c r="L141" i="3"/>
  <c r="K141" i="3"/>
  <c r="J141" i="3"/>
  <c r="L140" i="3"/>
  <c r="K140" i="3"/>
  <c r="J140" i="3"/>
  <c r="L138" i="3"/>
  <c r="K138" i="3"/>
  <c r="J138" i="3"/>
  <c r="L137" i="3"/>
  <c r="K137" i="3"/>
  <c r="J137" i="3"/>
  <c r="L136" i="3"/>
  <c r="K136" i="3"/>
  <c r="J136" i="3"/>
  <c r="L135" i="3"/>
  <c r="K135" i="3"/>
  <c r="J135" i="3"/>
  <c r="L134" i="3"/>
  <c r="K134" i="3"/>
  <c r="J134" i="3"/>
  <c r="K133" i="3"/>
  <c r="L131" i="3"/>
  <c r="K131" i="3"/>
  <c r="J131" i="3"/>
  <c r="L130" i="3"/>
  <c r="K130" i="3"/>
  <c r="J130" i="3"/>
  <c r="G141" i="3"/>
  <c r="H141" i="3"/>
  <c r="F141" i="3"/>
  <c r="G138" i="3"/>
  <c r="H138" i="3"/>
  <c r="F138" i="3"/>
  <c r="G137" i="3"/>
  <c r="H137" i="3"/>
  <c r="F137" i="3"/>
  <c r="G136" i="3"/>
  <c r="H136" i="3"/>
  <c r="F136" i="3"/>
  <c r="G135" i="3"/>
  <c r="H135" i="3"/>
  <c r="F135" i="3"/>
  <c r="G134" i="3"/>
  <c r="H134" i="3"/>
  <c r="F134" i="3"/>
  <c r="G133" i="3"/>
  <c r="H133" i="3"/>
  <c r="F133" i="3"/>
  <c r="J146" i="3" l="1"/>
  <c r="K146" i="3"/>
  <c r="M134" i="3"/>
  <c r="M138" i="3"/>
  <c r="M131" i="3"/>
  <c r="M136" i="3"/>
  <c r="M137" i="3"/>
  <c r="M135" i="3"/>
  <c r="T146" i="3"/>
  <c r="M133" i="3"/>
  <c r="M141" i="3"/>
  <c r="N146" i="3"/>
  <c r="M130" i="3"/>
  <c r="M140" i="3"/>
  <c r="P146" i="3"/>
  <c r="R146" i="3"/>
  <c r="O146" i="3"/>
  <c r="S146" i="3"/>
  <c r="L146" i="3"/>
  <c r="F131" i="3"/>
  <c r="G131" i="3"/>
  <c r="G130" i="3"/>
  <c r="F130" i="3"/>
  <c r="G140" i="3" l="1"/>
  <c r="G146" i="3" s="1"/>
  <c r="H140" i="3"/>
  <c r="H146" i="3" s="1"/>
  <c r="F140" i="3"/>
  <c r="F146" i="3" s="1"/>
  <c r="Q136" i="3" l="1"/>
  <c r="Q137" i="3"/>
  <c r="Q138" i="3"/>
  <c r="Q139" i="3"/>
  <c r="Q140" i="3"/>
  <c r="Q141" i="3"/>
  <c r="Q142" i="3"/>
  <c r="Q130" i="3"/>
  <c r="Q131" i="3"/>
  <c r="Q132" i="3"/>
  <c r="Q133" i="3"/>
  <c r="Q134" i="3"/>
  <c r="Q135" i="3"/>
  <c r="I138" i="3"/>
  <c r="I139" i="3"/>
  <c r="I140" i="3"/>
  <c r="I141" i="3"/>
  <c r="I142" i="3"/>
  <c r="I130" i="3"/>
  <c r="I131" i="3"/>
  <c r="I132" i="3"/>
  <c r="I133" i="3"/>
  <c r="I134" i="3"/>
  <c r="I135" i="3"/>
  <c r="I136" i="3"/>
  <c r="I137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Q146" i="3" l="1"/>
  <c r="M146" i="3"/>
  <c r="I146" i="3"/>
  <c r="E146" i="3" l="1"/>
  <c r="R148" i="3" l="1"/>
  <c r="N148" i="3" l="1"/>
  <c r="O148" i="3"/>
  <c r="P148" i="3"/>
  <c r="S148" i="3"/>
  <c r="T148" i="3"/>
  <c r="E4" i="4" l="1"/>
  <c r="E7" i="4"/>
  <c r="E11" i="4"/>
  <c r="E19" i="4" s="1"/>
  <c r="E6" i="4" l="1"/>
  <c r="E10" i="4"/>
  <c r="E9" i="4"/>
  <c r="E5" i="4"/>
  <c r="E3" i="4"/>
  <c r="F148" i="3" l="1"/>
  <c r="E18" i="4"/>
  <c r="E16" i="4"/>
  <c r="M148" i="3"/>
  <c r="Q148" i="3"/>
  <c r="L148" i="3"/>
  <c r="K148" i="3"/>
  <c r="G148" i="3"/>
  <c r="J148" i="3" l="1"/>
  <c r="E8" i="4"/>
  <c r="E17" i="4" l="1"/>
  <c r="E20" i="4" s="1"/>
  <c r="E12" i="4"/>
  <c r="F7" i="4" l="1"/>
  <c r="F9" i="4"/>
  <c r="F3" i="4"/>
  <c r="F11" i="4"/>
  <c r="F10" i="4"/>
  <c r="F4" i="4"/>
  <c r="F6" i="4"/>
  <c r="F5" i="4"/>
  <c r="F8" i="4"/>
  <c r="H148" i="3"/>
  <c r="E148" i="3" l="1"/>
</calcChain>
</file>

<file path=xl/sharedStrings.xml><?xml version="1.0" encoding="utf-8"?>
<sst xmlns="http://schemas.openxmlformats.org/spreadsheetml/2006/main" count="214" uniqueCount="101">
  <si>
    <t>Finansavimo šaltinis</t>
  </si>
  <si>
    <t>Programos kodas</t>
  </si>
  <si>
    <t>Programos pavadinimas</t>
  </si>
  <si>
    <t>išlaidoms</t>
  </si>
  <si>
    <t>iš viso</t>
  </si>
  <si>
    <t>turtui įsigyti</t>
  </si>
  <si>
    <t xml:space="preserve">iš jų darbo užmokesčiui                    </t>
  </si>
  <si>
    <t>IŠ VISO:</t>
  </si>
  <si>
    <t>Strateginio tikslo kodas</t>
  </si>
  <si>
    <t>iš jų</t>
  </si>
  <si>
    <t>Žinių visuomenės plėtros programa</t>
  </si>
  <si>
    <t>SB</t>
  </si>
  <si>
    <t>ES</t>
  </si>
  <si>
    <t>SL</t>
  </si>
  <si>
    <t>S</t>
  </si>
  <si>
    <t>Ekonominio konkurencingumo didinimo programa</t>
  </si>
  <si>
    <t>KPPP</t>
  </si>
  <si>
    <t>Aplinkos apsaugos programa</t>
  </si>
  <si>
    <t>LA</t>
  </si>
  <si>
    <t>PL</t>
  </si>
  <si>
    <t>Sveikatos apsaugos programa</t>
  </si>
  <si>
    <t>Socialinės paramos programa</t>
  </si>
  <si>
    <t>Susisiekimo ir inžinerinės infrastruktūros plėtros programa</t>
  </si>
  <si>
    <t>Kultūros paveldo puoselėjimo ir kultūros paslaugų plėtros programa</t>
  </si>
  <si>
    <t>Kūno kultūros ir sporto plėtros programa</t>
  </si>
  <si>
    <t>VIP</t>
  </si>
  <si>
    <t>Savivaldybės valdymo ir pagrindinių funkcijų vykdymo programa</t>
  </si>
  <si>
    <t>LK</t>
  </si>
  <si>
    <t>Iš viso programai:</t>
  </si>
  <si>
    <t xml:space="preserve">IŠ VISO: </t>
  </si>
  <si>
    <r>
      <t xml:space="preserve">Lėšos už paslaugas ir nuomą </t>
    </r>
    <r>
      <rPr>
        <b/>
        <sz val="8"/>
        <rFont val="Arial"/>
        <family val="2"/>
        <charset val="186"/>
      </rPr>
      <t>S</t>
    </r>
  </si>
  <si>
    <r>
      <t xml:space="preserve">Kelių priežiūros ir plėtros programos lėšos </t>
    </r>
    <r>
      <rPr>
        <b/>
        <sz val="8"/>
        <rFont val="Arial"/>
        <family val="2"/>
        <charset val="186"/>
      </rPr>
      <t>KPPP</t>
    </r>
  </si>
  <si>
    <r>
      <t xml:space="preserve">Iš kitų savivaldybių gaunamos lėšos </t>
    </r>
    <r>
      <rPr>
        <b/>
        <sz val="8"/>
        <rFont val="Arial"/>
        <family val="2"/>
        <charset val="186"/>
      </rPr>
      <t>PL</t>
    </r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</si>
  <si>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</si>
  <si>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r>
      <t xml:space="preserve">Kitos lėšos </t>
    </r>
    <r>
      <rPr>
        <b/>
        <sz val="8"/>
        <rFont val="Arial"/>
        <family val="2"/>
        <charset val="186"/>
      </rPr>
      <t>Kt</t>
    </r>
  </si>
  <si>
    <r>
      <t xml:space="preserve">Valstybės investicijų programos lėšos </t>
    </r>
    <r>
      <rPr>
        <b/>
        <sz val="8"/>
        <rFont val="Arial"/>
        <family val="2"/>
        <charset val="186"/>
      </rPr>
      <t>VIP</t>
    </r>
  </si>
  <si>
    <t>2</t>
  </si>
  <si>
    <t>Kelti rajono gyventojų gyvenimo kokybę kuriant bei palaikant saugią ir švarią aplinką</t>
  </si>
  <si>
    <t>3</t>
  </si>
  <si>
    <t>4</t>
  </si>
  <si>
    <t>5</t>
  </si>
  <si>
    <t>6</t>
  </si>
  <si>
    <t>Puoselėti kultūrą ir kūno kultūrą rajone</t>
  </si>
  <si>
    <t>7</t>
  </si>
  <si>
    <t>8</t>
  </si>
  <si>
    <t>Plėtoti vietos savivaldą</t>
  </si>
  <si>
    <t>9</t>
  </si>
  <si>
    <t>proc.</t>
  </si>
  <si>
    <t>tūkst. eurų</t>
  </si>
  <si>
    <t>Sudaryti palankias sąlygas sumaniems ir veikliems žmonėms gyventi ir veikti Klaipėdos rajone</t>
  </si>
  <si>
    <r>
      <t xml:space="preserve">Kitos dotacijos ir lėšos iš kitų valdymo lygių </t>
    </r>
    <r>
      <rPr>
        <b/>
        <sz val="8"/>
        <rFont val="Arial"/>
        <family val="2"/>
        <charset val="186"/>
      </rPr>
      <t>VB(P)</t>
    </r>
  </si>
  <si>
    <t>VBD</t>
  </si>
  <si>
    <t>KT</t>
  </si>
  <si>
    <t>VBP</t>
  </si>
  <si>
    <t>VBES</t>
  </si>
  <si>
    <t>AA</t>
  </si>
  <si>
    <t>LAAIF</t>
  </si>
  <si>
    <t>VBM</t>
  </si>
  <si>
    <t>VBL</t>
  </si>
  <si>
    <t>VBR</t>
  </si>
  <si>
    <r>
      <t xml:space="preserve">Savivaldybės biudžeto lėšos </t>
    </r>
    <r>
      <rPr>
        <b/>
        <sz val="8"/>
        <rFont val="Arial"/>
        <family val="2"/>
        <charset val="186"/>
      </rPr>
      <t>SB</t>
    </r>
  </si>
  <si>
    <r>
      <t xml:space="preserve">Valstybės biudžeto specialioji tikslinė dotacija </t>
    </r>
    <r>
      <rPr>
        <b/>
        <sz val="8"/>
        <rFont val="Arial"/>
        <family val="2"/>
        <charset val="186"/>
      </rPr>
      <t>VBD</t>
    </r>
  </si>
  <si>
    <r>
      <t xml:space="preserve">Valstybės biudžeto lėšos išmokoms vaikams ir šalpos išmokoms mokėti ir administruoti </t>
    </r>
    <r>
      <rPr>
        <b/>
        <sz val="8"/>
        <rFont val="Arial"/>
        <family val="2"/>
        <charset val="186"/>
      </rPr>
      <t>VBM</t>
    </r>
  </si>
  <si>
    <r>
      <t xml:space="preserve">Europos Sąjungos struktūrinių fondų lėšos </t>
    </r>
    <r>
      <rPr>
        <b/>
        <sz val="8"/>
        <rFont val="Arial"/>
        <family val="2"/>
        <charset val="186"/>
      </rPr>
      <t>ES</t>
    </r>
  </si>
  <si>
    <r>
      <t xml:space="preserve">Aplinkos apsaugos rėmimo specialiosios programos lėšos </t>
    </r>
    <r>
      <rPr>
        <b/>
        <sz val="8"/>
        <rFont val="Arial"/>
        <family val="2"/>
        <charset val="186"/>
      </rPr>
      <t>AA</t>
    </r>
  </si>
  <si>
    <r>
      <t xml:space="preserve">Aplinkos apsaugos rėmimo specialiosios programos lėšų likučiai (praėjusių metų) </t>
    </r>
    <r>
      <rPr>
        <b/>
        <sz val="8"/>
        <rFont val="Arial"/>
        <family val="2"/>
        <charset val="186"/>
      </rPr>
      <t>LA</t>
    </r>
  </si>
  <si>
    <r>
      <t xml:space="preserve">Valstybės biudžeto lėšos ES struktūrinių fondų projektams </t>
    </r>
    <r>
      <rPr>
        <b/>
        <sz val="8"/>
        <rFont val="Arial"/>
        <family val="2"/>
        <charset val="186"/>
      </rPr>
      <t>VBES</t>
    </r>
  </si>
  <si>
    <r>
      <t xml:space="preserve">Lietuvos aplinkos apsaugos investicijų programos lėšos </t>
    </r>
    <r>
      <rPr>
        <b/>
        <sz val="8"/>
        <rFont val="Arial"/>
        <family val="2"/>
        <charset val="186"/>
      </rPr>
      <t>LAAIF</t>
    </r>
  </si>
  <si>
    <r>
      <t xml:space="preserve">Valstybės biudžeto specialiosios tikslinės dotacijos žemės ūkio funkcijų vykdymui Klaipėdos mieste </t>
    </r>
    <r>
      <rPr>
        <b/>
        <sz val="8"/>
        <rFont val="Arial"/>
        <family val="2"/>
        <charset val="186"/>
      </rPr>
      <t>VBL</t>
    </r>
  </si>
  <si>
    <r>
      <t xml:space="preserve">Valstybės biudžeto specialiosios tikslinės dotacijos žemės ūkio funkcijų vykdymui Neringos mieste </t>
    </r>
    <r>
      <rPr>
        <b/>
        <sz val="8"/>
        <rFont val="Arial"/>
        <family val="2"/>
        <charset val="186"/>
      </rPr>
      <t>VBR</t>
    </r>
  </si>
  <si>
    <t>Ž</t>
  </si>
  <si>
    <r>
      <t xml:space="preserve">Lėšos už parduotą žemę </t>
    </r>
    <r>
      <rPr>
        <b/>
        <sz val="8"/>
        <rFont val="Arial"/>
        <family val="2"/>
        <charset val="186"/>
      </rPr>
      <t>Ž</t>
    </r>
  </si>
  <si>
    <t>Kt</t>
  </si>
  <si>
    <t>ML</t>
  </si>
  <si>
    <t>2021 m. išlaidų projektas</t>
  </si>
  <si>
    <t>GŠV</t>
  </si>
  <si>
    <t>VBT</t>
  </si>
  <si>
    <r>
      <t xml:space="preserve">Mokinio krepšelio lėšos </t>
    </r>
    <r>
      <rPr>
        <b/>
        <sz val="8"/>
        <rFont val="Arial"/>
        <family val="2"/>
        <charset val="186"/>
      </rPr>
      <t>ML</t>
    </r>
  </si>
  <si>
    <r>
      <t xml:space="preserve">VšĮ "Gargždų švara" vietinė rinkliava </t>
    </r>
    <r>
      <rPr>
        <b/>
        <sz val="8"/>
        <rFont val="Arial"/>
        <family val="2"/>
        <charset val="186"/>
      </rPr>
      <t>GŠV</t>
    </r>
  </si>
  <si>
    <r>
      <t xml:space="preserve">Vietos bendruomenių tarybos lėšos </t>
    </r>
    <r>
      <rPr>
        <b/>
        <sz val="8"/>
        <rFont val="Arial"/>
        <family val="2"/>
        <charset val="186"/>
      </rPr>
      <t>VBT</t>
    </r>
  </si>
  <si>
    <t>VLK</t>
  </si>
  <si>
    <r>
      <t xml:space="preserve">Viršplaninės pajamos </t>
    </r>
    <r>
      <rPr>
        <b/>
        <sz val="8"/>
        <rFont val="Arial"/>
        <family val="2"/>
        <charset val="186"/>
      </rPr>
      <t>VLK</t>
    </r>
  </si>
  <si>
    <r>
      <t xml:space="preserve">Savivaldybės biudžeto lėšų nepanaudoti likučiai </t>
    </r>
    <r>
      <rPr>
        <b/>
        <sz val="8"/>
        <rFont val="Arial"/>
        <family val="2"/>
        <charset val="186"/>
      </rPr>
      <t>LK</t>
    </r>
  </si>
  <si>
    <t>LS</t>
  </si>
  <si>
    <r>
      <t>Lėšos už paslaugas ir nuomą praėjusių metų likučiai</t>
    </r>
    <r>
      <rPr>
        <b/>
        <sz val="8"/>
        <rFont val="Arial"/>
        <family val="2"/>
        <charset val="186"/>
      </rPr>
      <t xml:space="preserve"> LS</t>
    </r>
  </si>
  <si>
    <t>2019 m. faktas</t>
  </si>
  <si>
    <t>2020 m. asignavimai</t>
  </si>
  <si>
    <t>2022 m. išlaidų projektas</t>
  </si>
  <si>
    <t xml:space="preserve"> KLAIPĖDOS RAJONO SAVIVALDYBĖS STRATEGINIO VEIKLOS PLANO 2020-2022-ųjų M. PROGRAMŲ ASIGNAVIMŲ SUVESTINĖ</t>
  </si>
  <si>
    <t>Klaipėdos rajono savivaldybės strateginio veiklos plano 2020-2022 m. 
1 priedas</t>
  </si>
  <si>
    <t>2020 m. strateginių tikslų ir programų išlaidų suvestinė*</t>
  </si>
  <si>
    <t>ML (covid)</t>
  </si>
  <si>
    <t>VBD (covid)</t>
  </si>
  <si>
    <t>ES (Kt)</t>
  </si>
  <si>
    <t>VBM (covid)</t>
  </si>
  <si>
    <t>VBD (Kt)</t>
  </si>
  <si>
    <r>
      <t xml:space="preserve">Speciali tikslinė dotacija mokymo reikmėms finansuoti </t>
    </r>
    <r>
      <rPr>
        <b/>
        <sz val="8"/>
        <rFont val="Arial"/>
        <family val="2"/>
        <charset val="186"/>
      </rPr>
      <t>ML (covid)</t>
    </r>
  </si>
  <si>
    <r>
      <t xml:space="preserve">Gaunamos lėšos padenmijos pasekmėms šalinti </t>
    </r>
    <r>
      <rPr>
        <b/>
        <sz val="8"/>
        <rFont val="Arial"/>
        <family val="2"/>
        <charset val="186"/>
      </rPr>
      <t>VBM (covid)</t>
    </r>
  </si>
  <si>
    <r>
      <t xml:space="preserve">Gaunamos lėšos pandemijos pasekmėms šalinti </t>
    </r>
    <r>
      <rPr>
        <b/>
        <sz val="8"/>
        <rFont val="Arial"/>
        <family val="2"/>
        <charset val="186"/>
      </rPr>
      <t>VBD (covid)</t>
    </r>
  </si>
  <si>
    <r>
      <t xml:space="preserve">Kitos gaunamos lėšos </t>
    </r>
    <r>
      <rPr>
        <b/>
        <sz val="8"/>
        <rFont val="Arial"/>
        <family val="2"/>
        <charset val="186"/>
      </rPr>
      <t>VBD (Kt)</t>
    </r>
  </si>
  <si>
    <r>
      <t xml:space="preserve">Europos Sąjungos struktūrinių fondų lėšos, tenkančios projektų partneriams </t>
    </r>
    <r>
      <rPr>
        <b/>
        <sz val="8"/>
        <rFont val="Arial"/>
        <family val="2"/>
        <charset val="186"/>
      </rPr>
      <t>ES (Kt)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</si>
</sst>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0.0"/>
    <numFmt numFmtId="166" formatCode="#,##0.0"/>
  </numFmts>
  <fonts count="4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8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Arial"/>
      <family val="2"/>
      <charset val="186"/>
    </font>
    <font>
      <sz val="8"/>
      <color indexed="10"/>
      <name val="Arial"/>
      <family val="2"/>
      <charset val="186"/>
    </font>
    <font>
      <b/>
      <sz val="14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2">
    <xf numFmtId="0" fontId="0" fillId="0" borderId="0"/>
    <xf numFmtId="164" fontId="12" fillId="0" borderId="0" applyFont="0" applyFill="0" applyBorder="0" applyAlignment="0" applyProtection="0"/>
    <xf numFmtId="0" fontId="21" fillId="0" borderId="0"/>
    <xf numFmtId="0" fontId="24" fillId="0" borderId="0"/>
    <xf numFmtId="0" fontId="25" fillId="0" borderId="55" applyNumberFormat="0" applyFill="0" applyAlignment="0" applyProtection="0"/>
    <xf numFmtId="0" fontId="26" fillId="0" borderId="56" applyNumberFormat="0" applyFill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7" fillId="0" borderId="57" applyNumberFormat="0" applyFill="0" applyAlignment="0" applyProtection="0"/>
    <xf numFmtId="0" fontId="2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24" borderId="60" applyNumberFormat="0" applyAlignment="0" applyProtection="0"/>
    <xf numFmtId="0" fontId="32" fillId="0" borderId="0" applyNumberFormat="0" applyFill="0" applyBorder="0" applyAlignment="0" applyProtection="0"/>
    <xf numFmtId="0" fontId="34" fillId="11" borderId="58" applyNumberFormat="0" applyAlignment="0" applyProtection="0"/>
    <xf numFmtId="0" fontId="35" fillId="26" borderId="0" applyNumberFormat="0" applyBorder="0" applyAlignment="0" applyProtection="0"/>
    <xf numFmtId="0" fontId="12" fillId="0" borderId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2" fillId="27" borderId="62" applyNumberFormat="0" applyFont="0" applyAlignment="0" applyProtection="0"/>
    <xf numFmtId="0" fontId="36" fillId="0" borderId="0" applyNumberFormat="0" applyFill="0" applyBorder="0" applyAlignment="0" applyProtection="0"/>
    <xf numFmtId="0" fontId="37" fillId="24" borderId="58" applyNumberFormat="0" applyAlignment="0" applyProtection="0"/>
    <xf numFmtId="0" fontId="38" fillId="0" borderId="63" applyNumberFormat="0" applyFill="0" applyAlignment="0" applyProtection="0"/>
    <xf numFmtId="0" fontId="39" fillId="0" borderId="61" applyNumberFormat="0" applyFill="0" applyAlignment="0" applyProtection="0"/>
    <xf numFmtId="0" fontId="40" fillId="25" borderId="59" applyNumberFormat="0" applyAlignment="0" applyProtection="0"/>
    <xf numFmtId="0" fontId="12" fillId="0" borderId="0"/>
    <xf numFmtId="0" fontId="12" fillId="0" borderId="0"/>
    <xf numFmtId="0" fontId="12" fillId="0" borderId="0" applyNumberFormat="0"/>
    <xf numFmtId="0" fontId="11" fillId="0" borderId="0"/>
    <xf numFmtId="0" fontId="10" fillId="0" borderId="0"/>
    <xf numFmtId="0" fontId="9" fillId="0" borderId="0"/>
    <xf numFmtId="0" fontId="8" fillId="0" borderId="0"/>
    <xf numFmtId="0" fontId="12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86">
    <xf numFmtId="0" fontId="0" fillId="0" borderId="0" xfId="0"/>
    <xf numFmtId="0" fontId="0" fillId="0" borderId="0" xfId="0" applyAlignment="1">
      <alignment wrapText="1"/>
    </xf>
    <xf numFmtId="0" fontId="15" fillId="0" borderId="0" xfId="0" applyFont="1"/>
    <xf numFmtId="0" fontId="0" fillId="0" borderId="0" xfId="0" applyFill="1"/>
    <xf numFmtId="0" fontId="18" fillId="0" borderId="0" xfId="0" applyFont="1"/>
    <xf numFmtId="0" fontId="0" fillId="0" borderId="0" xfId="0" applyAlignment="1">
      <alignment horizontal="center" vertical="center"/>
    </xf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20" fillId="0" borderId="0" xfId="0" applyFont="1"/>
    <xf numFmtId="0" fontId="19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right"/>
    </xf>
    <xf numFmtId="165" fontId="21" fillId="0" borderId="0" xfId="2" applyNumberFormat="1" applyAlignment="1">
      <alignment vertical="center" wrapText="1"/>
    </xf>
    <xf numFmtId="0" fontId="21" fillId="0" borderId="0" xfId="2"/>
    <xf numFmtId="49" fontId="21" fillId="0" borderId="5" xfId="2" applyNumberFormat="1" applyBorder="1" applyAlignment="1">
      <alignment horizontal="center" vertical="center" wrapText="1"/>
    </xf>
    <xf numFmtId="165" fontId="21" fillId="0" borderId="5" xfId="2" applyNumberFormat="1" applyBorder="1" applyAlignment="1">
      <alignment vertical="center" wrapText="1"/>
    </xf>
    <xf numFmtId="165" fontId="16" fillId="0" borderId="5" xfId="2" applyNumberFormat="1" applyFont="1" applyBorder="1" applyAlignment="1">
      <alignment vertical="center" wrapText="1"/>
    </xf>
    <xf numFmtId="49" fontId="21" fillId="0" borderId="0" xfId="2" applyNumberForma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5" fillId="0" borderId="7" xfId="0" applyFont="1" applyFill="1" applyBorder="1"/>
    <xf numFmtId="165" fontId="21" fillId="0" borderId="0" xfId="2" applyNumberFormat="1" applyFont="1" applyAlignment="1">
      <alignment vertical="center" wrapText="1"/>
    </xf>
    <xf numFmtId="166" fontId="15" fillId="0" borderId="0" xfId="0" applyNumberFormat="1" applyFont="1" applyAlignment="1">
      <alignment horizontal="center"/>
    </xf>
    <xf numFmtId="166" fontId="15" fillId="0" borderId="18" xfId="0" applyNumberFormat="1" applyFont="1" applyBorder="1" applyAlignment="1">
      <alignment horizontal="center" vertical="center" textRotation="90"/>
    </xf>
    <xf numFmtId="166" fontId="15" fillId="0" borderId="19" xfId="0" applyNumberFormat="1" applyFont="1" applyBorder="1" applyAlignment="1">
      <alignment horizontal="center" vertical="center" textRotation="90" wrapText="1"/>
    </xf>
    <xf numFmtId="166" fontId="19" fillId="2" borderId="20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166" fontId="19" fillId="2" borderId="22" xfId="0" applyNumberFormat="1" applyFont="1" applyFill="1" applyBorder="1" applyAlignment="1">
      <alignment horizontal="center"/>
    </xf>
    <xf numFmtId="166" fontId="22" fillId="0" borderId="0" xfId="0" applyNumberFormat="1" applyFont="1" applyAlignment="1">
      <alignment horizontal="center"/>
    </xf>
    <xf numFmtId="49" fontId="16" fillId="0" borderId="5" xfId="2" applyNumberFormat="1" applyFont="1" applyBorder="1" applyAlignment="1">
      <alignment horizontal="center" vertical="center" wrapText="1"/>
    </xf>
    <xf numFmtId="166" fontId="21" fillId="0" borderId="5" xfId="2" applyNumberFormat="1" applyBorder="1" applyAlignment="1">
      <alignment horizontal="center" vertical="center" wrapText="1"/>
    </xf>
    <xf numFmtId="166" fontId="21" fillId="0" borderId="0" xfId="2" applyNumberFormat="1" applyAlignment="1">
      <alignment vertical="center" wrapText="1"/>
    </xf>
    <xf numFmtId="166" fontId="21" fillId="0" borderId="5" xfId="2" applyNumberFormat="1" applyBorder="1" applyAlignment="1">
      <alignment vertical="center" wrapText="1"/>
    </xf>
    <xf numFmtId="166" fontId="21" fillId="0" borderId="0" xfId="2" applyNumberFormat="1"/>
    <xf numFmtId="166" fontId="16" fillId="0" borderId="0" xfId="2" applyNumberFormat="1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166" fontId="19" fillId="2" borderId="30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166" fontId="19" fillId="2" borderId="44" xfId="0" applyNumberFormat="1" applyFont="1" applyFill="1" applyBorder="1" applyAlignment="1">
      <alignment horizontal="center"/>
    </xf>
    <xf numFmtId="166" fontId="19" fillId="2" borderId="48" xfId="0" applyNumberFormat="1" applyFont="1" applyFill="1" applyBorder="1" applyAlignment="1">
      <alignment horizontal="center"/>
    </xf>
    <xf numFmtId="166" fontId="19" fillId="2" borderId="33" xfId="0" applyNumberFormat="1" applyFont="1" applyFill="1" applyBorder="1" applyAlignment="1">
      <alignment horizontal="center"/>
    </xf>
    <xf numFmtId="166" fontId="19" fillId="2" borderId="43" xfId="0" applyNumberFormat="1" applyFont="1" applyFill="1" applyBorder="1" applyAlignment="1">
      <alignment horizontal="center"/>
    </xf>
    <xf numFmtId="166" fontId="19" fillId="2" borderId="45" xfId="0" applyNumberFormat="1" applyFont="1" applyFill="1" applyBorder="1" applyAlignment="1">
      <alignment horizontal="center"/>
    </xf>
    <xf numFmtId="166" fontId="19" fillId="2" borderId="32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/>
    <xf numFmtId="166" fontId="19" fillId="5" borderId="20" xfId="3" applyNumberFormat="1" applyFont="1" applyFill="1" applyBorder="1" applyAlignment="1">
      <alignment horizontal="center" vertical="center"/>
    </xf>
    <xf numFmtId="166" fontId="19" fillId="5" borderId="21" xfId="3" applyNumberFormat="1" applyFont="1" applyFill="1" applyBorder="1" applyAlignment="1">
      <alignment horizontal="center" vertical="center"/>
    </xf>
    <xf numFmtId="166" fontId="19" fillId="5" borderId="22" xfId="3" applyNumberFormat="1" applyFont="1" applyFill="1" applyBorder="1" applyAlignment="1">
      <alignment horizontal="center" vertical="center"/>
    </xf>
    <xf numFmtId="166" fontId="19" fillId="0" borderId="23" xfId="0" applyNumberFormat="1" applyFont="1" applyFill="1" applyBorder="1" applyAlignment="1">
      <alignment horizontal="center" vertical="center" wrapText="1"/>
    </xf>
    <xf numFmtId="166" fontId="19" fillId="0" borderId="23" xfId="59" applyNumberFormat="1" applyFont="1" applyBorder="1" applyAlignment="1">
      <alignment horizontal="center" vertical="center"/>
    </xf>
    <xf numFmtId="166" fontId="19" fillId="0" borderId="15" xfId="59" applyNumberFormat="1" applyFont="1" applyBorder="1" applyAlignment="1">
      <alignment horizontal="center" vertical="center"/>
    </xf>
    <xf numFmtId="166" fontId="19" fillId="0" borderId="64" xfId="59" applyNumberFormat="1" applyFont="1" applyBorder="1" applyAlignment="1">
      <alignment horizontal="center" vertical="center"/>
    </xf>
    <xf numFmtId="166" fontId="19" fillId="0" borderId="5" xfId="59" applyNumberFormat="1" applyFont="1" applyFill="1" applyBorder="1" applyAlignment="1">
      <alignment horizontal="center" vertical="center"/>
    </xf>
    <xf numFmtId="166" fontId="19" fillId="0" borderId="11" xfId="59" applyNumberFormat="1" applyFont="1" applyBorder="1" applyAlignment="1">
      <alignment horizontal="center" vertical="center"/>
    </xf>
    <xf numFmtId="166" fontId="19" fillId="0" borderId="5" xfId="59" applyNumberFormat="1" applyFont="1" applyBorder="1" applyAlignment="1">
      <alignment horizontal="center" vertical="center"/>
    </xf>
    <xf numFmtId="166" fontId="19" fillId="0" borderId="12" xfId="59" applyNumberFormat="1" applyFont="1" applyFill="1" applyBorder="1" applyAlignment="1">
      <alignment horizontal="center" vertical="center"/>
    </xf>
    <xf numFmtId="166" fontId="19" fillId="0" borderId="12" xfId="59" applyNumberFormat="1" applyFont="1" applyBorder="1" applyAlignment="1">
      <alignment horizontal="center" vertical="center"/>
    </xf>
    <xf numFmtId="166" fontId="19" fillId="0" borderId="16" xfId="0" applyNumberFormat="1" applyFont="1" applyFill="1" applyBorder="1" applyAlignment="1">
      <alignment horizontal="center" vertical="center"/>
    </xf>
    <xf numFmtId="166" fontId="19" fillId="0" borderId="15" xfId="0" applyNumberFormat="1" applyFont="1" applyFill="1" applyBorder="1" applyAlignment="1">
      <alignment horizontal="center" vertical="center" wrapText="1"/>
    </xf>
    <xf numFmtId="166" fontId="19" fillId="0" borderId="28" xfId="0" applyNumberFormat="1" applyFont="1" applyFill="1" applyBorder="1" applyAlignment="1">
      <alignment horizontal="center" vertical="center" wrapText="1"/>
    </xf>
    <xf numFmtId="166" fontId="19" fillId="0" borderId="16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6" fontId="19" fillId="2" borderId="69" xfId="0" applyNumberFormat="1" applyFont="1" applyFill="1" applyBorder="1" applyAlignment="1">
      <alignment horizontal="center"/>
    </xf>
    <xf numFmtId="166" fontId="19" fillId="0" borderId="66" xfId="0" applyNumberFormat="1" applyFont="1" applyFill="1" applyBorder="1" applyAlignment="1">
      <alignment horizontal="center" vertical="center" wrapText="1"/>
    </xf>
    <xf numFmtId="166" fontId="19" fillId="2" borderId="54" xfId="0" applyNumberFormat="1" applyFont="1" applyFill="1" applyBorder="1" applyAlignment="1">
      <alignment horizontal="center"/>
    </xf>
    <xf numFmtId="166" fontId="19" fillId="2" borderId="52" xfId="0" applyNumberFormat="1" applyFont="1" applyFill="1" applyBorder="1" applyAlignment="1">
      <alignment horizontal="center"/>
    </xf>
    <xf numFmtId="166" fontId="19" fillId="5" borderId="69" xfId="3" applyNumberFormat="1" applyFont="1" applyFill="1" applyBorder="1" applyAlignment="1">
      <alignment horizontal="center" vertical="center"/>
    </xf>
    <xf numFmtId="166" fontId="19" fillId="0" borderId="66" xfId="59" applyNumberFormat="1" applyFont="1" applyBorder="1" applyAlignment="1">
      <alignment horizontal="center" vertical="center"/>
    </xf>
    <xf numFmtId="166" fontId="19" fillId="0" borderId="70" xfId="59" applyNumberFormat="1" applyFont="1" applyBorder="1" applyAlignment="1">
      <alignment horizontal="center" vertical="center"/>
    </xf>
    <xf numFmtId="166" fontId="19" fillId="0" borderId="13" xfId="59" applyNumberFormat="1" applyFont="1" applyBorder="1" applyAlignment="1">
      <alignment horizontal="center" vertical="center"/>
    </xf>
    <xf numFmtId="166" fontId="19" fillId="2" borderId="37" xfId="0" applyNumberFormat="1" applyFont="1" applyFill="1" applyBorder="1" applyAlignment="1">
      <alignment horizontal="center"/>
    </xf>
    <xf numFmtId="0" fontId="15" fillId="0" borderId="71" xfId="0" applyFont="1" applyFill="1" applyBorder="1"/>
    <xf numFmtId="166" fontId="19" fillId="0" borderId="12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 vertical="center"/>
    </xf>
    <xf numFmtId="166" fontId="19" fillId="0" borderId="23" xfId="0" applyNumberFormat="1" applyFont="1" applyFill="1" applyBorder="1" applyAlignment="1">
      <alignment horizontal="center" vertical="center"/>
    </xf>
    <xf numFmtId="166" fontId="19" fillId="0" borderId="11" xfId="0" applyNumberFormat="1" applyFont="1" applyFill="1" applyBorder="1" applyAlignment="1">
      <alignment horizontal="center" vertical="center"/>
    </xf>
    <xf numFmtId="166" fontId="19" fillId="0" borderId="15" xfId="0" applyNumberFormat="1" applyFont="1" applyFill="1" applyBorder="1" applyAlignment="1">
      <alignment horizontal="center" vertical="center"/>
    </xf>
    <xf numFmtId="166" fontId="19" fillId="0" borderId="66" xfId="0" applyNumberFormat="1" applyFont="1" applyFill="1" applyBorder="1" applyAlignment="1">
      <alignment horizontal="center" vertical="center"/>
    </xf>
    <xf numFmtId="166" fontId="19" fillId="0" borderId="13" xfId="0" applyNumberFormat="1" applyFont="1" applyFill="1" applyBorder="1" applyAlignment="1">
      <alignment horizontal="center" vertical="center"/>
    </xf>
    <xf numFmtId="166" fontId="19" fillId="0" borderId="68" xfId="0" applyNumberFormat="1" applyFont="1" applyFill="1" applyBorder="1" applyAlignment="1">
      <alignment horizontal="center" vertical="center" wrapText="1"/>
    </xf>
    <xf numFmtId="166" fontId="19" fillId="0" borderId="40" xfId="0" applyNumberFormat="1" applyFont="1" applyFill="1" applyBorder="1" applyAlignment="1">
      <alignment horizontal="center" vertical="center" wrapText="1"/>
    </xf>
    <xf numFmtId="166" fontId="19" fillId="0" borderId="41" xfId="0" applyNumberFormat="1" applyFont="1" applyFill="1" applyBorder="1" applyAlignment="1">
      <alignment horizontal="center" vertical="center" wrapText="1"/>
    </xf>
    <xf numFmtId="166" fontId="19" fillId="0" borderId="73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/>
    <xf numFmtId="0" fontId="15" fillId="0" borderId="31" xfId="0" applyFont="1" applyFill="1" applyBorder="1"/>
    <xf numFmtId="166" fontId="19" fillId="0" borderId="8" xfId="0" applyNumberFormat="1" applyFont="1" applyFill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9" fillId="0" borderId="42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19" fillId="0" borderId="11" xfId="3" applyNumberFormat="1" applyFont="1" applyFill="1" applyBorder="1" applyAlignment="1">
      <alignment horizontal="center" vertical="center"/>
    </xf>
    <xf numFmtId="166" fontId="19" fillId="0" borderId="5" xfId="3" applyNumberFormat="1" applyFont="1" applyFill="1" applyBorder="1" applyAlignment="1">
      <alignment horizontal="center" vertical="center"/>
    </xf>
    <xf numFmtId="166" fontId="19" fillId="0" borderId="12" xfId="3" applyNumberFormat="1" applyFont="1" applyFill="1" applyBorder="1" applyAlignment="1">
      <alignment horizontal="center" vertical="center"/>
    </xf>
    <xf numFmtId="166" fontId="19" fillId="0" borderId="23" xfId="3" applyNumberFormat="1" applyFont="1" applyFill="1" applyBorder="1" applyAlignment="1">
      <alignment horizontal="center" vertical="center"/>
    </xf>
    <xf numFmtId="166" fontId="19" fillId="0" borderId="15" xfId="3" applyNumberFormat="1" applyFont="1" applyFill="1" applyBorder="1" applyAlignment="1">
      <alignment horizontal="center" vertical="center"/>
    </xf>
    <xf numFmtId="166" fontId="19" fillId="0" borderId="8" xfId="3" applyNumberFormat="1" applyFont="1" applyFill="1" applyBorder="1" applyAlignment="1">
      <alignment horizontal="center" vertical="center"/>
    </xf>
    <xf numFmtId="166" fontId="19" fillId="0" borderId="9" xfId="3" applyNumberFormat="1" applyFont="1" applyFill="1" applyBorder="1" applyAlignment="1">
      <alignment horizontal="center" vertical="center"/>
    </xf>
    <xf numFmtId="166" fontId="19" fillId="0" borderId="16" xfId="3" applyNumberFormat="1" applyFont="1" applyFill="1" applyBorder="1" applyAlignment="1">
      <alignment horizontal="center" vertical="center"/>
    </xf>
    <xf numFmtId="166" fontId="19" fillId="0" borderId="16" xfId="59" applyNumberFormat="1" applyFont="1" applyBorder="1" applyAlignment="1">
      <alignment horizontal="center" vertical="center"/>
    </xf>
    <xf numFmtId="166" fontId="19" fillId="5" borderId="20" xfId="0" applyNumberFormat="1" applyFont="1" applyFill="1" applyBorder="1" applyAlignment="1">
      <alignment horizontal="center" vertical="center"/>
    </xf>
    <xf numFmtId="166" fontId="19" fillId="5" borderId="21" xfId="0" applyNumberFormat="1" applyFont="1" applyFill="1" applyBorder="1" applyAlignment="1">
      <alignment horizontal="center" vertical="center"/>
    </xf>
    <xf numFmtId="166" fontId="19" fillId="5" borderId="22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9" fillId="0" borderId="65" xfId="0" applyNumberFormat="1" applyFont="1" applyFill="1" applyBorder="1" applyAlignment="1">
      <alignment horizontal="center" vertical="center"/>
    </xf>
    <xf numFmtId="166" fontId="19" fillId="0" borderId="27" xfId="0" applyNumberFormat="1" applyFont="1" applyFill="1" applyBorder="1" applyAlignment="1">
      <alignment horizontal="center" vertical="center"/>
    </xf>
    <xf numFmtId="166" fontId="19" fillId="0" borderId="25" xfId="0" applyNumberFormat="1" applyFont="1" applyFill="1" applyBorder="1" applyAlignment="1">
      <alignment horizontal="center" vertical="center"/>
    </xf>
    <xf numFmtId="166" fontId="19" fillId="0" borderId="67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>
      <alignment horizontal="center" vertical="center"/>
    </xf>
    <xf numFmtId="166" fontId="19" fillId="0" borderId="52" xfId="0" applyNumberFormat="1" applyFont="1" applyFill="1" applyBorder="1" applyAlignment="1">
      <alignment horizontal="center" vertical="center"/>
    </xf>
    <xf numFmtId="166" fontId="19" fillId="0" borderId="48" xfId="0" applyNumberFormat="1" applyFont="1" applyFill="1" applyBorder="1" applyAlignment="1">
      <alignment horizontal="center" vertical="center"/>
    </xf>
    <xf numFmtId="166" fontId="19" fillId="0" borderId="33" xfId="0" applyNumberFormat="1" applyFont="1" applyFill="1" applyBorder="1" applyAlignment="1">
      <alignment horizontal="center" vertical="center"/>
    </xf>
    <xf numFmtId="166" fontId="19" fillId="0" borderId="44" xfId="0" applyNumberFormat="1" applyFont="1" applyFill="1" applyBorder="1" applyAlignment="1">
      <alignment horizontal="center" vertical="center"/>
    </xf>
    <xf numFmtId="166" fontId="19" fillId="0" borderId="66" xfId="3" applyNumberFormat="1" applyFont="1" applyFill="1" applyBorder="1" applyAlignment="1">
      <alignment horizontal="center" vertical="center"/>
    </xf>
    <xf numFmtId="166" fontId="19" fillId="0" borderId="13" xfId="3" applyNumberFormat="1" applyFont="1" applyFill="1" applyBorder="1" applyAlignment="1">
      <alignment horizontal="center" vertical="center"/>
    </xf>
    <xf numFmtId="166" fontId="19" fillId="0" borderId="65" xfId="3" applyNumberFormat="1" applyFont="1" applyFill="1" applyBorder="1" applyAlignment="1">
      <alignment horizontal="center" vertical="center"/>
    </xf>
    <xf numFmtId="166" fontId="19" fillId="0" borderId="26" xfId="3" applyNumberFormat="1" applyFont="1" applyFill="1" applyBorder="1" applyAlignment="1">
      <alignment horizontal="center" vertical="center"/>
    </xf>
    <xf numFmtId="166" fontId="19" fillId="0" borderId="27" xfId="3" applyNumberFormat="1" applyFont="1" applyFill="1" applyBorder="1" applyAlignment="1">
      <alignment horizontal="center" vertical="center"/>
    </xf>
    <xf numFmtId="166" fontId="19" fillId="0" borderId="66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4" xfId="3" applyNumberFormat="1" applyFont="1" applyFill="1" applyBorder="1" applyAlignment="1">
      <alignment horizontal="center" vertical="center" wrapText="1"/>
    </xf>
    <xf numFmtId="166" fontId="19" fillId="0" borderId="15" xfId="3" applyNumberFormat="1" applyFont="1" applyFill="1" applyBorder="1" applyAlignment="1">
      <alignment horizontal="center" vertical="center" wrapText="1"/>
    </xf>
    <xf numFmtId="166" fontId="19" fillId="0" borderId="16" xfId="3" applyNumberFormat="1" applyFont="1" applyFill="1" applyBorder="1" applyAlignment="1">
      <alignment horizontal="center" vertical="center" wrapText="1"/>
    </xf>
    <xf numFmtId="166" fontId="19" fillId="0" borderId="17" xfId="3" applyNumberFormat="1" applyFont="1" applyFill="1" applyBorder="1" applyAlignment="1">
      <alignment horizontal="center" vertical="center" wrapText="1"/>
    </xf>
    <xf numFmtId="166" fontId="19" fillId="0" borderId="5" xfId="3" applyNumberFormat="1" applyFont="1" applyFill="1" applyBorder="1" applyAlignment="1">
      <alignment horizontal="center" vertical="center" wrapText="1"/>
    </xf>
    <xf numFmtId="166" fontId="19" fillId="0" borderId="12" xfId="3" applyNumberFormat="1" applyFont="1" applyFill="1" applyBorder="1" applyAlignment="1">
      <alignment horizontal="center" vertical="center" wrapText="1"/>
    </xf>
    <xf numFmtId="166" fontId="19" fillId="0" borderId="11" xfId="3" applyNumberFormat="1" applyFont="1" applyFill="1" applyBorder="1" applyAlignment="1">
      <alignment horizontal="center" vertical="center" wrapText="1"/>
    </xf>
    <xf numFmtId="166" fontId="19" fillId="0" borderId="9" xfId="3" applyNumberFormat="1" applyFont="1" applyFill="1" applyBorder="1" applyAlignment="1">
      <alignment horizontal="center" vertical="center" wrapText="1"/>
    </xf>
    <xf numFmtId="166" fontId="19" fillId="0" borderId="10" xfId="3" applyNumberFormat="1" applyFont="1" applyFill="1" applyBorder="1" applyAlignment="1">
      <alignment horizontal="center" vertical="center" wrapText="1"/>
    </xf>
    <xf numFmtId="166" fontId="19" fillId="0" borderId="8" xfId="3" applyNumberFormat="1" applyFont="1" applyFill="1" applyBorder="1" applyAlignment="1">
      <alignment horizontal="center" vertical="center" wrapText="1"/>
    </xf>
    <xf numFmtId="166" fontId="19" fillId="0" borderId="40" xfId="3" applyNumberFormat="1" applyFont="1" applyFill="1" applyBorder="1" applyAlignment="1">
      <alignment horizontal="center" vertical="center" wrapText="1"/>
    </xf>
    <xf numFmtId="166" fontId="19" fillId="0" borderId="73" xfId="3" applyNumberFormat="1" applyFont="1" applyFill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center" vertical="center" wrapText="1"/>
    </xf>
    <xf numFmtId="166" fontId="19" fillId="28" borderId="11" xfId="0" applyNumberFormat="1" applyFont="1" applyFill="1" applyBorder="1" applyAlignment="1">
      <alignment horizontal="center" vertical="center"/>
    </xf>
    <xf numFmtId="0" fontId="15" fillId="0" borderId="75" xfId="0" applyFont="1" applyFill="1" applyBorder="1"/>
    <xf numFmtId="166" fontId="15" fillId="0" borderId="12" xfId="0" applyNumberFormat="1" applyFont="1" applyBorder="1" applyAlignment="1">
      <alignment horizontal="center" vertical="center" wrapText="1"/>
    </xf>
    <xf numFmtId="166" fontId="19" fillId="29" borderId="21" xfId="0" applyNumberFormat="1" applyFont="1" applyFill="1" applyBorder="1" applyAlignment="1">
      <alignment horizontal="center" vertical="center"/>
    </xf>
    <xf numFmtId="0" fontId="15" fillId="28" borderId="0" xfId="0" applyFont="1" applyFill="1" applyAlignment="1">
      <alignment horizontal="center" vertical="center" wrapText="1"/>
    </xf>
    <xf numFmtId="166" fontId="15" fillId="0" borderId="16" xfId="0" applyNumberFormat="1" applyFont="1" applyBorder="1" applyAlignment="1">
      <alignment horizontal="center" vertical="center"/>
    </xf>
    <xf numFmtId="166" fontId="19" fillId="2" borderId="34" xfId="0" applyNumberFormat="1" applyFont="1" applyFill="1" applyBorder="1" applyAlignment="1">
      <alignment horizontal="center"/>
    </xf>
    <xf numFmtId="166" fontId="15" fillId="0" borderId="9" xfId="0" applyNumberFormat="1" applyFont="1" applyBorder="1" applyAlignment="1">
      <alignment horizontal="center" vertical="center"/>
    </xf>
    <xf numFmtId="166" fontId="15" fillId="0" borderId="67" xfId="0" applyNumberFormat="1" applyFont="1" applyBorder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166" fontId="19" fillId="29" borderId="20" xfId="0" applyNumberFormat="1" applyFont="1" applyFill="1" applyBorder="1" applyAlignment="1">
      <alignment horizontal="center" vertical="center"/>
    </xf>
    <xf numFmtId="166" fontId="19" fillId="29" borderId="69" xfId="0" applyNumberFormat="1" applyFont="1" applyFill="1" applyBorder="1" applyAlignment="1">
      <alignment horizontal="center" vertical="center"/>
    </xf>
    <xf numFmtId="166" fontId="19" fillId="29" borderId="20" xfId="0" applyNumberFormat="1" applyFont="1" applyFill="1" applyBorder="1" applyAlignment="1">
      <alignment horizontal="center" vertical="center" wrapText="1"/>
    </xf>
    <xf numFmtId="14" fontId="15" fillId="28" borderId="0" xfId="0" applyNumberFormat="1" applyFont="1" applyFill="1" applyAlignment="1">
      <alignment horizontal="left" vertical="center" wrapText="1"/>
    </xf>
    <xf numFmtId="166" fontId="15" fillId="0" borderId="11" xfId="0" applyNumberFormat="1" applyFont="1" applyBorder="1" applyAlignment="1">
      <alignment horizontal="center" vertical="center" wrapText="1"/>
    </xf>
    <xf numFmtId="166" fontId="19" fillId="0" borderId="25" xfId="3" applyNumberFormat="1" applyFont="1" applyFill="1" applyBorder="1" applyAlignment="1">
      <alignment horizontal="center" vertical="center"/>
    </xf>
    <xf numFmtId="166" fontId="19" fillId="0" borderId="78" xfId="3" applyNumberFormat="1" applyFont="1" applyFill="1" applyBorder="1" applyAlignment="1">
      <alignment horizontal="center" vertical="center"/>
    </xf>
    <xf numFmtId="166" fontId="19" fillId="3" borderId="30" xfId="0" applyNumberFormat="1" applyFont="1" applyFill="1" applyBorder="1" applyAlignment="1">
      <alignment horizontal="center"/>
    </xf>
    <xf numFmtId="166" fontId="15" fillId="0" borderId="23" xfId="0" applyNumberFormat="1" applyFont="1" applyBorder="1" applyAlignment="1">
      <alignment horizontal="center" vertical="center"/>
    </xf>
    <xf numFmtId="165" fontId="12" fillId="0" borderId="5" xfId="2" applyNumberFormat="1" applyFont="1" applyBorder="1" applyAlignment="1">
      <alignment vertical="center" wrapText="1"/>
    </xf>
    <xf numFmtId="166" fontId="19" fillId="0" borderId="44" xfId="3" applyNumberFormat="1" applyFont="1" applyFill="1" applyBorder="1" applyAlignment="1">
      <alignment horizontal="center" vertical="center" wrapText="1"/>
    </xf>
    <xf numFmtId="166" fontId="19" fillId="0" borderId="25" xfId="3" applyNumberFormat="1" applyFont="1" applyFill="1" applyBorder="1" applyAlignment="1">
      <alignment horizontal="center" vertical="center" wrapText="1"/>
    </xf>
    <xf numFmtId="166" fontId="19" fillId="0" borderId="48" xfId="3" applyNumberFormat="1" applyFont="1" applyFill="1" applyBorder="1" applyAlignment="1">
      <alignment horizontal="center" vertical="center" wrapText="1"/>
    </xf>
    <xf numFmtId="166" fontId="19" fillId="0" borderId="33" xfId="3" applyNumberFormat="1" applyFont="1" applyFill="1" applyBorder="1" applyAlignment="1">
      <alignment horizontal="center" vertical="center" wrapText="1"/>
    </xf>
    <xf numFmtId="166" fontId="15" fillId="0" borderId="53" xfId="0" applyNumberFormat="1" applyFont="1" applyBorder="1" applyAlignment="1">
      <alignment horizontal="center" vertical="center"/>
    </xf>
    <xf numFmtId="166" fontId="19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3" applyNumberFormat="1" applyFont="1" applyFill="1" applyBorder="1" applyAlignment="1">
      <alignment horizontal="center" vertical="center"/>
    </xf>
    <xf numFmtId="0" fontId="15" fillId="0" borderId="79" xfId="0" applyFont="1" applyFill="1" applyBorder="1"/>
    <xf numFmtId="0" fontId="15" fillId="0" borderId="31" xfId="0" quotePrefix="1" applyFont="1" applyFill="1" applyBorder="1"/>
    <xf numFmtId="0" fontId="15" fillId="0" borderId="79" xfId="0" quotePrefix="1" applyFont="1" applyFill="1" applyBorder="1"/>
    <xf numFmtId="166" fontId="15" fillId="0" borderId="48" xfId="0" applyNumberFormat="1" applyFont="1" applyBorder="1" applyAlignment="1">
      <alignment horizontal="center" vertical="center" wrapText="1"/>
    </xf>
    <xf numFmtId="166" fontId="15" fillId="0" borderId="33" xfId="0" applyNumberFormat="1" applyFont="1" applyBorder="1" applyAlignment="1">
      <alignment horizontal="center" vertical="center" wrapText="1"/>
    </xf>
    <xf numFmtId="166" fontId="19" fillId="29" borderId="22" xfId="0" applyNumberFormat="1" applyFont="1" applyFill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166" fontId="15" fillId="0" borderId="28" xfId="0" applyNumberFormat="1" applyFont="1" applyBorder="1" applyAlignment="1">
      <alignment horizontal="center" vertical="center" wrapText="1"/>
    </xf>
    <xf numFmtId="166" fontId="15" fillId="0" borderId="0" xfId="0" applyNumberFormat="1" applyFont="1"/>
    <xf numFmtId="166" fontId="15" fillId="0" borderId="24" xfId="0" applyNumberFormat="1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 vertical="center"/>
    </xf>
    <xf numFmtId="166" fontId="15" fillId="0" borderId="80" xfId="0" applyNumberFormat="1" applyFont="1" applyBorder="1"/>
    <xf numFmtId="0" fontId="15" fillId="0" borderId="3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28" borderId="4" xfId="0" applyFont="1" applyFill="1" applyBorder="1" applyAlignment="1">
      <alignment horizontal="center" vertical="center" wrapText="1"/>
    </xf>
    <xf numFmtId="0" fontId="15" fillId="28" borderId="49" xfId="0" applyFont="1" applyFill="1" applyBorder="1" applyAlignment="1">
      <alignment horizontal="center" vertical="center" wrapText="1"/>
    </xf>
    <xf numFmtId="0" fontId="15" fillId="28" borderId="6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9" fillId="2" borderId="30" xfId="0" applyFont="1" applyFill="1" applyBorder="1" applyAlignment="1">
      <alignment horizontal="right"/>
    </xf>
    <xf numFmtId="0" fontId="19" fillId="2" borderId="37" xfId="0" applyFont="1" applyFill="1" applyBorder="1" applyAlignment="1">
      <alignment horizontal="right"/>
    </xf>
    <xf numFmtId="0" fontId="19" fillId="2" borderId="38" xfId="0" applyFont="1" applyFill="1" applyBorder="1" applyAlignment="1">
      <alignment horizontal="right"/>
    </xf>
    <xf numFmtId="0" fontId="15" fillId="2" borderId="7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28" borderId="7" xfId="0" applyFont="1" applyFill="1" applyBorder="1" applyAlignment="1">
      <alignment horizontal="center" vertical="center" wrapText="1"/>
    </xf>
    <xf numFmtId="0" fontId="15" fillId="28" borderId="2" xfId="0" applyFont="1" applyFill="1" applyBorder="1" applyAlignment="1">
      <alignment horizontal="center" vertical="center" wrapText="1"/>
    </xf>
    <xf numFmtId="0" fontId="15" fillId="28" borderId="7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right"/>
    </xf>
    <xf numFmtId="0" fontId="19" fillId="2" borderId="39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right"/>
    </xf>
    <xf numFmtId="0" fontId="19" fillId="2" borderId="21" xfId="0" applyFont="1" applyFill="1" applyBorder="1" applyAlignment="1">
      <alignment horizontal="right"/>
    </xf>
    <xf numFmtId="0" fontId="19" fillId="2" borderId="22" xfId="0" applyFont="1" applyFill="1" applyBorder="1" applyAlignment="1">
      <alignment horizontal="right"/>
    </xf>
    <xf numFmtId="0" fontId="15" fillId="28" borderId="50" xfId="0" applyFont="1" applyFill="1" applyBorder="1" applyAlignment="1">
      <alignment horizontal="center" vertical="center" wrapText="1"/>
    </xf>
    <xf numFmtId="0" fontId="15" fillId="28" borderId="0" xfId="0" applyFont="1" applyFill="1" applyBorder="1" applyAlignment="1">
      <alignment horizontal="center" vertical="center" wrapText="1"/>
    </xf>
    <xf numFmtId="0" fontId="15" fillId="28" borderId="3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29" borderId="44" xfId="0" applyFont="1" applyFill="1" applyBorder="1" applyAlignment="1">
      <alignment horizontal="right" vertical="center" wrapText="1"/>
    </xf>
    <xf numFmtId="0" fontId="14" fillId="29" borderId="48" xfId="0" applyFont="1" applyFill="1" applyBorder="1" applyAlignment="1">
      <alignment horizontal="right" vertical="center" wrapText="1"/>
    </xf>
    <xf numFmtId="0" fontId="14" fillId="29" borderId="34" xfId="0" applyFont="1" applyFill="1" applyBorder="1" applyAlignment="1">
      <alignment horizontal="right" vertical="center" wrapText="1"/>
    </xf>
    <xf numFmtId="166" fontId="12" fillId="0" borderId="0" xfId="0" applyNumberFormat="1" applyFont="1" applyAlignment="1">
      <alignment horizontal="left" vertical="center" wrapText="1"/>
    </xf>
    <xf numFmtId="166" fontId="16" fillId="0" borderId="0" xfId="0" applyNumberFormat="1" applyFont="1" applyAlignment="1">
      <alignment horizontal="left" vertical="center" wrapText="1"/>
    </xf>
    <xf numFmtId="166" fontId="15" fillId="0" borderId="14" xfId="0" applyNumberFormat="1" applyFont="1" applyBorder="1" applyAlignment="1">
      <alignment horizontal="center" vertical="center" wrapText="1"/>
    </xf>
    <xf numFmtId="166" fontId="15" fillId="0" borderId="46" xfId="0" applyNumberFormat="1" applyFont="1" applyBorder="1" applyAlignment="1">
      <alignment horizontal="center" vertical="center" wrapText="1"/>
    </xf>
    <xf numFmtId="166" fontId="15" fillId="0" borderId="47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66" fontId="15" fillId="0" borderId="39" xfId="0" applyNumberFormat="1" applyFont="1" applyBorder="1" applyAlignment="1">
      <alignment horizontal="right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49" xfId="0" applyFont="1" applyFill="1" applyBorder="1" applyAlignment="1">
      <alignment horizontal="center" vertical="center" textRotation="90" wrapText="1"/>
    </xf>
    <xf numFmtId="0" fontId="16" fillId="0" borderId="49" xfId="0" applyFont="1" applyFill="1" applyBorder="1" applyAlignment="1">
      <alignment vertical="center" textRotation="90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5" fillId="0" borderId="24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25" xfId="0" applyNumberFormat="1" applyFont="1" applyBorder="1" applyAlignment="1">
      <alignment horizontal="center" vertical="center" textRotation="90"/>
    </xf>
    <xf numFmtId="166" fontId="15" fillId="0" borderId="41" xfId="0" applyNumberFormat="1" applyFont="1" applyBorder="1" applyAlignment="1">
      <alignment horizontal="center" vertical="center" textRotation="90"/>
    </xf>
    <xf numFmtId="166" fontId="15" fillId="0" borderId="44" xfId="0" applyNumberFormat="1" applyFont="1" applyBorder="1" applyAlignment="1">
      <alignment horizontal="center" vertical="center" textRotation="90"/>
    </xf>
    <xf numFmtId="166" fontId="15" fillId="0" borderId="27" xfId="0" applyNumberFormat="1" applyFont="1" applyBorder="1" applyAlignment="1">
      <alignment horizontal="center" vertical="center" textRotation="90" wrapText="1"/>
    </xf>
    <xf numFmtId="166" fontId="15" fillId="0" borderId="33" xfId="0" applyNumberFormat="1" applyFont="1" applyBorder="1" applyAlignment="1">
      <alignment horizontal="center" vertical="center" textRotation="90" wrapText="1"/>
    </xf>
    <xf numFmtId="0" fontId="15" fillId="28" borderId="54" xfId="0" applyFont="1" applyFill="1" applyBorder="1" applyAlignment="1">
      <alignment horizontal="center" vertical="center" wrapText="1"/>
    </xf>
    <xf numFmtId="0" fontId="15" fillId="28" borderId="6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/>
    </xf>
    <xf numFmtId="0" fontId="15" fillId="2" borderId="51" xfId="0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164" fontId="15" fillId="2" borderId="50" xfId="1" quotePrefix="1" applyFont="1" applyFill="1" applyBorder="1" applyAlignment="1">
      <alignment horizontal="center" vertical="center"/>
    </xf>
    <xf numFmtId="164" fontId="15" fillId="2" borderId="0" xfId="1" quotePrefix="1" applyFont="1" applyFill="1" applyBorder="1" applyAlignment="1">
      <alignment horizontal="center" vertical="center"/>
    </xf>
    <xf numFmtId="164" fontId="15" fillId="2" borderId="39" xfId="1" quotePrefix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9" fillId="2" borderId="35" xfId="0" applyFont="1" applyFill="1" applyBorder="1" applyAlignment="1">
      <alignment horizontal="right"/>
    </xf>
    <xf numFmtId="0" fontId="19" fillId="2" borderId="50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7" fillId="3" borderId="35" xfId="0" applyFont="1" applyFill="1" applyBorder="1" applyAlignment="1">
      <alignment horizontal="right"/>
    </xf>
    <xf numFmtId="0" fontId="17" fillId="3" borderId="50" xfId="0" applyFont="1" applyFill="1" applyBorder="1" applyAlignment="1">
      <alignment horizontal="right"/>
    </xf>
    <xf numFmtId="0" fontId="17" fillId="3" borderId="51" xfId="0" applyFont="1" applyFill="1" applyBorder="1" applyAlignment="1">
      <alignment horizontal="right"/>
    </xf>
    <xf numFmtId="165" fontId="13" fillId="0" borderId="0" xfId="2" applyNumberFormat="1" applyFont="1" applyAlignment="1">
      <alignment horizontal="center" vertical="center" wrapText="1"/>
    </xf>
    <xf numFmtId="49" fontId="21" fillId="0" borderId="0" xfId="2" applyNumberFormat="1" applyBorder="1" applyAlignment="1">
      <alignment horizontal="left" vertical="center" wrapText="1"/>
    </xf>
    <xf numFmtId="49" fontId="16" fillId="0" borderId="5" xfId="2" applyNumberFormat="1" applyFont="1" applyBorder="1" applyAlignment="1">
      <alignment horizontal="center" vertical="center" wrapText="1"/>
    </xf>
    <xf numFmtId="49" fontId="21" fillId="0" borderId="5" xfId="2" applyNumberFormat="1" applyBorder="1" applyAlignment="1">
      <alignment horizontal="center" vertical="center" wrapText="1"/>
    </xf>
    <xf numFmtId="165" fontId="21" fillId="0" borderId="5" xfId="2" applyNumberFormat="1" applyBorder="1" applyAlignment="1">
      <alignment horizontal="left" vertical="center" wrapText="1"/>
    </xf>
    <xf numFmtId="165" fontId="16" fillId="0" borderId="26" xfId="2" applyNumberFormat="1" applyFont="1" applyBorder="1" applyAlignment="1">
      <alignment horizontal="left" vertical="center" wrapText="1"/>
    </xf>
    <xf numFmtId="165" fontId="16" fillId="0" borderId="40" xfId="2" applyNumberFormat="1" applyFont="1" applyBorder="1" applyAlignment="1">
      <alignment horizontal="left" vertical="center" wrapText="1"/>
    </xf>
    <xf numFmtId="165" fontId="16" fillId="0" borderId="9" xfId="2" applyNumberFormat="1" applyFont="1" applyBorder="1" applyAlignment="1">
      <alignment horizontal="left" vertical="center" wrapText="1"/>
    </xf>
    <xf numFmtId="49" fontId="21" fillId="0" borderId="26" xfId="2" applyNumberFormat="1" applyBorder="1" applyAlignment="1">
      <alignment horizontal="center" vertical="center" wrapText="1"/>
    </xf>
    <xf numFmtId="49" fontId="21" fillId="0" borderId="40" xfId="2" applyNumberFormat="1" applyBorder="1" applyAlignment="1">
      <alignment horizontal="center" vertical="center" wrapText="1"/>
    </xf>
    <xf numFmtId="49" fontId="21" fillId="0" borderId="9" xfId="2" applyNumberFormat="1" applyBorder="1" applyAlignment="1">
      <alignment horizontal="center" vertical="center" wrapText="1"/>
    </xf>
  </cellXfs>
  <cellStyles count="62">
    <cellStyle name="1 antraštė 2" xfId="4" xr:uid="{00000000-0005-0000-0000-000000000000}"/>
    <cellStyle name="2 antraštė 2" xfId="5" xr:uid="{00000000-0005-0000-0000-000001000000}"/>
    <cellStyle name="20% – paryškinimas 1 2" xfId="6" xr:uid="{00000000-0005-0000-0000-000002000000}"/>
    <cellStyle name="20% – paryškinimas 2 2" xfId="7" xr:uid="{00000000-0005-0000-0000-000003000000}"/>
    <cellStyle name="20% – paryškinimas 3 2" xfId="8" xr:uid="{00000000-0005-0000-0000-000004000000}"/>
    <cellStyle name="20% – paryškinimas 4 2" xfId="9" xr:uid="{00000000-0005-0000-0000-000005000000}"/>
    <cellStyle name="20% – paryškinimas 5 2" xfId="10" xr:uid="{00000000-0005-0000-0000-000006000000}"/>
    <cellStyle name="20% – paryškinimas 6 2" xfId="11" xr:uid="{00000000-0005-0000-0000-000007000000}"/>
    <cellStyle name="3 antraštė 2" xfId="12" xr:uid="{00000000-0005-0000-0000-000008000000}"/>
    <cellStyle name="4 antraštė 2" xfId="13" xr:uid="{00000000-0005-0000-0000-000009000000}"/>
    <cellStyle name="40% – paryškinimas 1 2" xfId="14" xr:uid="{00000000-0005-0000-0000-00000A000000}"/>
    <cellStyle name="40% – paryškinimas 2 2" xfId="15" xr:uid="{00000000-0005-0000-0000-00000B000000}"/>
    <cellStyle name="40% – paryškinimas 3 2" xfId="16" xr:uid="{00000000-0005-0000-0000-00000C000000}"/>
    <cellStyle name="40% – paryškinimas 4 2" xfId="17" xr:uid="{00000000-0005-0000-0000-00000D000000}"/>
    <cellStyle name="40% – paryškinimas 5 2" xfId="18" xr:uid="{00000000-0005-0000-0000-00000E000000}"/>
    <cellStyle name="40% – paryškinimas 6 2" xfId="19" xr:uid="{00000000-0005-0000-0000-00000F000000}"/>
    <cellStyle name="60% – paryškinimas 1 2" xfId="20" xr:uid="{00000000-0005-0000-0000-000010000000}"/>
    <cellStyle name="60% – paryškinimas 2 2" xfId="21" xr:uid="{00000000-0005-0000-0000-000011000000}"/>
    <cellStyle name="60% – paryškinimas 3 2" xfId="22" xr:uid="{00000000-0005-0000-0000-000012000000}"/>
    <cellStyle name="60% – paryškinimas 4 2" xfId="23" xr:uid="{00000000-0005-0000-0000-000013000000}"/>
    <cellStyle name="60% – paryškinimas 5 2" xfId="24" xr:uid="{00000000-0005-0000-0000-000014000000}"/>
    <cellStyle name="60% – paryškinimas 6 2" xfId="25" xr:uid="{00000000-0005-0000-0000-000015000000}"/>
    <cellStyle name="Aiškinamasis tekstas 2" xfId="26" xr:uid="{00000000-0005-0000-0000-000016000000}"/>
    <cellStyle name="Blogas 2" xfId="27" xr:uid="{00000000-0005-0000-0000-000017000000}"/>
    <cellStyle name="Geras 2" xfId="28" xr:uid="{00000000-0005-0000-0000-000018000000}"/>
    <cellStyle name="Įprastas" xfId="0" builtinId="0"/>
    <cellStyle name="Įprastas 10" xfId="57" xr:uid="{00000000-0005-0000-0000-00001A000000}"/>
    <cellStyle name="Įprastas 11" xfId="58" xr:uid="{00000000-0005-0000-0000-00001B000000}"/>
    <cellStyle name="Įprastas 12" xfId="59" xr:uid="{00000000-0005-0000-0000-00001C000000}"/>
    <cellStyle name="Įprastas 2" xfId="3" xr:uid="{00000000-0005-0000-0000-00001D000000}"/>
    <cellStyle name="Įprastas 2 2" xfId="46" xr:uid="{00000000-0005-0000-0000-00001E000000}"/>
    <cellStyle name="Įprastas 3" xfId="49" xr:uid="{00000000-0005-0000-0000-00001F000000}"/>
    <cellStyle name="Įprastas 3 2" xfId="60" xr:uid="{00000000-0005-0000-0000-000020000000}"/>
    <cellStyle name="Įprastas 4" xfId="50" xr:uid="{00000000-0005-0000-0000-000021000000}"/>
    <cellStyle name="Įprastas 4 2" xfId="61" xr:uid="{00000000-0005-0000-0000-000022000000}"/>
    <cellStyle name="Įprastas 5" xfId="51" xr:uid="{00000000-0005-0000-0000-000023000000}"/>
    <cellStyle name="Įprastas 6" xfId="52" xr:uid="{00000000-0005-0000-0000-000024000000}"/>
    <cellStyle name="Įprastas 7" xfId="54" xr:uid="{00000000-0005-0000-0000-000025000000}"/>
    <cellStyle name="Įprastas 8" xfId="55" xr:uid="{00000000-0005-0000-0000-000026000000}"/>
    <cellStyle name="Įprastas 9" xfId="56" xr:uid="{00000000-0005-0000-0000-000027000000}"/>
    <cellStyle name="Įspėjimo tekstas 2" xfId="30" xr:uid="{00000000-0005-0000-0000-000028000000}"/>
    <cellStyle name="Išvestis 2" xfId="29" xr:uid="{00000000-0005-0000-0000-000029000000}"/>
    <cellStyle name="Įvestis 2" xfId="31" xr:uid="{00000000-0005-0000-0000-00002A000000}"/>
    <cellStyle name="Kablelis" xfId="1" builtinId="3"/>
    <cellStyle name="Neutralus 2" xfId="32" xr:uid="{00000000-0005-0000-0000-00002C000000}"/>
    <cellStyle name="Normal 2" xfId="33" xr:uid="{00000000-0005-0000-0000-00002D000000}"/>
    <cellStyle name="Normal 2 2" xfId="47" xr:uid="{00000000-0005-0000-0000-00002E000000}"/>
    <cellStyle name="Normal 2 2 2" xfId="53" xr:uid="{00000000-0005-0000-0000-00002F000000}"/>
    <cellStyle name="Normal 2 3" xfId="48" xr:uid="{00000000-0005-0000-0000-000030000000}"/>
    <cellStyle name="Paprastas_programos ir tikslai" xfId="2" xr:uid="{00000000-0005-0000-0000-000031000000}"/>
    <cellStyle name="Paryškinimas 1 2" xfId="34" xr:uid="{00000000-0005-0000-0000-000032000000}"/>
    <cellStyle name="Paryškinimas 2 2" xfId="35" xr:uid="{00000000-0005-0000-0000-000033000000}"/>
    <cellStyle name="Paryškinimas 3 2" xfId="36" xr:uid="{00000000-0005-0000-0000-000034000000}"/>
    <cellStyle name="Paryškinimas 4 2" xfId="37" xr:uid="{00000000-0005-0000-0000-000035000000}"/>
    <cellStyle name="Paryškinimas 5 2" xfId="38" xr:uid="{00000000-0005-0000-0000-000036000000}"/>
    <cellStyle name="Paryškinimas 6 2" xfId="39" xr:uid="{00000000-0005-0000-0000-000037000000}"/>
    <cellStyle name="Pastaba 2" xfId="40" xr:uid="{00000000-0005-0000-0000-000038000000}"/>
    <cellStyle name="Pavadinimas 2" xfId="41" xr:uid="{00000000-0005-0000-0000-000039000000}"/>
    <cellStyle name="Skaičiavimas 2" xfId="42" xr:uid="{00000000-0005-0000-0000-00003A000000}"/>
    <cellStyle name="Suma 2" xfId="43" xr:uid="{00000000-0005-0000-0000-00003B000000}"/>
    <cellStyle name="Susietas langelis 2" xfId="44" xr:uid="{00000000-0005-0000-0000-00003C000000}"/>
    <cellStyle name="Tikrinimo langelis 2" xfId="45" xr:uid="{00000000-0005-0000-0000-00003D000000}"/>
  </cellStyles>
  <dxfs count="0"/>
  <tableStyles count="0" defaultTableStyle="TableStyleMedium2" defaultPivotStyle="PivotStyleLight16"/>
  <colors>
    <mruColors>
      <color rgb="FFCC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/>
              <a:t>2020 m. asignavimų pasiskirstymas pagal strateginius tikslus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707646973576158E-2"/>
          <c:y val="0.12721943701991395"/>
          <c:w val="0.98829235057709197"/>
          <c:h val="0.8648672493919911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4B1-44BE-B20D-406D30C96DF4}"/>
              </c:ext>
            </c:extLst>
          </c:dPt>
          <c:dPt>
            <c:idx val="1"/>
            <c:bubble3D val="0"/>
            <c:explosion val="12"/>
            <c:extLst>
              <c:ext xmlns:c16="http://schemas.microsoft.com/office/drawing/2014/chart" uri="{C3380CC4-5D6E-409C-BE32-E72D297353CC}">
                <c16:uniqueId val="{00000001-44B1-44BE-B20D-406D30C96DF4}"/>
              </c:ext>
            </c:extLst>
          </c:dPt>
          <c:dPt>
            <c:idx val="2"/>
            <c:bubble3D val="0"/>
            <c:explosion val="13"/>
            <c:extLst>
              <c:ext xmlns:c16="http://schemas.microsoft.com/office/drawing/2014/chart" uri="{C3380CC4-5D6E-409C-BE32-E72D297353CC}">
                <c16:uniqueId val="{00000002-44B1-44BE-B20D-406D30C96DF4}"/>
              </c:ext>
            </c:extLst>
          </c:dPt>
          <c:dPt>
            <c:idx val="3"/>
            <c:bubble3D val="0"/>
            <c:explosion val="12"/>
            <c:extLst>
              <c:ext xmlns:c16="http://schemas.microsoft.com/office/drawing/2014/chart" uri="{C3380CC4-5D6E-409C-BE32-E72D297353CC}">
                <c16:uniqueId val="{00000003-44B1-44BE-B20D-406D30C96DF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4B1-44BE-B20D-406D30C96DF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4B1-44BE-B20D-406D30C96DF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4B1-44BE-B20D-406D30C96DF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411-4F1A-BB86-4411A017DA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m. tikslai'!$D$16:$D$19</c:f>
              <c:strCache>
                <c:ptCount val="4"/>
                <c:pt idx="0">
                  <c:v>Sudaryti palankias sąlygas sumaniems ir veikliems žmonėms gyventi ir veikti Klaipėdos rajone</c:v>
                </c:pt>
                <c:pt idx="1">
                  <c:v>Kelti rajono gyventojų gyvenimo kokybę kuriant bei palaikant saugią ir švarią aplinką</c:v>
                </c:pt>
                <c:pt idx="2">
                  <c:v>Puoselėti kultūrą ir kūno kultūrą rajone</c:v>
                </c:pt>
                <c:pt idx="3">
                  <c:v>Plėtoti vietos savivaldą</c:v>
                </c:pt>
              </c:strCache>
            </c:strRef>
          </c:cat>
          <c:val>
            <c:numRef>
              <c:f>'2020 m. tikslai'!$E$16:$E$19</c:f>
              <c:numCache>
                <c:formatCode>#\ ##0.0</c:formatCode>
                <c:ptCount val="4"/>
                <c:pt idx="0">
                  <c:v>45321.090999999993</c:v>
                </c:pt>
                <c:pt idx="1">
                  <c:v>32327.91</c:v>
                </c:pt>
                <c:pt idx="2">
                  <c:v>5992.2800000000007</c:v>
                </c:pt>
                <c:pt idx="3">
                  <c:v>10129.892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B1-44BE-B20D-406D30C96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lt-LT" sz="1800" b="1"/>
              <a:t>Asignavimų</a:t>
            </a:r>
            <a:r>
              <a:rPr lang="lt-LT" sz="1800" b="1" baseline="0"/>
              <a:t> pasiskirstymas pagal programas 2020-aisiais metais</a:t>
            </a:r>
            <a:endParaRPr lang="lt-LT" sz="1800" b="1"/>
          </a:p>
        </c:rich>
      </c:tx>
      <c:layout>
        <c:manualLayout>
          <c:xMode val="edge"/>
          <c:yMode val="edge"/>
          <c:x val="0.15187217126995861"/>
          <c:y val="1.3460015275880853E-2"/>
        </c:manualLayout>
      </c:layout>
      <c:overlay val="0"/>
    </c:title>
    <c:autoTitleDeleted val="0"/>
    <c:view3D>
      <c:rotX val="30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988833270919755E-2"/>
          <c:y val="7.1753298878877311E-2"/>
          <c:w val="0.9101589081959941"/>
          <c:h val="0.82207195750015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FDA-4CAA-8E5D-D52BAA21D7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FDA-4CAA-8E5D-D52BAA21D7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FDA-4CAA-8E5D-D52BAA21D7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FDA-4CAA-8E5D-D52BAA21D7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FDA-4CAA-8E5D-D52BAA21D7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FDA-4CAA-8E5D-D52BAA21D7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FDA-4CAA-8E5D-D52BAA21D7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FDA-4CAA-8E5D-D52BAA21D79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FDA-4CAA-8E5D-D52BAA21D79B}"/>
              </c:ext>
            </c:extLst>
          </c:dPt>
          <c:dLbls>
            <c:dLbl>
              <c:idx val="0"/>
              <c:layout>
                <c:manualLayout>
                  <c:x val="5.7413453164614707E-2"/>
                  <c:y val="0.16083809111489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A-4CAA-8E5D-D52BAA21D7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 m. tikslai'!$D$3:$D$11</c:f>
              <c:strCache>
                <c:ptCount val="9"/>
                <c:pt idx="0">
                  <c:v>Žinių visuomenės plėtros programa</c:v>
                </c:pt>
                <c:pt idx="1">
                  <c:v>Ekonominio konkurencingumo didinimo programa</c:v>
                </c:pt>
                <c:pt idx="2">
                  <c:v>Susisiekimo ir inžinerinės infrastruktūros plėtros programa</c:v>
                </c:pt>
                <c:pt idx="3">
                  <c:v>Aplinkos apsaugos programa</c:v>
                </c:pt>
                <c:pt idx="4">
                  <c:v>Sveikatos apsaugos programa</c:v>
                </c:pt>
                <c:pt idx="5">
                  <c:v>Socialinės paramos programa</c:v>
                </c:pt>
                <c:pt idx="6">
                  <c:v>Kultūros paveldo puoselėjimo ir kultūros paslaugų plėtros programa</c:v>
                </c:pt>
                <c:pt idx="7">
                  <c:v>Kūno kultūros ir sporto plėtros programa</c:v>
                </c:pt>
                <c:pt idx="8">
                  <c:v>Savivaldybės valdymo ir pagrindinių funkcijų vykdymo programa</c:v>
                </c:pt>
              </c:strCache>
            </c:strRef>
          </c:cat>
          <c:val>
            <c:numRef>
              <c:f>'2020 m. tikslai'!$E$3:$E$11</c:f>
              <c:numCache>
                <c:formatCode>#\ ##0.0</c:formatCode>
                <c:ptCount val="9"/>
                <c:pt idx="0">
                  <c:v>29884.590999999997</c:v>
                </c:pt>
                <c:pt idx="1">
                  <c:v>3660.3999999999996</c:v>
                </c:pt>
                <c:pt idx="2">
                  <c:v>11776.099999999999</c:v>
                </c:pt>
                <c:pt idx="3">
                  <c:v>5691.2</c:v>
                </c:pt>
                <c:pt idx="4">
                  <c:v>1785.2999999999997</c:v>
                </c:pt>
                <c:pt idx="5">
                  <c:v>24851.41</c:v>
                </c:pt>
                <c:pt idx="6">
                  <c:v>4154.38</c:v>
                </c:pt>
                <c:pt idx="7">
                  <c:v>1837.9</c:v>
                </c:pt>
                <c:pt idx="8">
                  <c:v>10129.892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FDA-4CAA-8E5D-D52BAA21D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>
      <a:glow>
        <a:schemeClr val="accent1"/>
      </a:glow>
      <a:softEdge rad="38100"/>
    </a:effectLst>
    <a:scene3d>
      <a:camera prst="orthographicFront"/>
      <a:lightRig rig="threePt" dir="t"/>
    </a:scene3d>
    <a:sp3d prstMaterial="matte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1083609</xdr:colOff>
      <xdr:row>20</xdr:row>
      <xdr:rowOff>129429</xdr:rowOff>
    </xdr:from>
    <xdr:to>
      <xdr:col>7</xdr:col>
      <xdr:colOff>503705</xdr:colOff>
      <xdr:row>52</xdr:row>
      <xdr:rowOff>138953</xdr:rowOff>
    </xdr:to>
    <xdr:graphicFrame macro="">
      <xdr:nvGraphicFramePr>
        <xdr:cNvPr id="1261" name="Chart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575422</xdr:colOff>
      <xdr:row>2</xdr:row>
      <xdr:rowOff>56590</xdr:rowOff>
    </xdr:from>
    <xdr:to>
      <xdr:col>24</xdr:col>
      <xdr:colOff>217954</xdr:colOff>
      <xdr:row>24</xdr:row>
      <xdr:rowOff>137272</xdr:rowOff>
    </xdr:to>
    <xdr:graphicFrame macro="">
      <xdr:nvGraphicFramePr>
        <xdr:cNvPr id="1262" name="Diagrama 3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56"/>
  <sheetViews>
    <sheetView showZeros="0" tabSelected="1" topLeftCell="A47" zoomScale="85" zoomScaleNormal="85" zoomScaleSheetLayoutView="70" workbookViewId="0">
      <selection activeCell="U103" sqref="U103"/>
    </sheetView>
  </sheetViews>
  <sheetFormatPr defaultRowHeight="12.5" x14ac:dyDescent="0.25"/>
  <cols>
    <col min="1" max="1" width="4.26953125" style="5" customWidth="1"/>
    <col min="2" max="2" width="4.1796875" style="5" customWidth="1"/>
    <col min="3" max="3" width="16.26953125" style="152" customWidth="1"/>
    <col min="4" max="4" width="9.1796875" style="3" customWidth="1"/>
    <col min="5" max="5" width="10" style="22" customWidth="1"/>
    <col min="6" max="6" width="10.81640625" style="22" bestFit="1" customWidth="1"/>
    <col min="7" max="7" width="10" style="22" bestFit="1" customWidth="1"/>
    <col min="8" max="8" width="10.54296875" style="22" customWidth="1"/>
    <col min="9" max="10" width="10.81640625" style="22" bestFit="1" customWidth="1"/>
    <col min="11" max="11" width="10" style="22" bestFit="1" customWidth="1"/>
    <col min="12" max="12" width="9.26953125" style="22" customWidth="1"/>
    <col min="13" max="13" width="9.81640625" style="22" customWidth="1"/>
    <col min="14" max="14" width="9.54296875" style="22" customWidth="1"/>
    <col min="15" max="15" width="10" style="22" bestFit="1" customWidth="1"/>
    <col min="16" max="16" width="10.453125" style="22" customWidth="1"/>
    <col min="17" max="18" width="10.81640625" style="22" bestFit="1" customWidth="1"/>
    <col min="19" max="19" width="10" style="22" bestFit="1" customWidth="1"/>
    <col min="20" max="20" width="12" style="22" customWidth="1"/>
  </cols>
  <sheetData>
    <row r="1" spans="1:25" s="35" customFormat="1" ht="50.25" customHeight="1" x14ac:dyDescent="0.25">
      <c r="C1" s="163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35" t="s">
        <v>89</v>
      </c>
      <c r="R1" s="236"/>
      <c r="S1" s="236"/>
      <c r="T1" s="236"/>
    </row>
    <row r="2" spans="1:25" s="3" customFormat="1" ht="35.25" customHeight="1" x14ac:dyDescent="0.25">
      <c r="A2" s="240" t="s">
        <v>88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5" ht="13" thickBot="1" x14ac:dyDescent="0.3">
      <c r="A3" s="11"/>
      <c r="B3" s="11"/>
      <c r="D3" s="12"/>
      <c r="S3" s="241" t="s">
        <v>48</v>
      </c>
      <c r="T3" s="241"/>
    </row>
    <row r="4" spans="1:25" s="2" customFormat="1" ht="10" x14ac:dyDescent="0.2">
      <c r="A4" s="255" t="s">
        <v>8</v>
      </c>
      <c r="B4" s="255" t="s">
        <v>1</v>
      </c>
      <c r="C4" s="253" t="s">
        <v>2</v>
      </c>
      <c r="D4" s="242" t="s">
        <v>0</v>
      </c>
      <c r="E4" s="237" t="s">
        <v>85</v>
      </c>
      <c r="F4" s="238"/>
      <c r="G4" s="238"/>
      <c r="H4" s="239"/>
      <c r="I4" s="237" t="s">
        <v>86</v>
      </c>
      <c r="J4" s="238"/>
      <c r="K4" s="238"/>
      <c r="L4" s="239"/>
      <c r="M4" s="237" t="s">
        <v>74</v>
      </c>
      <c r="N4" s="238"/>
      <c r="O4" s="238"/>
      <c r="P4" s="239"/>
      <c r="Q4" s="237" t="s">
        <v>87</v>
      </c>
      <c r="R4" s="238"/>
      <c r="S4" s="238"/>
      <c r="T4" s="239"/>
    </row>
    <row r="5" spans="1:25" s="2" customFormat="1" ht="10" x14ac:dyDescent="0.2">
      <c r="A5" s="256"/>
      <c r="B5" s="256"/>
      <c r="C5" s="254"/>
      <c r="D5" s="243"/>
      <c r="E5" s="248" t="s">
        <v>4</v>
      </c>
      <c r="F5" s="245" t="s">
        <v>9</v>
      </c>
      <c r="G5" s="246"/>
      <c r="H5" s="247"/>
      <c r="I5" s="248" t="s">
        <v>4</v>
      </c>
      <c r="J5" s="245" t="s">
        <v>9</v>
      </c>
      <c r="K5" s="246"/>
      <c r="L5" s="247"/>
      <c r="M5" s="248" t="s">
        <v>4</v>
      </c>
      <c r="N5" s="245" t="s">
        <v>9</v>
      </c>
      <c r="O5" s="246"/>
      <c r="P5" s="247"/>
      <c r="Q5" s="248" t="s">
        <v>4</v>
      </c>
      <c r="R5" s="245" t="s">
        <v>9</v>
      </c>
      <c r="S5" s="246"/>
      <c r="T5" s="247"/>
    </row>
    <row r="6" spans="1:25" s="2" customFormat="1" ht="10" x14ac:dyDescent="0.2">
      <c r="A6" s="256"/>
      <c r="B6" s="256"/>
      <c r="C6" s="254"/>
      <c r="D6" s="244"/>
      <c r="E6" s="249"/>
      <c r="F6" s="245" t="s">
        <v>3</v>
      </c>
      <c r="G6" s="246"/>
      <c r="H6" s="251" t="s">
        <v>5</v>
      </c>
      <c r="I6" s="249"/>
      <c r="J6" s="245" t="s">
        <v>3</v>
      </c>
      <c r="K6" s="246"/>
      <c r="L6" s="251" t="s">
        <v>5</v>
      </c>
      <c r="M6" s="249"/>
      <c r="N6" s="245" t="s">
        <v>3</v>
      </c>
      <c r="O6" s="246"/>
      <c r="P6" s="251" t="s">
        <v>5</v>
      </c>
      <c r="Q6" s="249"/>
      <c r="R6" s="245" t="s">
        <v>3</v>
      </c>
      <c r="S6" s="246"/>
      <c r="T6" s="251" t="s">
        <v>5</v>
      </c>
    </row>
    <row r="7" spans="1:25" s="2" customFormat="1" ht="50.25" customHeight="1" thickBot="1" x14ac:dyDescent="0.25">
      <c r="A7" s="257"/>
      <c r="B7" s="257"/>
      <c r="C7" s="254"/>
      <c r="D7" s="244"/>
      <c r="E7" s="250"/>
      <c r="F7" s="23" t="s">
        <v>4</v>
      </c>
      <c r="G7" s="24" t="s">
        <v>6</v>
      </c>
      <c r="H7" s="252"/>
      <c r="I7" s="250"/>
      <c r="J7" s="23" t="s">
        <v>4</v>
      </c>
      <c r="K7" s="24" t="s">
        <v>6</v>
      </c>
      <c r="L7" s="252"/>
      <c r="M7" s="250"/>
      <c r="N7" s="23" t="s">
        <v>4</v>
      </c>
      <c r="O7" s="24" t="s">
        <v>6</v>
      </c>
      <c r="P7" s="252"/>
      <c r="Q7" s="250"/>
      <c r="R7" s="23" t="s">
        <v>4</v>
      </c>
      <c r="S7" s="24" t="s">
        <v>6</v>
      </c>
      <c r="T7" s="252"/>
    </row>
    <row r="8" spans="1:25" s="2" customFormat="1" ht="11.25" customHeight="1" x14ac:dyDescent="0.2">
      <c r="A8" s="200">
        <v>1</v>
      </c>
      <c r="B8" s="197">
        <v>1</v>
      </c>
      <c r="C8" s="194" t="s">
        <v>10</v>
      </c>
      <c r="D8" s="89" t="s">
        <v>11</v>
      </c>
      <c r="E8" s="66">
        <v>12315.9</v>
      </c>
      <c r="F8" s="61">
        <v>12071.8</v>
      </c>
      <c r="G8" s="61">
        <v>8989.9</v>
      </c>
      <c r="H8" s="61">
        <v>244.10000000000008</v>
      </c>
      <c r="I8" s="51">
        <v>13717.018999999997</v>
      </c>
      <c r="J8" s="61">
        <v>12957.338999999996</v>
      </c>
      <c r="K8" s="61">
        <v>9274.9830000000002</v>
      </c>
      <c r="L8" s="61">
        <v>759.68</v>
      </c>
      <c r="M8" s="51">
        <v>15635.800000000001</v>
      </c>
      <c r="N8" s="61">
        <v>13391.7</v>
      </c>
      <c r="O8" s="61">
        <v>9682.5999999999985</v>
      </c>
      <c r="P8" s="61">
        <v>2244.1</v>
      </c>
      <c r="Q8" s="51">
        <v>15648.4</v>
      </c>
      <c r="R8" s="61">
        <v>13311.8</v>
      </c>
      <c r="S8" s="61">
        <v>9681.5</v>
      </c>
      <c r="T8" s="63">
        <v>2336.6</v>
      </c>
      <c r="U8" s="188"/>
      <c r="V8" s="188"/>
      <c r="W8" s="188"/>
      <c r="X8" s="188"/>
      <c r="Y8" s="188"/>
    </row>
    <row r="9" spans="1:25" s="2" customFormat="1" ht="12.75" customHeight="1" x14ac:dyDescent="0.2">
      <c r="A9" s="201"/>
      <c r="B9" s="198"/>
      <c r="C9" s="195"/>
      <c r="D9" s="90" t="s">
        <v>13</v>
      </c>
      <c r="E9" s="64">
        <v>15.8</v>
      </c>
      <c r="F9" s="77"/>
      <c r="G9" s="77"/>
      <c r="H9" s="62">
        <v>15.8</v>
      </c>
      <c r="I9" s="76">
        <v>0</v>
      </c>
      <c r="J9" s="77"/>
      <c r="K9" s="77"/>
      <c r="L9" s="62">
        <v>0</v>
      </c>
      <c r="M9" s="76"/>
      <c r="N9" s="77"/>
      <c r="O9" s="77"/>
      <c r="P9" s="62"/>
      <c r="Q9" s="76">
        <v>0</v>
      </c>
      <c r="R9" s="77"/>
      <c r="S9" s="77"/>
      <c r="T9" s="75"/>
      <c r="U9" s="188"/>
      <c r="V9" s="188"/>
      <c r="W9" s="188"/>
      <c r="X9" s="188"/>
    </row>
    <row r="10" spans="1:25" s="2" customFormat="1" ht="12.75" customHeight="1" x14ac:dyDescent="0.2">
      <c r="A10" s="201"/>
      <c r="B10" s="198"/>
      <c r="C10" s="195"/>
      <c r="D10" s="90" t="s">
        <v>51</v>
      </c>
      <c r="E10" s="64">
        <v>228.2</v>
      </c>
      <c r="F10" s="77">
        <v>202.9</v>
      </c>
      <c r="G10" s="77">
        <v>168.9</v>
      </c>
      <c r="H10" s="62">
        <v>25.299999999999997</v>
      </c>
      <c r="I10" s="76">
        <v>390.80000000000007</v>
      </c>
      <c r="J10" s="77">
        <v>340.80000000000007</v>
      </c>
      <c r="K10" s="77">
        <v>174.1</v>
      </c>
      <c r="L10" s="77">
        <v>50</v>
      </c>
      <c r="M10" s="76">
        <v>402.70000000000005</v>
      </c>
      <c r="N10" s="77">
        <v>89.1</v>
      </c>
      <c r="O10" s="77">
        <v>82.2</v>
      </c>
      <c r="P10" s="77">
        <v>313.60000000000002</v>
      </c>
      <c r="Q10" s="76">
        <v>89.1</v>
      </c>
      <c r="R10" s="77">
        <v>89.1</v>
      </c>
      <c r="S10" s="77">
        <v>82.2</v>
      </c>
      <c r="T10" s="75">
        <v>0</v>
      </c>
      <c r="U10" s="188"/>
      <c r="V10" s="188"/>
      <c r="W10" s="188"/>
      <c r="X10" s="188"/>
    </row>
    <row r="11" spans="1:25" s="2" customFormat="1" ht="12.75" customHeight="1" x14ac:dyDescent="0.2">
      <c r="A11" s="201"/>
      <c r="B11" s="198"/>
      <c r="C11" s="195"/>
      <c r="D11" s="90" t="s">
        <v>12</v>
      </c>
      <c r="E11" s="64">
        <v>568.59999999999991</v>
      </c>
      <c r="F11" s="77">
        <v>517.79999999999995</v>
      </c>
      <c r="G11" s="77">
        <v>16.5</v>
      </c>
      <c r="H11" s="62">
        <v>50.8</v>
      </c>
      <c r="I11" s="76">
        <v>830.40000000000009</v>
      </c>
      <c r="J11" s="77">
        <v>452.8</v>
      </c>
      <c r="K11" s="77">
        <v>7.8999999999999995</v>
      </c>
      <c r="L11" s="77">
        <v>377.6</v>
      </c>
      <c r="M11" s="76">
        <v>293.89999999999998</v>
      </c>
      <c r="N11" s="77">
        <v>293.89999999999998</v>
      </c>
      <c r="O11" s="77">
        <v>0</v>
      </c>
      <c r="P11" s="77">
        <v>0</v>
      </c>
      <c r="Q11" s="76">
        <v>107.3</v>
      </c>
      <c r="R11" s="77">
        <v>107.3</v>
      </c>
      <c r="S11" s="77">
        <v>0</v>
      </c>
      <c r="T11" s="75">
        <v>0</v>
      </c>
      <c r="U11" s="188"/>
      <c r="V11" s="188"/>
      <c r="W11" s="188"/>
      <c r="X11" s="188"/>
    </row>
    <row r="12" spans="1:25" s="2" customFormat="1" ht="12.75" customHeight="1" x14ac:dyDescent="0.2">
      <c r="A12" s="201"/>
      <c r="B12" s="198"/>
      <c r="C12" s="195"/>
      <c r="D12" s="90" t="s">
        <v>54</v>
      </c>
      <c r="E12" s="64">
        <v>23.200000000000003</v>
      </c>
      <c r="F12" s="77">
        <v>23.200000000000003</v>
      </c>
      <c r="G12" s="77">
        <v>0.30000000000000004</v>
      </c>
      <c r="H12" s="62">
        <v>0</v>
      </c>
      <c r="I12" s="76">
        <v>31.6</v>
      </c>
      <c r="J12" s="77">
        <v>8.8000000000000007</v>
      </c>
      <c r="K12" s="77">
        <v>0.30000000000000004</v>
      </c>
      <c r="L12" s="77">
        <v>22.8</v>
      </c>
      <c r="M12" s="76">
        <v>11.6</v>
      </c>
      <c r="N12" s="77">
        <v>11.6</v>
      </c>
      <c r="O12" s="77">
        <v>0</v>
      </c>
      <c r="P12" s="77">
        <v>0</v>
      </c>
      <c r="Q12" s="76">
        <v>9.5</v>
      </c>
      <c r="R12" s="77">
        <v>9.5</v>
      </c>
      <c r="S12" s="77">
        <v>0</v>
      </c>
      <c r="T12" s="75">
        <v>0</v>
      </c>
      <c r="U12" s="188"/>
      <c r="V12" s="188"/>
      <c r="W12" s="188"/>
      <c r="X12" s="188"/>
    </row>
    <row r="13" spans="1:25" s="2" customFormat="1" ht="12.75" customHeight="1" x14ac:dyDescent="0.2">
      <c r="A13" s="201"/>
      <c r="B13" s="198"/>
      <c r="C13" s="195"/>
      <c r="D13" s="90" t="s">
        <v>73</v>
      </c>
      <c r="E13" s="64">
        <v>11054.199999999997</v>
      </c>
      <c r="F13" s="77">
        <v>11054.199999999997</v>
      </c>
      <c r="G13" s="77">
        <v>10561.840000000004</v>
      </c>
      <c r="H13" s="62">
        <v>0</v>
      </c>
      <c r="I13" s="76">
        <v>12693.236000000001</v>
      </c>
      <c r="J13" s="77">
        <v>12676.136</v>
      </c>
      <c r="K13" s="77">
        <v>12008.575999999999</v>
      </c>
      <c r="L13" s="62">
        <v>17.100000000000001</v>
      </c>
      <c r="M13" s="76">
        <v>11953.299999999997</v>
      </c>
      <c r="N13" s="77">
        <v>11953.299999999997</v>
      </c>
      <c r="O13" s="77">
        <v>11498.6</v>
      </c>
      <c r="P13" s="62">
        <v>0</v>
      </c>
      <c r="Q13" s="76">
        <v>11953.299999999997</v>
      </c>
      <c r="R13" s="77">
        <v>11953.299999999997</v>
      </c>
      <c r="S13" s="77">
        <v>11498.6</v>
      </c>
      <c r="T13" s="75">
        <v>0</v>
      </c>
      <c r="U13" s="188"/>
      <c r="V13" s="188"/>
      <c r="W13" s="188"/>
      <c r="X13" s="188"/>
    </row>
    <row r="14" spans="1:25" s="47" customFormat="1" ht="12.75" customHeight="1" x14ac:dyDescent="0.2">
      <c r="A14" s="201"/>
      <c r="B14" s="198"/>
      <c r="C14" s="195"/>
      <c r="D14" s="90" t="s">
        <v>91</v>
      </c>
      <c r="E14" s="64">
        <v>0</v>
      </c>
      <c r="F14" s="77">
        <v>0</v>
      </c>
      <c r="G14" s="77">
        <v>0</v>
      </c>
      <c r="H14" s="62">
        <v>0</v>
      </c>
      <c r="I14" s="76">
        <v>51.199999999999989</v>
      </c>
      <c r="J14" s="77">
        <v>51.199999999999989</v>
      </c>
      <c r="K14" s="77">
        <v>0</v>
      </c>
      <c r="L14" s="62">
        <v>0</v>
      </c>
      <c r="M14" s="76">
        <v>0</v>
      </c>
      <c r="N14" s="77">
        <v>0</v>
      </c>
      <c r="O14" s="77">
        <v>0</v>
      </c>
      <c r="P14" s="62">
        <v>0</v>
      </c>
      <c r="Q14" s="76">
        <v>0</v>
      </c>
      <c r="R14" s="77">
        <v>0</v>
      </c>
      <c r="S14" s="77">
        <v>0</v>
      </c>
      <c r="T14" s="75">
        <v>0</v>
      </c>
      <c r="U14" s="188"/>
      <c r="V14" s="188"/>
      <c r="W14" s="188"/>
      <c r="X14" s="188"/>
    </row>
    <row r="15" spans="1:25" s="2" customFormat="1" ht="12.75" customHeight="1" x14ac:dyDescent="0.2">
      <c r="A15" s="201"/>
      <c r="B15" s="198"/>
      <c r="C15" s="195"/>
      <c r="D15" s="90" t="s">
        <v>14</v>
      </c>
      <c r="E15" s="64">
        <v>1525.8999999999999</v>
      </c>
      <c r="F15" s="77">
        <v>1519.3</v>
      </c>
      <c r="G15" s="77">
        <v>235.79999999999998</v>
      </c>
      <c r="H15" s="62">
        <v>6.6</v>
      </c>
      <c r="I15" s="76">
        <v>1666.7000000000003</v>
      </c>
      <c r="J15" s="77">
        <v>1639.4000000000003</v>
      </c>
      <c r="K15" s="77">
        <v>256.20000000000005</v>
      </c>
      <c r="L15" s="62">
        <v>27.3</v>
      </c>
      <c r="M15" s="76">
        <v>1674.3</v>
      </c>
      <c r="N15" s="77">
        <v>1663</v>
      </c>
      <c r="O15" s="77">
        <v>257.3</v>
      </c>
      <c r="P15" s="62">
        <v>11.3</v>
      </c>
      <c r="Q15" s="76">
        <v>1674.3000000000002</v>
      </c>
      <c r="R15" s="77">
        <v>1663</v>
      </c>
      <c r="S15" s="77">
        <v>257.3</v>
      </c>
      <c r="T15" s="75">
        <v>11.3</v>
      </c>
      <c r="U15" s="188"/>
      <c r="V15" s="188"/>
      <c r="W15" s="188"/>
      <c r="X15" s="188"/>
    </row>
    <row r="16" spans="1:25" s="2" customFormat="1" ht="12.75" customHeight="1" x14ac:dyDescent="0.2">
      <c r="A16" s="201"/>
      <c r="B16" s="198"/>
      <c r="C16" s="195"/>
      <c r="D16" s="90" t="s">
        <v>80</v>
      </c>
      <c r="E16" s="76">
        <v>229.40000000000003</v>
      </c>
      <c r="F16" s="77">
        <v>226.10000000000002</v>
      </c>
      <c r="G16" s="77">
        <v>21.8</v>
      </c>
      <c r="H16" s="62">
        <v>3.3</v>
      </c>
      <c r="I16" s="76">
        <v>0</v>
      </c>
      <c r="J16" s="77">
        <v>0</v>
      </c>
      <c r="K16" s="77">
        <v>0</v>
      </c>
      <c r="L16" s="62"/>
      <c r="M16" s="76">
        <v>0</v>
      </c>
      <c r="N16" s="77">
        <v>0</v>
      </c>
      <c r="O16" s="77">
        <v>0</v>
      </c>
      <c r="P16" s="62">
        <v>0</v>
      </c>
      <c r="Q16" s="76">
        <v>0</v>
      </c>
      <c r="R16" s="77">
        <v>0</v>
      </c>
      <c r="S16" s="77">
        <v>0</v>
      </c>
      <c r="T16" s="75"/>
      <c r="U16" s="188"/>
      <c r="V16" s="188"/>
      <c r="W16" s="188"/>
      <c r="X16" s="188"/>
    </row>
    <row r="17" spans="1:24" s="47" customFormat="1" ht="12.75" customHeight="1" x14ac:dyDescent="0.2">
      <c r="A17" s="201"/>
      <c r="B17" s="198"/>
      <c r="C17" s="195"/>
      <c r="D17" s="149" t="s">
        <v>27</v>
      </c>
      <c r="E17" s="91">
        <v>36.299999999999997</v>
      </c>
      <c r="F17" s="92">
        <v>23.7</v>
      </c>
      <c r="G17" s="92">
        <v>0</v>
      </c>
      <c r="H17" s="93">
        <v>12.6</v>
      </c>
      <c r="I17" s="91">
        <v>0</v>
      </c>
      <c r="J17" s="92">
        <v>0</v>
      </c>
      <c r="K17" s="92">
        <v>0</v>
      </c>
      <c r="L17" s="93">
        <v>0</v>
      </c>
      <c r="M17" s="91"/>
      <c r="N17" s="92">
        <v>0</v>
      </c>
      <c r="O17" s="92">
        <v>0</v>
      </c>
      <c r="P17" s="93">
        <v>0</v>
      </c>
      <c r="Q17" s="91"/>
      <c r="R17" s="92">
        <v>0</v>
      </c>
      <c r="S17" s="92">
        <v>0</v>
      </c>
      <c r="T17" s="94">
        <v>0</v>
      </c>
      <c r="U17" s="188"/>
      <c r="V17" s="188"/>
      <c r="W17" s="188"/>
      <c r="X17" s="188"/>
    </row>
    <row r="18" spans="1:24" s="47" customFormat="1" ht="13.5" customHeight="1" x14ac:dyDescent="0.2">
      <c r="A18" s="201"/>
      <c r="B18" s="198"/>
      <c r="C18" s="195"/>
      <c r="D18" s="90" t="s">
        <v>72</v>
      </c>
      <c r="E18" s="64">
        <v>15.8</v>
      </c>
      <c r="F18" s="77">
        <v>15.8</v>
      </c>
      <c r="G18" s="77"/>
      <c r="H18" s="62"/>
      <c r="I18" s="76"/>
      <c r="J18" s="77"/>
      <c r="K18" s="77"/>
      <c r="L18" s="62"/>
      <c r="M18" s="76">
        <v>600</v>
      </c>
      <c r="N18" s="77"/>
      <c r="O18" s="77"/>
      <c r="P18" s="62">
        <v>600</v>
      </c>
      <c r="Q18" s="76">
        <v>600</v>
      </c>
      <c r="R18" s="77"/>
      <c r="S18" s="77"/>
      <c r="T18" s="75">
        <v>600</v>
      </c>
      <c r="U18" s="188"/>
      <c r="V18" s="188"/>
      <c r="W18" s="188"/>
      <c r="X18" s="188"/>
    </row>
    <row r="19" spans="1:24" s="47" customFormat="1" ht="13.5" customHeight="1" x14ac:dyDescent="0.2">
      <c r="A19" s="201"/>
      <c r="B19" s="198"/>
      <c r="C19" s="195"/>
      <c r="D19" s="7" t="s">
        <v>25</v>
      </c>
      <c r="E19" s="64"/>
      <c r="F19" s="77">
        <v>0</v>
      </c>
      <c r="G19" s="77">
        <v>0</v>
      </c>
      <c r="H19" s="62">
        <v>0</v>
      </c>
      <c r="I19" s="76"/>
      <c r="J19" s="77">
        <v>0</v>
      </c>
      <c r="K19" s="77">
        <v>0</v>
      </c>
      <c r="L19" s="62">
        <v>0</v>
      </c>
      <c r="M19" s="76"/>
      <c r="N19" s="77">
        <v>0</v>
      </c>
      <c r="O19" s="77">
        <v>0</v>
      </c>
      <c r="P19" s="62">
        <v>0</v>
      </c>
      <c r="Q19" s="76">
        <v>1200</v>
      </c>
      <c r="R19" s="77">
        <v>0</v>
      </c>
      <c r="S19" s="77">
        <v>0</v>
      </c>
      <c r="T19" s="75">
        <v>1200</v>
      </c>
      <c r="U19" s="188"/>
      <c r="V19" s="188"/>
      <c r="W19" s="188"/>
      <c r="X19" s="188"/>
    </row>
    <row r="20" spans="1:24" s="47" customFormat="1" ht="12.75" customHeight="1" thickBot="1" x14ac:dyDescent="0.25">
      <c r="A20" s="202"/>
      <c r="B20" s="199"/>
      <c r="C20" s="196"/>
      <c r="D20" s="149" t="s">
        <v>92</v>
      </c>
      <c r="E20" s="175">
        <v>0</v>
      </c>
      <c r="F20" s="175">
        <v>0</v>
      </c>
      <c r="G20" s="175">
        <v>0</v>
      </c>
      <c r="H20" s="176">
        <v>0</v>
      </c>
      <c r="I20" s="177">
        <v>503.63599999999997</v>
      </c>
      <c r="J20" s="175">
        <v>92.035999999999959</v>
      </c>
      <c r="K20" s="175">
        <v>8.6110000000000007</v>
      </c>
      <c r="L20" s="176">
        <v>411.6</v>
      </c>
      <c r="M20" s="177">
        <v>0</v>
      </c>
      <c r="N20" s="175">
        <v>0</v>
      </c>
      <c r="O20" s="175">
        <v>0</v>
      </c>
      <c r="P20" s="176">
        <v>0</v>
      </c>
      <c r="Q20" s="177">
        <v>0</v>
      </c>
      <c r="R20" s="175">
        <v>0</v>
      </c>
      <c r="S20" s="175">
        <v>0</v>
      </c>
      <c r="T20" s="178">
        <v>0</v>
      </c>
      <c r="U20" s="188"/>
      <c r="V20" s="188"/>
      <c r="W20" s="188"/>
      <c r="X20" s="188"/>
    </row>
    <row r="21" spans="1:24" s="10" customFormat="1" ht="11" thickBot="1" x14ac:dyDescent="0.3">
      <c r="A21" s="206" t="s">
        <v>28</v>
      </c>
      <c r="B21" s="207"/>
      <c r="C21" s="207"/>
      <c r="D21" s="208"/>
      <c r="E21" s="65">
        <v>26013.3</v>
      </c>
      <c r="F21" s="26">
        <v>25654.799999999992</v>
      </c>
      <c r="G21" s="26">
        <v>19995.04</v>
      </c>
      <c r="H21" s="39">
        <v>358.50000000000017</v>
      </c>
      <c r="I21" s="25">
        <v>29884.590999999997</v>
      </c>
      <c r="J21" s="26">
        <v>28218.510999999995</v>
      </c>
      <c r="K21" s="26">
        <v>21730.67</v>
      </c>
      <c r="L21" s="27">
        <v>1666.08</v>
      </c>
      <c r="M21" s="65">
        <v>30571.599999999999</v>
      </c>
      <c r="N21" s="26">
        <v>27402.6</v>
      </c>
      <c r="O21" s="26">
        <v>21520.7</v>
      </c>
      <c r="P21" s="39">
        <v>3169</v>
      </c>
      <c r="Q21" s="25">
        <v>31281.899999999998</v>
      </c>
      <c r="R21" s="26">
        <v>27133.999999999996</v>
      </c>
      <c r="S21" s="26">
        <v>21519.600000000002</v>
      </c>
      <c r="T21" s="27">
        <v>4147.8999999999996</v>
      </c>
      <c r="U21" s="188"/>
      <c r="V21" s="188"/>
      <c r="W21" s="188"/>
      <c r="X21" s="188"/>
    </row>
    <row r="22" spans="1:24" s="2" customFormat="1" ht="12.75" customHeight="1" thickBot="1" x14ac:dyDescent="0.25">
      <c r="A22" s="203">
        <v>1</v>
      </c>
      <c r="B22" s="258">
        <v>2</v>
      </c>
      <c r="C22" s="194" t="s">
        <v>15</v>
      </c>
      <c r="D22" s="6" t="s">
        <v>11</v>
      </c>
      <c r="E22" s="66">
        <v>466.49999999999994</v>
      </c>
      <c r="F22" s="61">
        <v>309.49999999999994</v>
      </c>
      <c r="G22" s="61">
        <v>69.400000000000006</v>
      </c>
      <c r="H22" s="61">
        <v>157</v>
      </c>
      <c r="I22" s="51">
        <v>656.2</v>
      </c>
      <c r="J22" s="61">
        <v>269.10000000000002</v>
      </c>
      <c r="K22" s="61">
        <v>75.3</v>
      </c>
      <c r="L22" s="61">
        <v>387.1</v>
      </c>
      <c r="M22" s="51">
        <v>1700.5</v>
      </c>
      <c r="N22" s="61">
        <v>405.7</v>
      </c>
      <c r="O22" s="61">
        <v>101.1</v>
      </c>
      <c r="P22" s="61">
        <v>1294.8</v>
      </c>
      <c r="Q22" s="51">
        <v>613.40000000000009</v>
      </c>
      <c r="R22" s="61">
        <v>308.3</v>
      </c>
      <c r="S22" s="61">
        <v>91.1</v>
      </c>
      <c r="T22" s="63">
        <v>305.10000000000002</v>
      </c>
      <c r="U22" s="188"/>
      <c r="V22" s="188"/>
      <c r="W22" s="188"/>
      <c r="X22" s="188"/>
    </row>
    <row r="23" spans="1:24" s="2" customFormat="1" ht="12.75" customHeight="1" thickBot="1" x14ac:dyDescent="0.25">
      <c r="A23" s="203"/>
      <c r="B23" s="259"/>
      <c r="C23" s="195"/>
      <c r="D23" s="7" t="s">
        <v>14</v>
      </c>
      <c r="E23" s="64">
        <v>54</v>
      </c>
      <c r="F23" s="77">
        <v>52.5</v>
      </c>
      <c r="G23" s="77">
        <v>2</v>
      </c>
      <c r="H23" s="75">
        <v>1.5</v>
      </c>
      <c r="I23" s="76">
        <v>55</v>
      </c>
      <c r="J23" s="77">
        <v>55</v>
      </c>
      <c r="K23" s="77">
        <v>4</v>
      </c>
      <c r="L23" s="75">
        <v>0</v>
      </c>
      <c r="M23" s="76">
        <v>30</v>
      </c>
      <c r="N23" s="77">
        <v>30</v>
      </c>
      <c r="O23" s="77">
        <v>0</v>
      </c>
      <c r="P23" s="77">
        <v>0</v>
      </c>
      <c r="Q23" s="76">
        <v>30</v>
      </c>
      <c r="R23" s="77">
        <v>30</v>
      </c>
      <c r="S23" s="77">
        <v>0</v>
      </c>
      <c r="T23" s="75">
        <v>0</v>
      </c>
      <c r="U23" s="188"/>
      <c r="V23" s="188"/>
      <c r="W23" s="188"/>
      <c r="X23" s="188"/>
    </row>
    <row r="24" spans="1:24" s="2" customFormat="1" ht="12.75" customHeight="1" thickBot="1" x14ac:dyDescent="0.25">
      <c r="A24" s="203"/>
      <c r="B24" s="259"/>
      <c r="C24" s="195"/>
      <c r="D24" s="7" t="s">
        <v>51</v>
      </c>
      <c r="E24" s="64">
        <v>842</v>
      </c>
      <c r="F24" s="77">
        <v>457</v>
      </c>
      <c r="G24" s="77">
        <v>0</v>
      </c>
      <c r="H24" s="75">
        <v>385</v>
      </c>
      <c r="I24" s="76">
        <v>918</v>
      </c>
      <c r="J24" s="77">
        <v>458</v>
      </c>
      <c r="K24" s="77">
        <v>0</v>
      </c>
      <c r="L24" s="77">
        <v>460</v>
      </c>
      <c r="M24" s="76">
        <v>458</v>
      </c>
      <c r="N24" s="77">
        <v>458</v>
      </c>
      <c r="O24" s="77">
        <v>0</v>
      </c>
      <c r="P24" s="77">
        <v>0</v>
      </c>
      <c r="Q24" s="76">
        <v>458</v>
      </c>
      <c r="R24" s="77">
        <v>458</v>
      </c>
      <c r="S24" s="77">
        <v>0</v>
      </c>
      <c r="T24" s="75">
        <v>0</v>
      </c>
      <c r="U24" s="188"/>
      <c r="V24" s="188"/>
      <c r="W24" s="188"/>
      <c r="X24" s="188"/>
    </row>
    <row r="25" spans="1:24" s="47" customFormat="1" ht="12.75" customHeight="1" thickBot="1" x14ac:dyDescent="0.25">
      <c r="A25" s="203"/>
      <c r="B25" s="259"/>
      <c r="C25" s="195"/>
      <c r="D25" s="7" t="s">
        <v>92</v>
      </c>
      <c r="E25" s="64">
        <v>0</v>
      </c>
      <c r="F25" s="77">
        <v>0</v>
      </c>
      <c r="G25" s="77">
        <v>0</v>
      </c>
      <c r="H25" s="62">
        <v>0</v>
      </c>
      <c r="I25" s="76">
        <v>147</v>
      </c>
      <c r="J25" s="77">
        <v>147</v>
      </c>
      <c r="K25" s="77">
        <v>0</v>
      </c>
      <c r="L25" s="77">
        <v>0</v>
      </c>
      <c r="M25" s="76">
        <v>0</v>
      </c>
      <c r="N25" s="77">
        <v>0</v>
      </c>
      <c r="O25" s="77">
        <v>0</v>
      </c>
      <c r="P25" s="77">
        <v>0</v>
      </c>
      <c r="Q25" s="76">
        <v>0</v>
      </c>
      <c r="R25" s="77">
        <v>0</v>
      </c>
      <c r="S25" s="77">
        <v>0</v>
      </c>
      <c r="T25" s="75">
        <v>0</v>
      </c>
      <c r="U25" s="188"/>
      <c r="V25" s="188"/>
      <c r="W25" s="188"/>
      <c r="X25" s="188"/>
    </row>
    <row r="26" spans="1:24" s="2" customFormat="1" ht="12.75" customHeight="1" thickBot="1" x14ac:dyDescent="0.25">
      <c r="A26" s="203"/>
      <c r="B26" s="259"/>
      <c r="C26" s="195"/>
      <c r="D26" s="7" t="s">
        <v>12</v>
      </c>
      <c r="E26" s="64">
        <v>577.6</v>
      </c>
      <c r="F26" s="77">
        <v>379.3</v>
      </c>
      <c r="G26" s="77">
        <v>1</v>
      </c>
      <c r="H26" s="77">
        <v>198.3</v>
      </c>
      <c r="I26" s="76">
        <v>1715</v>
      </c>
      <c r="J26" s="77">
        <v>47.900000000000006</v>
      </c>
      <c r="K26" s="77">
        <v>7.2</v>
      </c>
      <c r="L26" s="77">
        <v>1667.1</v>
      </c>
      <c r="M26" s="76">
        <v>473</v>
      </c>
      <c r="N26" s="77">
        <v>97.1</v>
      </c>
      <c r="O26" s="77">
        <v>11.4</v>
      </c>
      <c r="P26" s="77">
        <v>375.90000000000003</v>
      </c>
      <c r="Q26" s="76">
        <v>550.5</v>
      </c>
      <c r="R26" s="77">
        <v>94.5</v>
      </c>
      <c r="S26" s="77">
        <v>23.700000000000003</v>
      </c>
      <c r="T26" s="75">
        <v>456</v>
      </c>
      <c r="U26" s="188"/>
      <c r="V26" s="188"/>
      <c r="W26" s="188"/>
      <c r="X26" s="188"/>
    </row>
    <row r="27" spans="1:24" s="47" customFormat="1" ht="12.75" customHeight="1" thickBot="1" x14ac:dyDescent="0.25">
      <c r="A27" s="203"/>
      <c r="B27" s="259"/>
      <c r="C27" s="195"/>
      <c r="D27" s="7" t="s">
        <v>93</v>
      </c>
      <c r="E27" s="64">
        <v>0</v>
      </c>
      <c r="F27" s="77">
        <v>0</v>
      </c>
      <c r="G27" s="77">
        <v>0</v>
      </c>
      <c r="H27" s="62">
        <v>0</v>
      </c>
      <c r="I27" s="76">
        <v>100</v>
      </c>
      <c r="J27" s="77">
        <v>0</v>
      </c>
      <c r="K27" s="77">
        <v>0</v>
      </c>
      <c r="L27" s="62">
        <v>100</v>
      </c>
      <c r="M27" s="76">
        <v>200</v>
      </c>
      <c r="N27" s="77">
        <v>0</v>
      </c>
      <c r="O27" s="77">
        <v>0</v>
      </c>
      <c r="P27" s="77">
        <v>200</v>
      </c>
      <c r="Q27" s="76">
        <v>0</v>
      </c>
      <c r="R27" s="77">
        <v>0</v>
      </c>
      <c r="S27" s="77">
        <v>0</v>
      </c>
      <c r="T27" s="75">
        <v>0</v>
      </c>
      <c r="U27" s="188"/>
      <c r="V27" s="188"/>
      <c r="W27" s="188"/>
      <c r="X27" s="188"/>
    </row>
    <row r="28" spans="1:24" s="2" customFormat="1" ht="12.75" customHeight="1" thickBot="1" x14ac:dyDescent="0.25">
      <c r="A28" s="203"/>
      <c r="B28" s="259"/>
      <c r="C28" s="195"/>
      <c r="D28" s="7" t="s">
        <v>52</v>
      </c>
      <c r="E28" s="64">
        <v>193.2</v>
      </c>
      <c r="F28" s="77">
        <v>184.1</v>
      </c>
      <c r="G28" s="77">
        <v>0.4</v>
      </c>
      <c r="H28" s="75">
        <v>9.1</v>
      </c>
      <c r="I28" s="76">
        <v>63.699999999999996</v>
      </c>
      <c r="J28" s="77">
        <v>6</v>
      </c>
      <c r="K28" s="77">
        <v>2.1</v>
      </c>
      <c r="L28" s="75">
        <v>57.699999999999996</v>
      </c>
      <c r="M28" s="76">
        <v>294.2</v>
      </c>
      <c r="N28" s="77">
        <v>28</v>
      </c>
      <c r="O28" s="77">
        <v>0</v>
      </c>
      <c r="P28" s="77">
        <v>266.2</v>
      </c>
      <c r="Q28" s="76">
        <v>30.8</v>
      </c>
      <c r="R28" s="77">
        <v>30.8</v>
      </c>
      <c r="S28" s="77">
        <v>0</v>
      </c>
      <c r="T28" s="75">
        <v>0</v>
      </c>
      <c r="U28" s="188"/>
      <c r="V28" s="188"/>
      <c r="W28" s="188"/>
      <c r="X28" s="188"/>
    </row>
    <row r="29" spans="1:24" s="47" customFormat="1" ht="12.75" customHeight="1" thickBot="1" x14ac:dyDescent="0.25">
      <c r="A29" s="203"/>
      <c r="B29" s="259"/>
      <c r="C29" s="195"/>
      <c r="D29" s="74" t="s">
        <v>54</v>
      </c>
      <c r="E29" s="64">
        <v>23.8</v>
      </c>
      <c r="F29" s="77">
        <v>0</v>
      </c>
      <c r="G29" s="77">
        <v>0</v>
      </c>
      <c r="H29" s="75">
        <v>23.8</v>
      </c>
      <c r="I29" s="76">
        <v>5.5</v>
      </c>
      <c r="J29" s="77">
        <v>0</v>
      </c>
      <c r="K29" s="77">
        <v>0</v>
      </c>
      <c r="L29" s="75">
        <v>5.5</v>
      </c>
      <c r="M29" s="76">
        <v>0</v>
      </c>
      <c r="N29" s="77">
        <v>0</v>
      </c>
      <c r="O29" s="77">
        <v>0</v>
      </c>
      <c r="P29" s="75">
        <v>0</v>
      </c>
      <c r="Q29" s="76">
        <v>0</v>
      </c>
      <c r="R29" s="77">
        <v>0</v>
      </c>
      <c r="S29" s="77">
        <v>0</v>
      </c>
      <c r="T29" s="75">
        <v>0</v>
      </c>
      <c r="U29" s="188"/>
      <c r="V29" s="188"/>
      <c r="W29" s="188"/>
      <c r="X29" s="188"/>
    </row>
    <row r="30" spans="1:24" s="47" customFormat="1" ht="12.75" customHeight="1" thickBot="1" x14ac:dyDescent="0.25">
      <c r="A30" s="203"/>
      <c r="B30" s="260"/>
      <c r="C30" s="196"/>
      <c r="D30" s="8" t="s">
        <v>80</v>
      </c>
      <c r="E30" s="85">
        <v>20</v>
      </c>
      <c r="F30" s="86">
        <v>20</v>
      </c>
      <c r="G30" s="86">
        <v>0</v>
      </c>
      <c r="H30" s="88">
        <v>0</v>
      </c>
      <c r="I30" s="87">
        <v>0</v>
      </c>
      <c r="J30" s="86">
        <v>0</v>
      </c>
      <c r="K30" s="86">
        <v>0</v>
      </c>
      <c r="L30" s="88">
        <v>0</v>
      </c>
      <c r="M30" s="87">
        <v>0</v>
      </c>
      <c r="N30" s="86">
        <v>0</v>
      </c>
      <c r="O30" s="86">
        <v>0</v>
      </c>
      <c r="P30" s="88">
        <v>0</v>
      </c>
      <c r="Q30" s="87">
        <v>0</v>
      </c>
      <c r="R30" s="86">
        <v>0</v>
      </c>
      <c r="S30" s="86">
        <v>0</v>
      </c>
      <c r="T30" s="88">
        <v>0</v>
      </c>
      <c r="U30" s="188"/>
      <c r="V30" s="188"/>
      <c r="W30" s="188"/>
      <c r="X30" s="188"/>
    </row>
    <row r="31" spans="1:24" s="10" customFormat="1" ht="11" thickBot="1" x14ac:dyDescent="0.3">
      <c r="A31" s="221" t="s">
        <v>28</v>
      </c>
      <c r="B31" s="222"/>
      <c r="C31" s="222"/>
      <c r="D31" s="223"/>
      <c r="E31" s="67">
        <v>2177.1</v>
      </c>
      <c r="F31" s="44">
        <v>1402.3999999999999</v>
      </c>
      <c r="G31" s="44">
        <v>72.800000000000011</v>
      </c>
      <c r="H31" s="45">
        <v>774.69999999999993</v>
      </c>
      <c r="I31" s="43">
        <v>3660.3999999999996</v>
      </c>
      <c r="J31" s="44">
        <v>983</v>
      </c>
      <c r="K31" s="44">
        <v>88.6</v>
      </c>
      <c r="L31" s="44">
        <v>2677.3999999999996</v>
      </c>
      <c r="M31" s="43">
        <v>3155.7</v>
      </c>
      <c r="N31" s="44">
        <v>1018.8000000000001</v>
      </c>
      <c r="O31" s="44">
        <v>112.5</v>
      </c>
      <c r="P31" s="44">
        <v>2136.9</v>
      </c>
      <c r="Q31" s="43">
        <v>1682.7</v>
      </c>
      <c r="R31" s="44">
        <v>921.59999999999991</v>
      </c>
      <c r="S31" s="44">
        <v>114.8</v>
      </c>
      <c r="T31" s="45">
        <v>761.1</v>
      </c>
      <c r="U31" s="188"/>
      <c r="V31" s="188"/>
      <c r="W31" s="188"/>
      <c r="X31" s="188"/>
    </row>
    <row r="32" spans="1:24" s="2" customFormat="1" ht="12.75" customHeight="1" thickBot="1" x14ac:dyDescent="0.25">
      <c r="A32" s="203">
        <v>2</v>
      </c>
      <c r="B32" s="197">
        <v>3</v>
      </c>
      <c r="C32" s="194" t="s">
        <v>17</v>
      </c>
      <c r="D32" s="6" t="s">
        <v>11</v>
      </c>
      <c r="E32" s="83">
        <v>1735.2</v>
      </c>
      <c r="F32" s="82">
        <v>1080.3000000000002</v>
      </c>
      <c r="G32" s="82">
        <v>625.30000000000007</v>
      </c>
      <c r="H32" s="60">
        <v>654.9</v>
      </c>
      <c r="I32" s="80">
        <v>2036.2999999999997</v>
      </c>
      <c r="J32" s="82">
        <v>1167.3</v>
      </c>
      <c r="K32" s="82">
        <v>688.9</v>
      </c>
      <c r="L32" s="60">
        <v>868.99999999999989</v>
      </c>
      <c r="M32" s="80">
        <v>4118.0999999999995</v>
      </c>
      <c r="N32" s="82">
        <v>1141.9999999999998</v>
      </c>
      <c r="O32" s="82">
        <v>696.2</v>
      </c>
      <c r="P32" s="60">
        <v>2976.1</v>
      </c>
      <c r="Q32" s="80">
        <v>2039.9999999999998</v>
      </c>
      <c r="R32" s="82">
        <v>1061.9999999999998</v>
      </c>
      <c r="S32" s="82">
        <v>696.2</v>
      </c>
      <c r="T32" s="60">
        <v>978</v>
      </c>
      <c r="U32" s="188"/>
      <c r="V32" s="188"/>
      <c r="W32" s="188"/>
      <c r="X32" s="188"/>
    </row>
    <row r="33" spans="1:24" s="2" customFormat="1" ht="12.75" customHeight="1" thickBot="1" x14ac:dyDescent="0.25">
      <c r="A33" s="203"/>
      <c r="B33" s="198"/>
      <c r="C33" s="195"/>
      <c r="D33" s="7" t="s">
        <v>55</v>
      </c>
      <c r="E33" s="84">
        <v>256</v>
      </c>
      <c r="F33" s="78">
        <v>229</v>
      </c>
      <c r="G33" s="78">
        <v>0</v>
      </c>
      <c r="H33" s="79">
        <v>27</v>
      </c>
      <c r="I33" s="81">
        <v>247</v>
      </c>
      <c r="J33" s="78">
        <v>247</v>
      </c>
      <c r="K33" s="78">
        <v>0</v>
      </c>
      <c r="L33" s="79">
        <v>0</v>
      </c>
      <c r="M33" s="81">
        <v>247</v>
      </c>
      <c r="N33" s="78">
        <v>247</v>
      </c>
      <c r="O33" s="78">
        <v>0</v>
      </c>
      <c r="P33" s="79">
        <v>0</v>
      </c>
      <c r="Q33" s="81">
        <v>247</v>
      </c>
      <c r="R33" s="78">
        <v>247</v>
      </c>
      <c r="S33" s="78">
        <v>0</v>
      </c>
      <c r="T33" s="79">
        <v>0</v>
      </c>
      <c r="U33" s="188"/>
      <c r="V33" s="188"/>
      <c r="W33" s="188"/>
      <c r="X33" s="188"/>
    </row>
    <row r="34" spans="1:24" s="2" customFormat="1" ht="12.75" customHeight="1" thickBot="1" x14ac:dyDescent="0.25">
      <c r="A34" s="203"/>
      <c r="B34" s="198"/>
      <c r="C34" s="195"/>
      <c r="D34" s="7" t="s">
        <v>18</v>
      </c>
      <c r="E34" s="84">
        <v>26.2</v>
      </c>
      <c r="F34" s="78">
        <v>26.2</v>
      </c>
      <c r="G34" s="78">
        <v>0</v>
      </c>
      <c r="H34" s="79">
        <v>0</v>
      </c>
      <c r="I34" s="81">
        <v>56.7</v>
      </c>
      <c r="J34" s="78">
        <v>56.7</v>
      </c>
      <c r="K34" s="78">
        <v>0</v>
      </c>
      <c r="L34" s="79">
        <v>0</v>
      </c>
      <c r="M34" s="81">
        <v>0</v>
      </c>
      <c r="N34" s="78">
        <v>0</v>
      </c>
      <c r="O34" s="78">
        <v>0</v>
      </c>
      <c r="P34" s="79">
        <v>0</v>
      </c>
      <c r="Q34" s="81">
        <v>0</v>
      </c>
      <c r="R34" s="78">
        <v>0</v>
      </c>
      <c r="S34" s="78">
        <v>0</v>
      </c>
      <c r="T34" s="79">
        <v>0</v>
      </c>
      <c r="U34" s="188"/>
      <c r="V34" s="188"/>
      <c r="W34" s="188"/>
      <c r="X34" s="188"/>
    </row>
    <row r="35" spans="1:24" s="2" customFormat="1" ht="12.75" customHeight="1" thickBot="1" x14ac:dyDescent="0.25">
      <c r="A35" s="203"/>
      <c r="B35" s="198"/>
      <c r="C35" s="195"/>
      <c r="D35" s="7" t="s">
        <v>12</v>
      </c>
      <c r="E35" s="84">
        <v>1021.5</v>
      </c>
      <c r="F35" s="78">
        <v>142.60000000000002</v>
      </c>
      <c r="G35" s="78">
        <v>8</v>
      </c>
      <c r="H35" s="79">
        <v>878.9</v>
      </c>
      <c r="I35" s="81">
        <v>786.7</v>
      </c>
      <c r="J35" s="78">
        <v>49.2</v>
      </c>
      <c r="K35" s="78">
        <v>30.2</v>
      </c>
      <c r="L35" s="79">
        <v>737.5</v>
      </c>
      <c r="M35" s="81">
        <v>12.2</v>
      </c>
      <c r="N35" s="78">
        <v>12.2</v>
      </c>
      <c r="O35" s="78">
        <v>10</v>
      </c>
      <c r="P35" s="79">
        <v>0</v>
      </c>
      <c r="Q35" s="81">
        <v>0</v>
      </c>
      <c r="R35" s="78">
        <v>0</v>
      </c>
      <c r="S35" s="78">
        <v>0</v>
      </c>
      <c r="T35" s="79">
        <v>0</v>
      </c>
      <c r="U35" s="188"/>
      <c r="V35" s="188"/>
      <c r="W35" s="188"/>
      <c r="X35" s="188"/>
    </row>
    <row r="36" spans="1:24" s="2" customFormat="1" ht="12.75" customHeight="1" thickBot="1" x14ac:dyDescent="0.25">
      <c r="A36" s="203"/>
      <c r="B36" s="198"/>
      <c r="C36" s="195"/>
      <c r="D36" s="7" t="s">
        <v>52</v>
      </c>
      <c r="E36" s="84">
        <v>140.30000000000001</v>
      </c>
      <c r="F36" s="78"/>
      <c r="G36" s="78">
        <v>0</v>
      </c>
      <c r="H36" s="79">
        <v>140.30000000000001</v>
      </c>
      <c r="I36" s="81">
        <v>0</v>
      </c>
      <c r="J36" s="78"/>
      <c r="K36" s="78">
        <v>0</v>
      </c>
      <c r="L36" s="79">
        <v>0</v>
      </c>
      <c r="M36" s="81">
        <v>0</v>
      </c>
      <c r="N36" s="78"/>
      <c r="O36" s="78">
        <v>0</v>
      </c>
      <c r="P36" s="79">
        <v>0</v>
      </c>
      <c r="Q36" s="81">
        <v>0</v>
      </c>
      <c r="R36" s="78"/>
      <c r="S36" s="78">
        <v>0</v>
      </c>
      <c r="T36" s="79">
        <v>0</v>
      </c>
      <c r="U36" s="188"/>
      <c r="V36" s="188"/>
      <c r="W36" s="188"/>
      <c r="X36" s="188"/>
    </row>
    <row r="37" spans="1:24" s="2" customFormat="1" ht="12.75" customHeight="1" thickBot="1" x14ac:dyDescent="0.25">
      <c r="A37" s="203"/>
      <c r="B37" s="198"/>
      <c r="C37" s="195"/>
      <c r="D37" s="7" t="s">
        <v>14</v>
      </c>
      <c r="E37" s="84">
        <v>5</v>
      </c>
      <c r="F37" s="78">
        <v>5</v>
      </c>
      <c r="G37" s="78">
        <v>0</v>
      </c>
      <c r="H37" s="79">
        <v>0</v>
      </c>
      <c r="I37" s="81">
        <v>10</v>
      </c>
      <c r="J37" s="78">
        <v>10</v>
      </c>
      <c r="K37" s="78">
        <v>0</v>
      </c>
      <c r="L37" s="79">
        <v>0</v>
      </c>
      <c r="M37" s="81">
        <v>10</v>
      </c>
      <c r="N37" s="78">
        <v>10</v>
      </c>
      <c r="O37" s="78">
        <v>0</v>
      </c>
      <c r="P37" s="79">
        <v>0</v>
      </c>
      <c r="Q37" s="81">
        <v>10</v>
      </c>
      <c r="R37" s="78">
        <v>10</v>
      </c>
      <c r="S37" s="78">
        <v>0</v>
      </c>
      <c r="T37" s="79">
        <v>0</v>
      </c>
      <c r="U37" s="188"/>
      <c r="V37" s="188"/>
      <c r="W37" s="188"/>
      <c r="X37" s="188"/>
    </row>
    <row r="38" spans="1:24" s="2" customFormat="1" ht="12.75" customHeight="1" thickBot="1" x14ac:dyDescent="0.25">
      <c r="A38" s="203"/>
      <c r="B38" s="198"/>
      <c r="C38" s="195"/>
      <c r="D38" s="20" t="s">
        <v>51</v>
      </c>
      <c r="E38" s="84">
        <v>249.7</v>
      </c>
      <c r="F38" s="78">
        <v>48.6</v>
      </c>
      <c r="G38" s="78">
        <v>2.6</v>
      </c>
      <c r="H38" s="79">
        <v>201.1</v>
      </c>
      <c r="I38" s="81">
        <v>55.2</v>
      </c>
      <c r="J38" s="78">
        <v>1</v>
      </c>
      <c r="K38" s="78">
        <v>1</v>
      </c>
      <c r="L38" s="79">
        <v>54.2</v>
      </c>
      <c r="M38" s="81">
        <v>38</v>
      </c>
      <c r="N38" s="78">
        <v>38</v>
      </c>
      <c r="O38" s="78">
        <v>0</v>
      </c>
      <c r="P38" s="79">
        <v>0</v>
      </c>
      <c r="Q38" s="81">
        <v>38</v>
      </c>
      <c r="R38" s="78">
        <v>38</v>
      </c>
      <c r="S38" s="78">
        <v>0</v>
      </c>
      <c r="T38" s="79">
        <v>0</v>
      </c>
      <c r="U38" s="188"/>
      <c r="V38" s="188"/>
      <c r="W38" s="188"/>
      <c r="X38" s="188"/>
    </row>
    <row r="39" spans="1:24" s="47" customFormat="1" ht="12.75" customHeight="1" thickBot="1" x14ac:dyDescent="0.25">
      <c r="A39" s="203"/>
      <c r="B39" s="198"/>
      <c r="C39" s="195"/>
      <c r="D39" s="74" t="s">
        <v>54</v>
      </c>
      <c r="E39" s="110">
        <v>4.9000000000000004</v>
      </c>
      <c r="F39" s="109">
        <v>1.1000000000000001</v>
      </c>
      <c r="G39" s="109">
        <v>1</v>
      </c>
      <c r="H39" s="111">
        <v>3.8</v>
      </c>
      <c r="I39" s="112">
        <v>1.3</v>
      </c>
      <c r="J39" s="109">
        <v>1.3</v>
      </c>
      <c r="K39" s="109"/>
      <c r="L39" s="111">
        <v>0</v>
      </c>
      <c r="M39" s="112"/>
      <c r="N39" s="109">
        <v>0</v>
      </c>
      <c r="O39" s="109"/>
      <c r="P39" s="111">
        <v>0</v>
      </c>
      <c r="Q39" s="112"/>
      <c r="R39" s="109">
        <v>0</v>
      </c>
      <c r="S39" s="109"/>
      <c r="T39" s="111">
        <v>0</v>
      </c>
      <c r="U39" s="188"/>
      <c r="V39" s="188"/>
      <c r="W39" s="188"/>
      <c r="X39" s="188"/>
    </row>
    <row r="40" spans="1:24" s="2" customFormat="1" ht="13.5" customHeight="1" thickBot="1" x14ac:dyDescent="0.25">
      <c r="A40" s="203"/>
      <c r="B40" s="198"/>
      <c r="C40" s="195"/>
      <c r="D40" s="7" t="s">
        <v>53</v>
      </c>
      <c r="E40" s="84">
        <v>0</v>
      </c>
      <c r="F40" s="78"/>
      <c r="G40" s="78"/>
      <c r="H40" s="79"/>
      <c r="I40" s="81">
        <v>0</v>
      </c>
      <c r="J40" s="78"/>
      <c r="K40" s="78"/>
      <c r="L40" s="79"/>
      <c r="M40" s="81">
        <v>0</v>
      </c>
      <c r="N40" s="78"/>
      <c r="O40" s="78"/>
      <c r="P40" s="79"/>
      <c r="Q40" s="81">
        <v>0</v>
      </c>
      <c r="R40" s="78"/>
      <c r="S40" s="78"/>
      <c r="T40" s="79"/>
      <c r="U40" s="188"/>
      <c r="V40" s="188"/>
      <c r="W40" s="188"/>
      <c r="X40" s="188"/>
    </row>
    <row r="41" spans="1:24" s="47" customFormat="1" ht="13.5" customHeight="1" thickBot="1" x14ac:dyDescent="0.25">
      <c r="A41" s="203"/>
      <c r="B41" s="198"/>
      <c r="C41" s="195"/>
      <c r="D41" s="20" t="s">
        <v>75</v>
      </c>
      <c r="E41" s="113">
        <v>1730</v>
      </c>
      <c r="F41" s="108">
        <v>1717.3</v>
      </c>
      <c r="G41" s="108">
        <v>0</v>
      </c>
      <c r="H41" s="114">
        <v>12.7</v>
      </c>
      <c r="I41" s="107">
        <v>1950</v>
      </c>
      <c r="J41" s="108">
        <v>1950</v>
      </c>
      <c r="K41" s="108"/>
      <c r="L41" s="114">
        <v>0</v>
      </c>
      <c r="M41" s="107">
        <v>1700</v>
      </c>
      <c r="N41" s="108">
        <v>1700</v>
      </c>
      <c r="O41" s="108"/>
      <c r="P41" s="114"/>
      <c r="Q41" s="107">
        <v>1700</v>
      </c>
      <c r="R41" s="108">
        <v>1700</v>
      </c>
      <c r="S41" s="108"/>
      <c r="T41" s="114"/>
      <c r="U41" s="188"/>
      <c r="V41" s="188"/>
      <c r="W41" s="188"/>
      <c r="X41" s="188"/>
    </row>
    <row r="42" spans="1:24" s="47" customFormat="1" ht="13.5" customHeight="1" thickBot="1" x14ac:dyDescent="0.25">
      <c r="A42" s="203"/>
      <c r="B42" s="198"/>
      <c r="C42" s="195"/>
      <c r="D42" s="20" t="s">
        <v>80</v>
      </c>
      <c r="E42" s="113">
        <v>61</v>
      </c>
      <c r="F42" s="108">
        <v>30</v>
      </c>
      <c r="G42" s="108">
        <v>0</v>
      </c>
      <c r="H42" s="115">
        <v>31</v>
      </c>
      <c r="I42" s="107">
        <v>0</v>
      </c>
      <c r="J42" s="108">
        <v>0</v>
      </c>
      <c r="K42" s="108">
        <v>0</v>
      </c>
      <c r="L42" s="114">
        <v>0</v>
      </c>
      <c r="M42" s="107">
        <v>0</v>
      </c>
      <c r="N42" s="108">
        <v>0</v>
      </c>
      <c r="O42" s="108">
        <v>0</v>
      </c>
      <c r="P42" s="114">
        <v>0</v>
      </c>
      <c r="Q42" s="107">
        <v>0</v>
      </c>
      <c r="R42" s="108">
        <v>0</v>
      </c>
      <c r="S42" s="108">
        <v>0</v>
      </c>
      <c r="T42" s="114">
        <v>0</v>
      </c>
      <c r="U42" s="188"/>
      <c r="V42" s="188"/>
      <c r="W42" s="188"/>
      <c r="X42" s="188"/>
    </row>
    <row r="43" spans="1:24" s="47" customFormat="1" ht="13.5" customHeight="1" thickBot="1" x14ac:dyDescent="0.25">
      <c r="A43" s="203"/>
      <c r="B43" s="198"/>
      <c r="C43" s="195"/>
      <c r="D43" s="7" t="s">
        <v>27</v>
      </c>
      <c r="E43" s="81">
        <v>72.7</v>
      </c>
      <c r="F43" s="78">
        <v>0</v>
      </c>
      <c r="G43" s="78">
        <v>0</v>
      </c>
      <c r="H43" s="79">
        <v>72.7</v>
      </c>
      <c r="I43" s="81">
        <v>0</v>
      </c>
      <c r="J43" s="78">
        <v>0</v>
      </c>
      <c r="K43" s="78">
        <v>0</v>
      </c>
      <c r="L43" s="79">
        <v>0</v>
      </c>
      <c r="M43" s="81">
        <v>0</v>
      </c>
      <c r="N43" s="78"/>
      <c r="O43" s="78"/>
      <c r="P43" s="79"/>
      <c r="Q43" s="81">
        <v>0</v>
      </c>
      <c r="R43" s="78"/>
      <c r="S43" s="78"/>
      <c r="T43" s="79"/>
      <c r="U43" s="188"/>
      <c r="V43" s="188"/>
      <c r="W43" s="188"/>
      <c r="X43" s="188"/>
    </row>
    <row r="44" spans="1:24" s="47" customFormat="1" ht="13.5" customHeight="1" thickBot="1" x14ac:dyDescent="0.25">
      <c r="A44" s="203"/>
      <c r="B44" s="198"/>
      <c r="C44" s="195"/>
      <c r="D44" s="74" t="s">
        <v>13</v>
      </c>
      <c r="E44" s="81">
        <v>98.3</v>
      </c>
      <c r="F44" s="78">
        <v>0</v>
      </c>
      <c r="G44" s="78">
        <v>0</v>
      </c>
      <c r="H44" s="79">
        <v>98.3</v>
      </c>
      <c r="I44" s="81">
        <v>442</v>
      </c>
      <c r="J44" s="78">
        <v>0</v>
      </c>
      <c r="K44" s="78">
        <v>0</v>
      </c>
      <c r="L44" s="79">
        <v>442</v>
      </c>
      <c r="M44" s="81"/>
      <c r="N44" s="78">
        <v>0</v>
      </c>
      <c r="O44" s="78">
        <v>0</v>
      </c>
      <c r="P44" s="79">
        <v>0</v>
      </c>
      <c r="Q44" s="81"/>
      <c r="R44" s="78">
        <v>0</v>
      </c>
      <c r="S44" s="78">
        <v>0</v>
      </c>
      <c r="T44" s="79">
        <v>0</v>
      </c>
      <c r="U44" s="188"/>
      <c r="V44" s="188"/>
      <c r="W44" s="188"/>
      <c r="X44" s="188"/>
    </row>
    <row r="45" spans="1:24" s="47" customFormat="1" ht="13.5" customHeight="1" thickBot="1" x14ac:dyDescent="0.25">
      <c r="A45" s="203"/>
      <c r="B45" s="199"/>
      <c r="C45" s="196"/>
      <c r="D45" s="8" t="s">
        <v>56</v>
      </c>
      <c r="E45" s="116">
        <v>0</v>
      </c>
      <c r="F45" s="117">
        <v>0</v>
      </c>
      <c r="G45" s="117">
        <v>0</v>
      </c>
      <c r="H45" s="118">
        <v>0</v>
      </c>
      <c r="I45" s="119">
        <v>106</v>
      </c>
      <c r="J45" s="117"/>
      <c r="K45" s="117"/>
      <c r="L45" s="118">
        <v>106</v>
      </c>
      <c r="M45" s="119"/>
      <c r="N45" s="117"/>
      <c r="O45" s="117"/>
      <c r="P45" s="118"/>
      <c r="Q45" s="119"/>
      <c r="R45" s="117"/>
      <c r="S45" s="117"/>
      <c r="T45" s="118"/>
      <c r="U45" s="188"/>
      <c r="V45" s="188"/>
      <c r="W45" s="188"/>
      <c r="X45" s="188"/>
    </row>
    <row r="46" spans="1:24" s="10" customFormat="1" ht="11" thickBot="1" x14ac:dyDescent="0.3">
      <c r="A46" s="206" t="s">
        <v>28</v>
      </c>
      <c r="B46" s="207"/>
      <c r="C46" s="207"/>
      <c r="D46" s="208"/>
      <c r="E46" s="68">
        <v>5400.8</v>
      </c>
      <c r="F46" s="41">
        <v>3280.1000000000004</v>
      </c>
      <c r="G46" s="41">
        <v>636.90000000000009</v>
      </c>
      <c r="H46" s="27">
        <v>2120.6999999999998</v>
      </c>
      <c r="I46" s="68">
        <v>5691.2</v>
      </c>
      <c r="J46" s="41">
        <v>3482.5</v>
      </c>
      <c r="K46" s="41">
        <v>720.1</v>
      </c>
      <c r="L46" s="154">
        <v>2208.6999999999998</v>
      </c>
      <c r="M46" s="25">
        <v>6125.2999999999993</v>
      </c>
      <c r="N46" s="41">
        <v>3149.2</v>
      </c>
      <c r="O46" s="41">
        <v>706.2</v>
      </c>
      <c r="P46" s="154">
        <v>2976.1</v>
      </c>
      <c r="Q46" s="25">
        <v>4035</v>
      </c>
      <c r="R46" s="41">
        <v>3057</v>
      </c>
      <c r="S46" s="41">
        <v>696.2</v>
      </c>
      <c r="T46" s="42">
        <v>978</v>
      </c>
      <c r="U46" s="188"/>
      <c r="V46" s="188"/>
      <c r="W46" s="188"/>
      <c r="X46" s="188"/>
    </row>
    <row r="47" spans="1:24" s="2" customFormat="1" ht="12.75" customHeight="1" x14ac:dyDescent="0.2">
      <c r="A47" s="200">
        <v>2</v>
      </c>
      <c r="B47" s="197">
        <v>4</v>
      </c>
      <c r="C47" s="194" t="s">
        <v>20</v>
      </c>
      <c r="D47" s="89" t="s">
        <v>11</v>
      </c>
      <c r="E47" s="120">
        <v>311.5</v>
      </c>
      <c r="F47" s="99">
        <v>311.5</v>
      </c>
      <c r="G47" s="99">
        <v>262.3</v>
      </c>
      <c r="H47" s="99">
        <v>0</v>
      </c>
      <c r="I47" s="100">
        <v>446.4</v>
      </c>
      <c r="J47" s="101">
        <v>250.1</v>
      </c>
      <c r="K47" s="101">
        <v>203.39999999999998</v>
      </c>
      <c r="L47" s="101">
        <v>196.29999999999998</v>
      </c>
      <c r="M47" s="100">
        <v>512</v>
      </c>
      <c r="N47" s="101">
        <v>301.3</v>
      </c>
      <c r="O47" s="101">
        <v>239.59999999999997</v>
      </c>
      <c r="P47" s="101">
        <v>210.7</v>
      </c>
      <c r="Q47" s="98">
        <v>522.5</v>
      </c>
      <c r="R47" s="99">
        <v>272.5</v>
      </c>
      <c r="S47" s="99">
        <v>211.2</v>
      </c>
      <c r="T47" s="102">
        <v>250</v>
      </c>
      <c r="U47" s="188"/>
      <c r="V47" s="188"/>
      <c r="W47" s="188"/>
      <c r="X47" s="188"/>
    </row>
    <row r="48" spans="1:24" s="2" customFormat="1" ht="12.75" customHeight="1" x14ac:dyDescent="0.2">
      <c r="A48" s="201"/>
      <c r="B48" s="198"/>
      <c r="C48" s="195"/>
      <c r="D48" s="90" t="s">
        <v>51</v>
      </c>
      <c r="E48" s="121">
        <v>506.20000000000005</v>
      </c>
      <c r="F48" s="96">
        <v>506.20000000000005</v>
      </c>
      <c r="G48" s="96">
        <v>380.79999999999995</v>
      </c>
      <c r="H48" s="97">
        <v>0</v>
      </c>
      <c r="I48" s="95">
        <v>503.1</v>
      </c>
      <c r="J48" s="96">
        <v>503.1</v>
      </c>
      <c r="K48" s="96">
        <v>385.29999999999995</v>
      </c>
      <c r="L48" s="97">
        <v>0</v>
      </c>
      <c r="M48" s="95">
        <v>506.7</v>
      </c>
      <c r="N48" s="96">
        <v>506.7</v>
      </c>
      <c r="O48" s="96">
        <v>390</v>
      </c>
      <c r="P48" s="96">
        <v>0</v>
      </c>
      <c r="Q48" s="95">
        <v>443.4</v>
      </c>
      <c r="R48" s="96">
        <v>443.4</v>
      </c>
      <c r="S48" s="96">
        <v>390</v>
      </c>
      <c r="T48" s="97">
        <v>0</v>
      </c>
      <c r="U48" s="188"/>
      <c r="V48" s="188"/>
      <c r="W48" s="188"/>
      <c r="X48" s="188"/>
    </row>
    <row r="49" spans="1:24" s="2" customFormat="1" ht="12.75" customHeight="1" x14ac:dyDescent="0.2">
      <c r="A49" s="201"/>
      <c r="B49" s="198"/>
      <c r="C49" s="195"/>
      <c r="D49" s="90" t="s">
        <v>55</v>
      </c>
      <c r="E49" s="121">
        <v>61</v>
      </c>
      <c r="F49" s="96">
        <v>61</v>
      </c>
      <c r="G49" s="96"/>
      <c r="H49" s="97"/>
      <c r="I49" s="95">
        <v>58</v>
      </c>
      <c r="J49" s="96">
        <v>58</v>
      </c>
      <c r="K49" s="96"/>
      <c r="L49" s="96"/>
      <c r="M49" s="95">
        <v>54.5</v>
      </c>
      <c r="N49" s="96">
        <v>54.5</v>
      </c>
      <c r="O49" s="96"/>
      <c r="P49" s="96"/>
      <c r="Q49" s="95">
        <v>64.5</v>
      </c>
      <c r="R49" s="96">
        <v>64.5</v>
      </c>
      <c r="S49" s="96"/>
      <c r="T49" s="97"/>
      <c r="U49" s="188"/>
      <c r="V49" s="188"/>
      <c r="W49" s="188"/>
      <c r="X49" s="188"/>
    </row>
    <row r="50" spans="1:24" s="2" customFormat="1" ht="12.75" customHeight="1" x14ac:dyDescent="0.2">
      <c r="A50" s="201"/>
      <c r="B50" s="198"/>
      <c r="C50" s="195"/>
      <c r="D50" s="90" t="s">
        <v>18</v>
      </c>
      <c r="E50" s="121">
        <v>4.9000000000000004</v>
      </c>
      <c r="F50" s="96">
        <v>4.9000000000000004</v>
      </c>
      <c r="G50" s="96"/>
      <c r="H50" s="97"/>
      <c r="I50" s="95">
        <v>0</v>
      </c>
      <c r="J50" s="96">
        <v>0</v>
      </c>
      <c r="K50" s="96"/>
      <c r="L50" s="96"/>
      <c r="M50" s="95"/>
      <c r="N50" s="96"/>
      <c r="O50" s="96"/>
      <c r="P50" s="97"/>
      <c r="Q50" s="95"/>
      <c r="R50" s="96"/>
      <c r="S50" s="96"/>
      <c r="T50" s="97"/>
      <c r="U50" s="188"/>
      <c r="V50" s="188"/>
      <c r="W50" s="188"/>
      <c r="X50" s="188"/>
    </row>
    <row r="51" spans="1:24" s="2" customFormat="1" ht="12.75" customHeight="1" x14ac:dyDescent="0.2">
      <c r="A51" s="201"/>
      <c r="B51" s="198"/>
      <c r="C51" s="195"/>
      <c r="D51" s="90" t="s">
        <v>14</v>
      </c>
      <c r="E51" s="121">
        <v>8</v>
      </c>
      <c r="F51" s="96">
        <v>2</v>
      </c>
      <c r="G51" s="96">
        <v>2</v>
      </c>
      <c r="H51" s="97">
        <v>6</v>
      </c>
      <c r="I51" s="95">
        <v>8</v>
      </c>
      <c r="J51" s="96">
        <v>3</v>
      </c>
      <c r="K51" s="96">
        <v>2</v>
      </c>
      <c r="L51" s="97">
        <v>5</v>
      </c>
      <c r="M51" s="95">
        <v>8</v>
      </c>
      <c r="N51" s="96">
        <v>4</v>
      </c>
      <c r="O51" s="96">
        <v>2</v>
      </c>
      <c r="P51" s="96">
        <v>4</v>
      </c>
      <c r="Q51" s="95">
        <v>8</v>
      </c>
      <c r="R51" s="96">
        <v>4</v>
      </c>
      <c r="S51" s="96">
        <v>2</v>
      </c>
      <c r="T51" s="97">
        <v>4</v>
      </c>
      <c r="U51" s="188"/>
      <c r="V51" s="188"/>
      <c r="W51" s="188"/>
      <c r="X51" s="188"/>
    </row>
    <row r="52" spans="1:24" s="2" customFormat="1" ht="12.75" customHeight="1" x14ac:dyDescent="0.2">
      <c r="A52" s="201"/>
      <c r="B52" s="198"/>
      <c r="C52" s="195"/>
      <c r="D52" s="90" t="s">
        <v>19</v>
      </c>
      <c r="E52" s="121">
        <v>260.60000000000002</v>
      </c>
      <c r="F52" s="96">
        <v>260.60000000000002</v>
      </c>
      <c r="G52" s="96">
        <v>187.8</v>
      </c>
      <c r="H52" s="97"/>
      <c r="I52" s="95">
        <v>264.3</v>
      </c>
      <c r="J52" s="96">
        <v>264.3</v>
      </c>
      <c r="K52" s="96">
        <v>190.7</v>
      </c>
      <c r="L52" s="97">
        <v>0</v>
      </c>
      <c r="M52" s="95">
        <v>230.7</v>
      </c>
      <c r="N52" s="96">
        <v>230.7</v>
      </c>
      <c r="O52" s="96">
        <v>170.8</v>
      </c>
      <c r="P52" s="97"/>
      <c r="Q52" s="95">
        <v>230.7</v>
      </c>
      <c r="R52" s="96">
        <v>230.7</v>
      </c>
      <c r="S52" s="96">
        <v>170.8</v>
      </c>
      <c r="T52" s="97"/>
      <c r="U52" s="188"/>
      <c r="V52" s="188"/>
      <c r="W52" s="188"/>
      <c r="X52" s="188"/>
    </row>
    <row r="53" spans="1:24" s="2" customFormat="1" ht="13.5" customHeight="1" x14ac:dyDescent="0.2">
      <c r="A53" s="201"/>
      <c r="B53" s="198"/>
      <c r="C53" s="195"/>
      <c r="D53" s="90" t="s">
        <v>54</v>
      </c>
      <c r="E53" s="121">
        <v>3.8</v>
      </c>
      <c r="F53" s="96">
        <v>3.8</v>
      </c>
      <c r="G53" s="96">
        <v>2.9</v>
      </c>
      <c r="H53" s="97">
        <v>0</v>
      </c>
      <c r="I53" s="95">
        <v>5.6</v>
      </c>
      <c r="J53" s="96">
        <v>4.5999999999999996</v>
      </c>
      <c r="K53" s="96">
        <v>2</v>
      </c>
      <c r="L53" s="96">
        <v>1</v>
      </c>
      <c r="M53" s="95">
        <v>0</v>
      </c>
      <c r="N53" s="96">
        <v>0</v>
      </c>
      <c r="O53" s="96">
        <v>0</v>
      </c>
      <c r="P53" s="96">
        <v>0</v>
      </c>
      <c r="Q53" s="95">
        <v>0</v>
      </c>
      <c r="R53" s="96">
        <v>0</v>
      </c>
      <c r="S53" s="96">
        <v>0</v>
      </c>
      <c r="T53" s="97">
        <v>0</v>
      </c>
      <c r="U53" s="188"/>
      <c r="V53" s="188"/>
      <c r="W53" s="188"/>
      <c r="X53" s="188"/>
    </row>
    <row r="54" spans="1:24" s="2" customFormat="1" ht="13.5" customHeight="1" x14ac:dyDescent="0.2">
      <c r="A54" s="201"/>
      <c r="B54" s="198"/>
      <c r="C54" s="195"/>
      <c r="D54" s="90" t="s">
        <v>12</v>
      </c>
      <c r="E54" s="121">
        <v>42.6</v>
      </c>
      <c r="F54" s="96">
        <v>42.6</v>
      </c>
      <c r="G54" s="96">
        <v>32.4</v>
      </c>
      <c r="H54" s="97">
        <v>0</v>
      </c>
      <c r="I54" s="95">
        <v>62.099999999999994</v>
      </c>
      <c r="J54" s="96">
        <v>51.3</v>
      </c>
      <c r="K54" s="96">
        <v>22</v>
      </c>
      <c r="L54" s="96">
        <v>10.8</v>
      </c>
      <c r="M54" s="95">
        <v>0</v>
      </c>
      <c r="N54" s="96">
        <v>0</v>
      </c>
      <c r="O54" s="96">
        <v>0</v>
      </c>
      <c r="P54" s="96">
        <v>0</v>
      </c>
      <c r="Q54" s="95">
        <v>0</v>
      </c>
      <c r="R54" s="96">
        <v>0</v>
      </c>
      <c r="S54" s="96">
        <v>0</v>
      </c>
      <c r="T54" s="97">
        <v>0</v>
      </c>
      <c r="U54" s="188"/>
      <c r="V54" s="188"/>
      <c r="W54" s="188"/>
      <c r="X54" s="188"/>
    </row>
    <row r="55" spans="1:24" s="47" customFormat="1" ht="13.5" customHeight="1" x14ac:dyDescent="0.2">
      <c r="A55" s="201"/>
      <c r="B55" s="198"/>
      <c r="C55" s="195"/>
      <c r="D55" s="180" t="s">
        <v>93</v>
      </c>
      <c r="E55" s="122">
        <v>3</v>
      </c>
      <c r="F55" s="123">
        <v>3</v>
      </c>
      <c r="G55" s="123">
        <v>0</v>
      </c>
      <c r="H55" s="124">
        <v>0</v>
      </c>
      <c r="I55" s="165">
        <v>12.3</v>
      </c>
      <c r="J55" s="123">
        <v>12.3</v>
      </c>
      <c r="K55" s="123">
        <v>0</v>
      </c>
      <c r="L55" s="123">
        <v>0</v>
      </c>
      <c r="M55" s="165">
        <v>0</v>
      </c>
      <c r="N55" s="123">
        <v>0</v>
      </c>
      <c r="O55" s="123">
        <v>0</v>
      </c>
      <c r="P55" s="166">
        <v>0</v>
      </c>
      <c r="Q55" s="165">
        <v>0</v>
      </c>
      <c r="R55" s="123">
        <v>0</v>
      </c>
      <c r="S55" s="123">
        <v>0</v>
      </c>
      <c r="T55" s="124">
        <v>0</v>
      </c>
      <c r="U55" s="188"/>
      <c r="V55" s="188"/>
      <c r="W55" s="188"/>
      <c r="X55" s="188"/>
    </row>
    <row r="56" spans="1:24" s="46" customFormat="1" ht="13.5" customHeight="1" x14ac:dyDescent="0.2">
      <c r="A56" s="201"/>
      <c r="B56" s="198"/>
      <c r="C56" s="195"/>
      <c r="D56" s="90" t="s">
        <v>72</v>
      </c>
      <c r="E56" s="121">
        <v>0</v>
      </c>
      <c r="F56" s="96">
        <v>0</v>
      </c>
      <c r="G56" s="96">
        <v>0</v>
      </c>
      <c r="H56" s="97">
        <v>0</v>
      </c>
      <c r="I56" s="95">
        <v>200.6</v>
      </c>
      <c r="J56" s="96">
        <v>0</v>
      </c>
      <c r="K56" s="179">
        <v>0</v>
      </c>
      <c r="L56" s="179">
        <v>200.6</v>
      </c>
      <c r="M56" s="95">
        <v>50</v>
      </c>
      <c r="N56" s="96">
        <v>0</v>
      </c>
      <c r="O56" s="96">
        <v>0</v>
      </c>
      <c r="P56" s="97">
        <v>50</v>
      </c>
      <c r="Q56" s="95">
        <v>50</v>
      </c>
      <c r="R56" s="96">
        <v>0</v>
      </c>
      <c r="S56" s="96">
        <v>0</v>
      </c>
      <c r="T56" s="97">
        <v>50</v>
      </c>
      <c r="U56" s="188"/>
      <c r="V56" s="188"/>
      <c r="W56" s="188"/>
      <c r="X56" s="188"/>
    </row>
    <row r="57" spans="1:24" s="47" customFormat="1" ht="12.75" customHeight="1" thickBot="1" x14ac:dyDescent="0.25">
      <c r="A57" s="202"/>
      <c r="B57" s="199"/>
      <c r="C57" s="196"/>
      <c r="D57" s="149" t="s">
        <v>92</v>
      </c>
      <c r="E57" s="175"/>
      <c r="F57" s="175"/>
      <c r="G57" s="175"/>
      <c r="H57" s="176"/>
      <c r="I57" s="177">
        <v>224.9</v>
      </c>
      <c r="J57" s="175">
        <v>24.9</v>
      </c>
      <c r="K57" s="175">
        <v>0.4</v>
      </c>
      <c r="L57" s="176">
        <v>200</v>
      </c>
      <c r="M57" s="177"/>
      <c r="N57" s="175"/>
      <c r="O57" s="175"/>
      <c r="P57" s="176"/>
      <c r="Q57" s="177"/>
      <c r="R57" s="175"/>
      <c r="S57" s="175"/>
      <c r="T57" s="178"/>
      <c r="U57" s="188"/>
      <c r="V57" s="188"/>
      <c r="W57" s="188"/>
      <c r="X57" s="188"/>
    </row>
    <row r="58" spans="1:24" s="10" customFormat="1" ht="11" thickBot="1" x14ac:dyDescent="0.3">
      <c r="A58" s="221" t="s">
        <v>28</v>
      </c>
      <c r="B58" s="222"/>
      <c r="C58" s="222"/>
      <c r="D58" s="223"/>
      <c r="E58" s="69">
        <v>1201.5999999999999</v>
      </c>
      <c r="F58" s="49">
        <v>1195.5999999999999</v>
      </c>
      <c r="G58" s="49">
        <v>868.19999999999982</v>
      </c>
      <c r="H58" s="50">
        <v>6</v>
      </c>
      <c r="I58" s="48">
        <v>1785.2999999999997</v>
      </c>
      <c r="J58" s="49">
        <v>1171.5999999999999</v>
      </c>
      <c r="K58" s="49">
        <v>805.79999999999984</v>
      </c>
      <c r="L58" s="50">
        <v>613.70000000000005</v>
      </c>
      <c r="M58" s="48">
        <v>1361.9</v>
      </c>
      <c r="N58" s="49">
        <v>1097.2</v>
      </c>
      <c r="O58" s="49">
        <v>802.39999999999986</v>
      </c>
      <c r="P58" s="50">
        <v>264.7</v>
      </c>
      <c r="Q58" s="48">
        <v>1319.1000000000001</v>
      </c>
      <c r="R58" s="49">
        <v>1015.0999999999999</v>
      </c>
      <c r="S58" s="49">
        <v>774</v>
      </c>
      <c r="T58" s="50">
        <v>304</v>
      </c>
      <c r="U58" s="188"/>
      <c r="V58" s="188"/>
      <c r="W58" s="188"/>
      <c r="X58" s="188"/>
    </row>
    <row r="59" spans="1:24" s="2" customFormat="1" ht="11.25" customHeight="1" x14ac:dyDescent="0.2">
      <c r="A59" s="200">
        <v>2</v>
      </c>
      <c r="B59" s="227">
        <v>5</v>
      </c>
      <c r="C59" s="224" t="s">
        <v>21</v>
      </c>
      <c r="D59" s="6" t="s">
        <v>11</v>
      </c>
      <c r="E59" s="125">
        <v>3575.2</v>
      </c>
      <c r="F59" s="126">
        <v>3518.7999999999997</v>
      </c>
      <c r="G59" s="126">
        <v>1801.4</v>
      </c>
      <c r="H59" s="126">
        <v>56.400000000000006</v>
      </c>
      <c r="I59" s="127">
        <v>4379.8</v>
      </c>
      <c r="J59" s="126">
        <v>4150.8</v>
      </c>
      <c r="K59" s="126">
        <v>2014.1999999999998</v>
      </c>
      <c r="L59" s="126">
        <v>229</v>
      </c>
      <c r="M59" s="127">
        <v>5999.5999999999985</v>
      </c>
      <c r="N59" s="126">
        <v>5585.1999999999989</v>
      </c>
      <c r="O59" s="126">
        <v>2098.1</v>
      </c>
      <c r="P59" s="126">
        <v>414.4</v>
      </c>
      <c r="Q59" s="127">
        <v>5685.1999999999989</v>
      </c>
      <c r="R59" s="126">
        <v>5585.1999999999989</v>
      </c>
      <c r="S59" s="126">
        <v>2098.1</v>
      </c>
      <c r="T59" s="128">
        <v>100</v>
      </c>
      <c r="U59" s="188"/>
      <c r="V59" s="188"/>
      <c r="W59" s="188"/>
      <c r="X59" s="188"/>
    </row>
    <row r="60" spans="1:24" s="2" customFormat="1" ht="12.75" customHeight="1" x14ac:dyDescent="0.2">
      <c r="A60" s="201"/>
      <c r="B60" s="228"/>
      <c r="C60" s="225"/>
      <c r="D60" s="7" t="s">
        <v>57</v>
      </c>
      <c r="E60" s="129">
        <v>11252.100000000002</v>
      </c>
      <c r="F60" s="130">
        <v>11252.100000000002</v>
      </c>
      <c r="G60" s="130">
        <v>0</v>
      </c>
      <c r="H60" s="131">
        <v>0</v>
      </c>
      <c r="I60" s="132">
        <v>13772.9</v>
      </c>
      <c r="J60" s="130">
        <v>13772.9</v>
      </c>
      <c r="K60" s="130">
        <v>0</v>
      </c>
      <c r="L60" s="131">
        <v>0</v>
      </c>
      <c r="M60" s="132">
        <v>13717.9</v>
      </c>
      <c r="N60" s="130">
        <v>13717.9</v>
      </c>
      <c r="O60" s="130">
        <v>0</v>
      </c>
      <c r="P60" s="131">
        <v>0</v>
      </c>
      <c r="Q60" s="132">
        <v>13717.9</v>
      </c>
      <c r="R60" s="130">
        <v>13717.9</v>
      </c>
      <c r="S60" s="130">
        <v>0</v>
      </c>
      <c r="T60" s="131">
        <v>0</v>
      </c>
      <c r="U60" s="188"/>
      <c r="V60" s="188"/>
      <c r="W60" s="188"/>
      <c r="X60" s="188"/>
    </row>
    <row r="61" spans="1:24" s="2" customFormat="1" ht="12.75" customHeight="1" x14ac:dyDescent="0.2">
      <c r="A61" s="201"/>
      <c r="B61" s="228"/>
      <c r="C61" s="225"/>
      <c r="D61" s="7" t="s">
        <v>51</v>
      </c>
      <c r="E61" s="129">
        <v>1651.5000000000002</v>
      </c>
      <c r="F61" s="130">
        <v>1633.0000000000002</v>
      </c>
      <c r="G61" s="130">
        <v>612.5</v>
      </c>
      <c r="H61" s="131">
        <v>18.5</v>
      </c>
      <c r="I61" s="132">
        <v>1981.5</v>
      </c>
      <c r="J61" s="130">
        <v>1981.5</v>
      </c>
      <c r="K61" s="130">
        <v>639.02199999999993</v>
      </c>
      <c r="L61" s="130">
        <v>0</v>
      </c>
      <c r="M61" s="132">
        <v>1727.3999999999999</v>
      </c>
      <c r="N61" s="130">
        <v>1727.3999999999999</v>
      </c>
      <c r="O61" s="130">
        <v>641</v>
      </c>
      <c r="P61" s="130">
        <v>0</v>
      </c>
      <c r="Q61" s="132">
        <v>1727.3999999999999</v>
      </c>
      <c r="R61" s="130">
        <v>1727.3999999999999</v>
      </c>
      <c r="S61" s="130">
        <v>641</v>
      </c>
      <c r="T61" s="131">
        <v>0</v>
      </c>
      <c r="U61" s="188"/>
      <c r="V61" s="188"/>
      <c r="W61" s="188"/>
      <c r="X61" s="188"/>
    </row>
    <row r="62" spans="1:24" s="2" customFormat="1" ht="12.75" customHeight="1" x14ac:dyDescent="0.2">
      <c r="A62" s="201"/>
      <c r="B62" s="228"/>
      <c r="C62" s="225"/>
      <c r="D62" s="7" t="s">
        <v>12</v>
      </c>
      <c r="E62" s="129">
        <v>168.7</v>
      </c>
      <c r="F62" s="130">
        <v>107.8</v>
      </c>
      <c r="G62" s="130">
        <v>0.3</v>
      </c>
      <c r="H62" s="131">
        <v>60.9</v>
      </c>
      <c r="I62" s="132">
        <v>158.80000000000001</v>
      </c>
      <c r="J62" s="130">
        <v>155.5</v>
      </c>
      <c r="K62" s="130">
        <v>0</v>
      </c>
      <c r="L62" s="131">
        <v>3.3</v>
      </c>
      <c r="M62" s="132">
        <v>698.69999999999993</v>
      </c>
      <c r="N62" s="130">
        <v>141.9</v>
      </c>
      <c r="O62" s="130">
        <v>1.7</v>
      </c>
      <c r="P62" s="130">
        <v>556.79999999999995</v>
      </c>
      <c r="Q62" s="132">
        <v>140</v>
      </c>
      <c r="R62" s="130">
        <v>140</v>
      </c>
      <c r="S62" s="130">
        <v>0</v>
      </c>
      <c r="T62" s="131">
        <v>0</v>
      </c>
      <c r="U62" s="188"/>
      <c r="V62" s="188"/>
      <c r="W62" s="188"/>
      <c r="X62" s="188"/>
    </row>
    <row r="63" spans="1:24" s="2" customFormat="1" ht="12.75" customHeight="1" x14ac:dyDescent="0.2">
      <c r="A63" s="201"/>
      <c r="B63" s="228"/>
      <c r="C63" s="225"/>
      <c r="D63" s="7" t="s">
        <v>52</v>
      </c>
      <c r="E63" s="129">
        <v>846</v>
      </c>
      <c r="F63" s="130">
        <v>846</v>
      </c>
      <c r="G63" s="130">
        <v>396.9</v>
      </c>
      <c r="H63" s="131">
        <v>0</v>
      </c>
      <c r="I63" s="132">
        <v>1151.3</v>
      </c>
      <c r="J63" s="130">
        <v>1063.7</v>
      </c>
      <c r="K63" s="130">
        <v>583.70000000000005</v>
      </c>
      <c r="L63" s="131">
        <v>87.6</v>
      </c>
      <c r="M63" s="132">
        <v>1013.7</v>
      </c>
      <c r="N63" s="130">
        <v>1013.7</v>
      </c>
      <c r="O63" s="130">
        <v>582.70000000000005</v>
      </c>
      <c r="P63" s="131">
        <v>0</v>
      </c>
      <c r="Q63" s="132">
        <v>1013.7</v>
      </c>
      <c r="R63" s="130">
        <v>1013.7</v>
      </c>
      <c r="S63" s="130">
        <v>582.70000000000005</v>
      </c>
      <c r="T63" s="131">
        <v>0</v>
      </c>
      <c r="U63" s="188"/>
      <c r="V63" s="188"/>
      <c r="W63" s="188"/>
      <c r="X63" s="188"/>
    </row>
    <row r="64" spans="1:24" s="2" customFormat="1" ht="12.75" customHeight="1" x14ac:dyDescent="0.2">
      <c r="A64" s="201"/>
      <c r="B64" s="228"/>
      <c r="C64" s="225"/>
      <c r="D64" s="7" t="s">
        <v>14</v>
      </c>
      <c r="E64" s="129">
        <v>1088.5999999999999</v>
      </c>
      <c r="F64" s="130">
        <v>1068.8</v>
      </c>
      <c r="G64" s="130">
        <v>827</v>
      </c>
      <c r="H64" s="131">
        <v>19.8</v>
      </c>
      <c r="I64" s="132">
        <v>1168.5</v>
      </c>
      <c r="J64" s="130">
        <v>1163.7</v>
      </c>
      <c r="K64" s="130">
        <v>887.2</v>
      </c>
      <c r="L64" s="131">
        <v>4.8</v>
      </c>
      <c r="M64" s="132">
        <v>1158.2</v>
      </c>
      <c r="N64" s="130">
        <v>1153.4000000000001</v>
      </c>
      <c r="O64" s="130">
        <v>875.4</v>
      </c>
      <c r="P64" s="131">
        <v>4.8</v>
      </c>
      <c r="Q64" s="132">
        <v>1158.2</v>
      </c>
      <c r="R64" s="130">
        <v>1153.4000000000001</v>
      </c>
      <c r="S64" s="130">
        <v>875.4</v>
      </c>
      <c r="T64" s="131">
        <v>4.8</v>
      </c>
      <c r="U64" s="188"/>
      <c r="V64" s="188"/>
      <c r="W64" s="188"/>
      <c r="X64" s="188"/>
    </row>
    <row r="65" spans="1:24" s="47" customFormat="1" ht="12.75" customHeight="1" x14ac:dyDescent="0.2">
      <c r="A65" s="201"/>
      <c r="B65" s="228"/>
      <c r="C65" s="225"/>
      <c r="D65" s="20" t="s">
        <v>83</v>
      </c>
      <c r="E65" s="132">
        <v>9</v>
      </c>
      <c r="F65" s="129">
        <v>9</v>
      </c>
      <c r="G65" s="129">
        <v>0</v>
      </c>
      <c r="H65" s="133">
        <v>0</v>
      </c>
      <c r="I65" s="132">
        <v>17.2</v>
      </c>
      <c r="J65" s="129">
        <v>17.2</v>
      </c>
      <c r="K65" s="129">
        <v>0</v>
      </c>
      <c r="L65" s="133">
        <v>0</v>
      </c>
      <c r="M65" s="132"/>
      <c r="N65" s="129">
        <v>0</v>
      </c>
      <c r="O65" s="129">
        <v>0</v>
      </c>
      <c r="P65" s="133">
        <v>0</v>
      </c>
      <c r="Q65" s="132"/>
      <c r="R65" s="129">
        <v>0</v>
      </c>
      <c r="S65" s="129">
        <v>0</v>
      </c>
      <c r="T65" s="134">
        <v>0</v>
      </c>
      <c r="U65" s="188"/>
      <c r="V65" s="188"/>
      <c r="W65" s="188"/>
      <c r="X65" s="188"/>
    </row>
    <row r="66" spans="1:24" s="47" customFormat="1" ht="12.75" customHeight="1" x14ac:dyDescent="0.2">
      <c r="A66" s="201"/>
      <c r="B66" s="228"/>
      <c r="C66" s="225"/>
      <c r="D66" s="7" t="s">
        <v>80</v>
      </c>
      <c r="E66" s="129">
        <v>52</v>
      </c>
      <c r="F66" s="129">
        <v>52</v>
      </c>
      <c r="G66" s="129">
        <v>0</v>
      </c>
      <c r="H66" s="133">
        <v>0</v>
      </c>
      <c r="I66" s="132">
        <v>97.3</v>
      </c>
      <c r="J66" s="129">
        <v>97.3</v>
      </c>
      <c r="K66" s="129">
        <v>0</v>
      </c>
      <c r="L66" s="133">
        <v>0</v>
      </c>
      <c r="M66" s="132"/>
      <c r="N66" s="129">
        <v>0</v>
      </c>
      <c r="O66" s="129">
        <v>0</v>
      </c>
      <c r="P66" s="133">
        <v>0</v>
      </c>
      <c r="Q66" s="132"/>
      <c r="R66" s="129">
        <v>0</v>
      </c>
      <c r="S66" s="129">
        <v>0</v>
      </c>
      <c r="T66" s="134">
        <v>0</v>
      </c>
      <c r="U66" s="188"/>
      <c r="V66" s="188"/>
      <c r="W66" s="188"/>
      <c r="X66" s="188"/>
    </row>
    <row r="67" spans="1:24" s="47" customFormat="1" ht="12.75" customHeight="1" x14ac:dyDescent="0.2">
      <c r="A67" s="201"/>
      <c r="B67" s="228"/>
      <c r="C67" s="225"/>
      <c r="D67" s="7" t="s">
        <v>27</v>
      </c>
      <c r="E67" s="129">
        <v>122.3</v>
      </c>
      <c r="F67" s="129">
        <v>122.3</v>
      </c>
      <c r="G67" s="129">
        <v>0</v>
      </c>
      <c r="H67" s="133">
        <v>0</v>
      </c>
      <c r="I67" s="132">
        <v>0</v>
      </c>
      <c r="J67" s="129">
        <v>0</v>
      </c>
      <c r="K67" s="129">
        <v>0</v>
      </c>
      <c r="L67" s="133">
        <v>0</v>
      </c>
      <c r="M67" s="132"/>
      <c r="N67" s="129">
        <v>0</v>
      </c>
      <c r="O67" s="129">
        <v>0</v>
      </c>
      <c r="P67" s="133">
        <v>0</v>
      </c>
      <c r="Q67" s="132"/>
      <c r="R67" s="129">
        <v>0</v>
      </c>
      <c r="S67" s="129">
        <v>0</v>
      </c>
      <c r="T67" s="134">
        <v>0</v>
      </c>
      <c r="U67" s="188"/>
      <c r="V67" s="188"/>
      <c r="W67" s="188"/>
      <c r="X67" s="188"/>
    </row>
    <row r="68" spans="1:24" s="47" customFormat="1" ht="12.75" customHeight="1" x14ac:dyDescent="0.2">
      <c r="A68" s="201"/>
      <c r="B68" s="228"/>
      <c r="C68" s="225"/>
      <c r="D68" s="7" t="s">
        <v>94</v>
      </c>
      <c r="E68" s="129">
        <v>0</v>
      </c>
      <c r="F68" s="129"/>
      <c r="G68" s="129"/>
      <c r="H68" s="133"/>
      <c r="I68" s="132">
        <v>1761.3</v>
      </c>
      <c r="J68" s="129">
        <v>1761.3</v>
      </c>
      <c r="K68" s="129"/>
      <c r="L68" s="133"/>
      <c r="M68" s="132">
        <v>0</v>
      </c>
      <c r="N68" s="129"/>
      <c r="O68" s="129"/>
      <c r="P68" s="133"/>
      <c r="Q68" s="132">
        <v>0</v>
      </c>
      <c r="R68" s="129"/>
      <c r="S68" s="129"/>
      <c r="T68" s="134"/>
      <c r="U68" s="188"/>
      <c r="V68" s="188"/>
      <c r="W68" s="188"/>
      <c r="X68" s="188"/>
    </row>
    <row r="69" spans="1:24" s="47" customFormat="1" ht="12.75" customHeight="1" thickBot="1" x14ac:dyDescent="0.25">
      <c r="A69" s="202"/>
      <c r="B69" s="229"/>
      <c r="C69" s="226"/>
      <c r="D69" s="7" t="s">
        <v>92</v>
      </c>
      <c r="E69" s="129">
        <v>0</v>
      </c>
      <c r="F69" s="129"/>
      <c r="G69" s="129"/>
      <c r="H69" s="133"/>
      <c r="I69" s="132">
        <v>362.80999999999995</v>
      </c>
      <c r="J69" s="129">
        <v>358.84999999999997</v>
      </c>
      <c r="K69" s="129">
        <v>62.200000000000017</v>
      </c>
      <c r="L69" s="133">
        <v>3.96</v>
      </c>
      <c r="M69" s="132">
        <v>0</v>
      </c>
      <c r="N69" s="129"/>
      <c r="O69" s="129"/>
      <c r="P69" s="133"/>
      <c r="Q69" s="132">
        <v>0</v>
      </c>
      <c r="R69" s="129"/>
      <c r="S69" s="129"/>
      <c r="T69" s="134"/>
      <c r="U69" s="188"/>
      <c r="V69" s="188"/>
      <c r="W69" s="188"/>
      <c r="X69" s="188"/>
    </row>
    <row r="70" spans="1:24" s="10" customFormat="1" ht="11" thickBot="1" x14ac:dyDescent="0.3">
      <c r="A70" s="206" t="s">
        <v>28</v>
      </c>
      <c r="B70" s="207"/>
      <c r="C70" s="207"/>
      <c r="D70" s="208"/>
      <c r="E70" s="38">
        <v>18765.400000000001</v>
      </c>
      <c r="F70" s="26">
        <v>18609.8</v>
      </c>
      <c r="G70" s="39">
        <v>3638.1000000000004</v>
      </c>
      <c r="H70" s="27">
        <v>155.60000000000002</v>
      </c>
      <c r="I70" s="38">
        <v>24851.41</v>
      </c>
      <c r="J70" s="26">
        <v>24522.75</v>
      </c>
      <c r="K70" s="39">
        <v>4186.3219999999992</v>
      </c>
      <c r="L70" s="27">
        <v>328.65999999999997</v>
      </c>
      <c r="M70" s="38">
        <v>24315.500000000004</v>
      </c>
      <c r="N70" s="26">
        <v>23339.500000000004</v>
      </c>
      <c r="O70" s="39">
        <v>4198.8999999999996</v>
      </c>
      <c r="P70" s="27">
        <v>975.99999999999989</v>
      </c>
      <c r="Q70" s="38">
        <v>23442.400000000001</v>
      </c>
      <c r="R70" s="26">
        <v>23337.600000000002</v>
      </c>
      <c r="S70" s="39">
        <v>4197.2</v>
      </c>
      <c r="T70" s="27">
        <v>104.8</v>
      </c>
      <c r="U70" s="188"/>
      <c r="V70" s="188"/>
      <c r="W70" s="188"/>
      <c r="X70" s="188"/>
    </row>
    <row r="71" spans="1:24" s="2" customFormat="1" ht="11.25" customHeight="1" x14ac:dyDescent="0.2">
      <c r="A71" s="200">
        <v>1</v>
      </c>
      <c r="B71" s="261" t="s">
        <v>41</v>
      </c>
      <c r="C71" s="194" t="s">
        <v>22</v>
      </c>
      <c r="D71" s="89" t="s">
        <v>11</v>
      </c>
      <c r="E71" s="70">
        <v>1142.5999999999999</v>
      </c>
      <c r="F71" s="53">
        <v>910.99999999999989</v>
      </c>
      <c r="G71" s="53">
        <v>0</v>
      </c>
      <c r="H71" s="53">
        <v>231.60000000000002</v>
      </c>
      <c r="I71" s="52">
        <v>5678.9</v>
      </c>
      <c r="J71" s="53">
        <v>680.79999999999984</v>
      </c>
      <c r="K71" s="53">
        <v>12</v>
      </c>
      <c r="L71" s="53">
        <v>4998.0999999999995</v>
      </c>
      <c r="M71" s="52">
        <v>7062.7</v>
      </c>
      <c r="N71" s="53">
        <v>1082.8</v>
      </c>
      <c r="O71" s="53">
        <v>7.1</v>
      </c>
      <c r="P71" s="53">
        <v>5979.9</v>
      </c>
      <c r="Q71" s="52">
        <v>4256.5</v>
      </c>
      <c r="R71" s="53">
        <v>1094.5</v>
      </c>
      <c r="S71" s="53">
        <v>0</v>
      </c>
      <c r="T71" s="103">
        <v>3162</v>
      </c>
      <c r="U71" s="188"/>
      <c r="V71" s="188"/>
      <c r="W71" s="188"/>
      <c r="X71" s="188"/>
    </row>
    <row r="72" spans="1:24" s="2" customFormat="1" ht="12.75" customHeight="1" x14ac:dyDescent="0.2">
      <c r="A72" s="201"/>
      <c r="B72" s="262"/>
      <c r="C72" s="195"/>
      <c r="D72" s="90" t="s">
        <v>16</v>
      </c>
      <c r="E72" s="71">
        <v>2097.6</v>
      </c>
      <c r="F72" s="55">
        <v>563.69999999999993</v>
      </c>
      <c r="G72" s="55">
        <v>0</v>
      </c>
      <c r="H72" s="55">
        <v>1533.9</v>
      </c>
      <c r="I72" s="54">
        <v>3157.2</v>
      </c>
      <c r="J72" s="55">
        <v>610.49</v>
      </c>
      <c r="K72" s="55">
        <v>0</v>
      </c>
      <c r="L72" s="55">
        <v>2546.71</v>
      </c>
      <c r="M72" s="54">
        <v>2601</v>
      </c>
      <c r="N72" s="55">
        <v>570</v>
      </c>
      <c r="O72" s="55">
        <v>0</v>
      </c>
      <c r="P72" s="55">
        <v>2031</v>
      </c>
      <c r="Q72" s="54">
        <v>2251</v>
      </c>
      <c r="R72" s="55">
        <v>570</v>
      </c>
      <c r="S72" s="55">
        <v>0</v>
      </c>
      <c r="T72" s="58">
        <v>1681</v>
      </c>
      <c r="U72" s="188"/>
      <c r="V72" s="188"/>
      <c r="W72" s="188"/>
      <c r="X72" s="188"/>
    </row>
    <row r="73" spans="1:24" s="47" customFormat="1" ht="12.75" customHeight="1" x14ac:dyDescent="0.2">
      <c r="A73" s="201"/>
      <c r="B73" s="262"/>
      <c r="C73" s="195"/>
      <c r="D73" s="90" t="s">
        <v>80</v>
      </c>
      <c r="E73" s="71">
        <v>261.19999999999993</v>
      </c>
      <c r="F73" s="55">
        <v>131.19999999999996</v>
      </c>
      <c r="G73" s="55">
        <v>0</v>
      </c>
      <c r="H73" s="55">
        <v>130</v>
      </c>
      <c r="I73" s="54">
        <v>1348.9</v>
      </c>
      <c r="J73" s="55">
        <v>733.9000000000002</v>
      </c>
      <c r="K73" s="55">
        <v>0</v>
      </c>
      <c r="L73" s="55">
        <v>615</v>
      </c>
      <c r="M73" s="54">
        <v>80</v>
      </c>
      <c r="N73" s="55">
        <v>0</v>
      </c>
      <c r="O73" s="55">
        <v>0</v>
      </c>
      <c r="P73" s="55">
        <v>80</v>
      </c>
      <c r="Q73" s="54">
        <v>0</v>
      </c>
      <c r="R73" s="55">
        <v>0</v>
      </c>
      <c r="S73" s="55">
        <v>0</v>
      </c>
      <c r="T73" s="58">
        <v>0</v>
      </c>
      <c r="U73" s="188"/>
      <c r="V73" s="188"/>
      <c r="W73" s="188"/>
      <c r="X73" s="188"/>
    </row>
    <row r="74" spans="1:24" s="2" customFormat="1" ht="12.75" customHeight="1" x14ac:dyDescent="0.2">
      <c r="A74" s="201"/>
      <c r="B74" s="262"/>
      <c r="C74" s="195"/>
      <c r="D74" s="90" t="s">
        <v>12</v>
      </c>
      <c r="E74" s="72">
        <v>0</v>
      </c>
      <c r="F74" s="57">
        <v>0</v>
      </c>
      <c r="G74" s="57">
        <v>0</v>
      </c>
      <c r="H74" s="57">
        <v>0</v>
      </c>
      <c r="I74" s="56">
        <v>568.50000000000011</v>
      </c>
      <c r="J74" s="57">
        <v>5.6</v>
      </c>
      <c r="K74" s="57">
        <v>5</v>
      </c>
      <c r="L74" s="57">
        <v>562.90000000000009</v>
      </c>
      <c r="M74" s="56">
        <v>2066.4</v>
      </c>
      <c r="N74" s="57">
        <v>7.5</v>
      </c>
      <c r="O74" s="57">
        <v>6.9</v>
      </c>
      <c r="P74" s="57">
        <v>2058.9</v>
      </c>
      <c r="Q74" s="56">
        <v>454.5</v>
      </c>
      <c r="R74" s="57">
        <v>0</v>
      </c>
      <c r="S74" s="57">
        <v>0</v>
      </c>
      <c r="T74" s="59">
        <v>454.5</v>
      </c>
      <c r="U74" s="188"/>
      <c r="V74" s="188"/>
      <c r="W74" s="188"/>
      <c r="X74" s="188"/>
    </row>
    <row r="75" spans="1:24" s="2" customFormat="1" ht="12.75" customHeight="1" x14ac:dyDescent="0.2">
      <c r="A75" s="201"/>
      <c r="B75" s="262"/>
      <c r="C75" s="195"/>
      <c r="D75" s="90" t="s">
        <v>54</v>
      </c>
      <c r="E75" s="72">
        <v>0</v>
      </c>
      <c r="F75" s="57">
        <v>0</v>
      </c>
      <c r="G75" s="57">
        <v>0</v>
      </c>
      <c r="H75" s="57">
        <v>0</v>
      </c>
      <c r="I75" s="56">
        <v>39.1</v>
      </c>
      <c r="J75" s="55">
        <v>0.7</v>
      </c>
      <c r="K75" s="57">
        <v>0.6</v>
      </c>
      <c r="L75" s="55">
        <v>38.4</v>
      </c>
      <c r="M75" s="56">
        <v>112.5</v>
      </c>
      <c r="N75" s="55">
        <v>0.7</v>
      </c>
      <c r="O75" s="57">
        <v>0.6</v>
      </c>
      <c r="P75" s="55">
        <v>111.8</v>
      </c>
      <c r="Q75" s="56">
        <v>0</v>
      </c>
      <c r="R75" s="55">
        <v>0</v>
      </c>
      <c r="S75" s="57">
        <v>0</v>
      </c>
      <c r="T75" s="58">
        <v>0</v>
      </c>
      <c r="U75" s="188"/>
      <c r="V75" s="188"/>
      <c r="W75" s="188"/>
      <c r="X75" s="188"/>
    </row>
    <row r="76" spans="1:24" s="47" customFormat="1" ht="12.75" customHeight="1" x14ac:dyDescent="0.2">
      <c r="A76" s="201"/>
      <c r="B76" s="262"/>
      <c r="C76" s="195"/>
      <c r="D76" s="180" t="s">
        <v>52</v>
      </c>
      <c r="E76" s="72">
        <v>106.6</v>
      </c>
      <c r="F76" s="57">
        <v>0</v>
      </c>
      <c r="G76" s="57">
        <v>0</v>
      </c>
      <c r="H76" s="57">
        <v>106.6</v>
      </c>
      <c r="I76" s="56">
        <v>400</v>
      </c>
      <c r="J76" s="55">
        <v>0</v>
      </c>
      <c r="K76" s="57">
        <v>0</v>
      </c>
      <c r="L76" s="55">
        <v>400</v>
      </c>
      <c r="M76" s="56">
        <v>500</v>
      </c>
      <c r="N76" s="55">
        <v>0</v>
      </c>
      <c r="O76" s="57">
        <v>0</v>
      </c>
      <c r="P76" s="55">
        <v>500</v>
      </c>
      <c r="Q76" s="56">
        <v>600</v>
      </c>
      <c r="R76" s="55">
        <v>0</v>
      </c>
      <c r="S76" s="57">
        <v>0</v>
      </c>
      <c r="T76" s="58">
        <v>600</v>
      </c>
      <c r="U76" s="188"/>
      <c r="V76" s="188"/>
      <c r="W76" s="188"/>
      <c r="X76" s="188"/>
    </row>
    <row r="77" spans="1:24" s="2" customFormat="1" ht="13.5" customHeight="1" x14ac:dyDescent="0.2">
      <c r="A77" s="201"/>
      <c r="B77" s="262"/>
      <c r="C77" s="195"/>
      <c r="D77" s="180" t="s">
        <v>27</v>
      </c>
      <c r="E77" s="72">
        <v>18.7</v>
      </c>
      <c r="F77" s="57">
        <v>6.2</v>
      </c>
      <c r="G77" s="57">
        <v>0</v>
      </c>
      <c r="H77" s="57">
        <v>12.5</v>
      </c>
      <c r="I77" s="56">
        <v>0</v>
      </c>
      <c r="J77" s="57">
        <v>0</v>
      </c>
      <c r="K77" s="57">
        <v>0</v>
      </c>
      <c r="L77" s="57">
        <v>0</v>
      </c>
      <c r="M77" s="56">
        <v>0</v>
      </c>
      <c r="N77" s="57">
        <v>0</v>
      </c>
      <c r="O77" s="57">
        <v>0</v>
      </c>
      <c r="P77" s="57">
        <v>0</v>
      </c>
      <c r="Q77" s="56">
        <v>0</v>
      </c>
      <c r="R77" s="57">
        <v>0</v>
      </c>
      <c r="S77" s="57">
        <v>0</v>
      </c>
      <c r="T77" s="59">
        <v>0</v>
      </c>
      <c r="U77" s="188"/>
      <c r="V77" s="188"/>
      <c r="W77" s="188"/>
      <c r="X77" s="188"/>
    </row>
    <row r="78" spans="1:24" s="47" customFormat="1" ht="12.75" customHeight="1" thickBot="1" x14ac:dyDescent="0.25">
      <c r="A78" s="202"/>
      <c r="B78" s="263"/>
      <c r="C78" s="196"/>
      <c r="D78" s="90" t="s">
        <v>92</v>
      </c>
      <c r="E78" s="129">
        <v>0</v>
      </c>
      <c r="F78" s="129">
        <v>0</v>
      </c>
      <c r="G78" s="129">
        <v>0</v>
      </c>
      <c r="H78" s="133">
        <v>0</v>
      </c>
      <c r="I78" s="132">
        <v>583.5</v>
      </c>
      <c r="J78" s="129">
        <v>0</v>
      </c>
      <c r="K78" s="129">
        <v>0</v>
      </c>
      <c r="L78" s="133">
        <v>583.5</v>
      </c>
      <c r="M78" s="132">
        <v>0</v>
      </c>
      <c r="N78" s="129">
        <v>0</v>
      </c>
      <c r="O78" s="129">
        <v>0</v>
      </c>
      <c r="P78" s="133">
        <v>0</v>
      </c>
      <c r="Q78" s="177">
        <v>0</v>
      </c>
      <c r="R78" s="175">
        <v>0</v>
      </c>
      <c r="S78" s="175">
        <v>0</v>
      </c>
      <c r="T78" s="178">
        <v>0</v>
      </c>
      <c r="U78" s="188"/>
      <c r="V78" s="188"/>
      <c r="W78" s="188"/>
      <c r="X78" s="188"/>
    </row>
    <row r="79" spans="1:24" s="10" customFormat="1" ht="11" thickBot="1" x14ac:dyDescent="0.3">
      <c r="A79" s="206" t="s">
        <v>28</v>
      </c>
      <c r="B79" s="207"/>
      <c r="C79" s="207"/>
      <c r="D79" s="208"/>
      <c r="E79" s="65">
        <v>3626.7</v>
      </c>
      <c r="F79" s="26">
        <v>1612.1</v>
      </c>
      <c r="G79" s="26">
        <v>0</v>
      </c>
      <c r="H79" s="27">
        <v>2014.6</v>
      </c>
      <c r="I79" s="25">
        <v>11776.099999999999</v>
      </c>
      <c r="J79" s="26">
        <v>2031.49</v>
      </c>
      <c r="K79" s="26">
        <v>17.600000000000001</v>
      </c>
      <c r="L79" s="27">
        <v>9744.6099999999988</v>
      </c>
      <c r="M79" s="25">
        <v>12422.599999999999</v>
      </c>
      <c r="N79" s="26">
        <v>1661</v>
      </c>
      <c r="O79" s="26">
        <v>14.6</v>
      </c>
      <c r="P79" s="27">
        <v>10761.599999999999</v>
      </c>
      <c r="Q79" s="25">
        <v>7562</v>
      </c>
      <c r="R79" s="26">
        <v>1664.5</v>
      </c>
      <c r="S79" s="26">
        <v>0</v>
      </c>
      <c r="T79" s="27">
        <v>5897.5</v>
      </c>
      <c r="U79" s="188"/>
      <c r="V79" s="188"/>
      <c r="W79" s="188"/>
      <c r="X79" s="188"/>
    </row>
    <row r="80" spans="1:24" s="2" customFormat="1" ht="11.25" customHeight="1" thickBot="1" x14ac:dyDescent="0.25">
      <c r="A80" s="203">
        <v>3</v>
      </c>
      <c r="B80" s="209">
        <v>7</v>
      </c>
      <c r="C80" s="215" t="s">
        <v>23</v>
      </c>
      <c r="D80" s="20" t="s">
        <v>11</v>
      </c>
      <c r="E80" s="135">
        <v>3269.5000000000005</v>
      </c>
      <c r="F80" s="136">
        <v>2781.9000000000005</v>
      </c>
      <c r="G80" s="136">
        <v>2207.4</v>
      </c>
      <c r="H80" s="136">
        <v>487.6</v>
      </c>
      <c r="I80" s="135">
        <v>3508.88</v>
      </c>
      <c r="J80" s="136">
        <v>3166.3</v>
      </c>
      <c r="K80" s="136">
        <v>2432.2999999999997</v>
      </c>
      <c r="L80" s="136">
        <v>342.58000000000004</v>
      </c>
      <c r="M80" s="135">
        <v>4180.6200000000008</v>
      </c>
      <c r="N80" s="136">
        <v>3236.5000000000005</v>
      </c>
      <c r="O80" s="136">
        <v>2485.7000000000003</v>
      </c>
      <c r="P80" s="136">
        <v>944.12</v>
      </c>
      <c r="Q80" s="135">
        <v>3637.8</v>
      </c>
      <c r="R80" s="136">
        <v>3067.8</v>
      </c>
      <c r="S80" s="136">
        <v>2461.6</v>
      </c>
      <c r="T80" s="137">
        <v>570</v>
      </c>
      <c r="U80" s="188"/>
      <c r="V80" s="188"/>
      <c r="W80" s="188"/>
      <c r="X80" s="188"/>
    </row>
    <row r="81" spans="1:24" s="2" customFormat="1" ht="11" thickBot="1" x14ac:dyDescent="0.25">
      <c r="A81" s="203"/>
      <c r="B81" s="210"/>
      <c r="C81" s="216"/>
      <c r="D81" s="7" t="s">
        <v>14</v>
      </c>
      <c r="E81" s="138">
        <v>246.79999999999998</v>
      </c>
      <c r="F81" s="139">
        <v>244.7</v>
      </c>
      <c r="G81" s="139">
        <v>73.5</v>
      </c>
      <c r="H81" s="139">
        <v>2.1</v>
      </c>
      <c r="I81" s="138">
        <v>283</v>
      </c>
      <c r="J81" s="139">
        <v>281.20000000000005</v>
      </c>
      <c r="K81" s="139">
        <v>74.800000000000011</v>
      </c>
      <c r="L81" s="139">
        <v>1.7999999999999998</v>
      </c>
      <c r="M81" s="138">
        <v>294.40000000000003</v>
      </c>
      <c r="N81" s="139">
        <v>294.40000000000003</v>
      </c>
      <c r="O81" s="139">
        <v>94.800000000000011</v>
      </c>
      <c r="P81" s="139">
        <v>0</v>
      </c>
      <c r="Q81" s="138">
        <v>294.40000000000003</v>
      </c>
      <c r="R81" s="139">
        <v>294.40000000000003</v>
      </c>
      <c r="S81" s="139">
        <v>94.800000000000011</v>
      </c>
      <c r="T81" s="140">
        <v>0</v>
      </c>
      <c r="U81" s="188"/>
      <c r="V81" s="188"/>
      <c r="W81" s="188"/>
      <c r="X81" s="188"/>
    </row>
    <row r="82" spans="1:24" s="2" customFormat="1" ht="11" thickBot="1" x14ac:dyDescent="0.25">
      <c r="A82" s="203"/>
      <c r="B82" s="210"/>
      <c r="C82" s="216"/>
      <c r="D82" s="7" t="s">
        <v>12</v>
      </c>
      <c r="E82" s="138">
        <v>192.3</v>
      </c>
      <c r="F82" s="139">
        <v>54</v>
      </c>
      <c r="G82" s="139">
        <v>1</v>
      </c>
      <c r="H82" s="139">
        <v>138.30000000000001</v>
      </c>
      <c r="I82" s="138">
        <v>165.70000000000005</v>
      </c>
      <c r="J82" s="139">
        <v>50.5</v>
      </c>
      <c r="K82" s="139">
        <v>9.1</v>
      </c>
      <c r="L82" s="139">
        <v>115.20000000000002</v>
      </c>
      <c r="M82" s="138">
        <v>177.1</v>
      </c>
      <c r="N82" s="139">
        <v>35.799999999999997</v>
      </c>
      <c r="O82" s="139">
        <v>4.4000000000000004</v>
      </c>
      <c r="P82" s="139">
        <v>141.30000000000001</v>
      </c>
      <c r="Q82" s="138">
        <v>201.8</v>
      </c>
      <c r="R82" s="139">
        <v>22.3</v>
      </c>
      <c r="S82" s="139">
        <v>8.8000000000000007</v>
      </c>
      <c r="T82" s="140">
        <v>179.5</v>
      </c>
      <c r="U82" s="188"/>
      <c r="V82" s="188"/>
      <c r="W82" s="188"/>
      <c r="X82" s="188"/>
    </row>
    <row r="83" spans="1:24" s="47" customFormat="1" ht="11" thickBot="1" x14ac:dyDescent="0.25">
      <c r="A83" s="203"/>
      <c r="B83" s="210"/>
      <c r="C83" s="216"/>
      <c r="D83" s="7" t="s">
        <v>93</v>
      </c>
      <c r="E83" s="141">
        <v>0</v>
      </c>
      <c r="F83" s="139">
        <v>0</v>
      </c>
      <c r="G83" s="139">
        <v>0</v>
      </c>
      <c r="H83" s="139">
        <v>0</v>
      </c>
      <c r="I83" s="141">
        <v>130</v>
      </c>
      <c r="J83" s="139">
        <v>130</v>
      </c>
      <c r="K83" s="139">
        <v>0</v>
      </c>
      <c r="L83" s="139">
        <v>0</v>
      </c>
      <c r="M83" s="141">
        <v>143.9</v>
      </c>
      <c r="N83" s="139">
        <v>22.6</v>
      </c>
      <c r="O83" s="139">
        <v>11.7</v>
      </c>
      <c r="P83" s="139">
        <v>121.3</v>
      </c>
      <c r="Q83" s="141">
        <v>287.7</v>
      </c>
      <c r="R83" s="139">
        <v>45.1</v>
      </c>
      <c r="S83" s="139">
        <v>23.3</v>
      </c>
      <c r="T83" s="140">
        <v>242.6</v>
      </c>
      <c r="U83" s="188"/>
      <c r="V83" s="188"/>
      <c r="W83" s="188"/>
      <c r="X83" s="188"/>
    </row>
    <row r="84" spans="1:24" s="2" customFormat="1" ht="11" thickBot="1" x14ac:dyDescent="0.25">
      <c r="A84" s="203"/>
      <c r="B84" s="210"/>
      <c r="C84" s="216"/>
      <c r="D84" s="7" t="s">
        <v>52</v>
      </c>
      <c r="E84" s="138">
        <v>33.74</v>
      </c>
      <c r="F84" s="142">
        <v>33.74</v>
      </c>
      <c r="G84" s="142">
        <v>0</v>
      </c>
      <c r="H84" s="142">
        <v>0</v>
      </c>
      <c r="I84" s="138">
        <v>0</v>
      </c>
      <c r="J84" s="142">
        <v>0</v>
      </c>
      <c r="K84" s="142">
        <v>0</v>
      </c>
      <c r="L84" s="142">
        <v>0</v>
      </c>
      <c r="M84" s="138">
        <v>335.7</v>
      </c>
      <c r="N84" s="142">
        <v>52.7</v>
      </c>
      <c r="O84" s="142">
        <v>40.1</v>
      </c>
      <c r="P84" s="142">
        <v>283</v>
      </c>
      <c r="Q84" s="138">
        <v>0</v>
      </c>
      <c r="R84" s="142">
        <v>0</v>
      </c>
      <c r="S84" s="142">
        <v>0</v>
      </c>
      <c r="T84" s="143">
        <v>0</v>
      </c>
      <c r="U84" s="188"/>
      <c r="V84" s="188"/>
      <c r="W84" s="188"/>
      <c r="X84" s="188"/>
    </row>
    <row r="85" spans="1:24" s="2" customFormat="1" ht="11" thickBot="1" x14ac:dyDescent="0.25">
      <c r="A85" s="203"/>
      <c r="B85" s="210"/>
      <c r="C85" s="216"/>
      <c r="D85" s="7" t="s">
        <v>80</v>
      </c>
      <c r="E85" s="144">
        <v>14.2</v>
      </c>
      <c r="F85" s="142">
        <v>14.2</v>
      </c>
      <c r="G85" s="142"/>
      <c r="H85" s="142"/>
      <c r="I85" s="144"/>
      <c r="J85" s="142"/>
      <c r="K85" s="142"/>
      <c r="L85" s="142"/>
      <c r="M85" s="144"/>
      <c r="N85" s="142"/>
      <c r="O85" s="142"/>
      <c r="P85" s="142"/>
      <c r="Q85" s="144"/>
      <c r="R85" s="142"/>
      <c r="S85" s="142"/>
      <c r="T85" s="143"/>
      <c r="U85" s="188"/>
      <c r="V85" s="188"/>
      <c r="W85" s="188"/>
      <c r="X85" s="188"/>
    </row>
    <row r="86" spans="1:24" s="47" customFormat="1" ht="11" thickBot="1" x14ac:dyDescent="0.25">
      <c r="A86" s="203"/>
      <c r="B86" s="210"/>
      <c r="C86" s="216"/>
      <c r="D86" s="7" t="s">
        <v>54</v>
      </c>
      <c r="E86" s="144">
        <v>24.5</v>
      </c>
      <c r="F86" s="142">
        <v>0</v>
      </c>
      <c r="G86" s="142">
        <v>0</v>
      </c>
      <c r="H86" s="142">
        <v>24.5</v>
      </c>
      <c r="I86" s="144">
        <v>24.4</v>
      </c>
      <c r="J86" s="142">
        <v>4</v>
      </c>
      <c r="K86" s="142">
        <v>2.5</v>
      </c>
      <c r="L86" s="142">
        <v>20.399999999999999</v>
      </c>
      <c r="M86" s="144">
        <v>15.3</v>
      </c>
      <c r="N86" s="142">
        <v>0</v>
      </c>
      <c r="O86" s="142">
        <v>0</v>
      </c>
      <c r="P86" s="142">
        <v>15.3</v>
      </c>
      <c r="Q86" s="141">
        <v>0</v>
      </c>
      <c r="R86" s="139">
        <v>0</v>
      </c>
      <c r="S86" s="139">
        <v>0</v>
      </c>
      <c r="T86" s="140">
        <v>0</v>
      </c>
      <c r="U86" s="188"/>
      <c r="V86" s="188"/>
      <c r="W86" s="188"/>
      <c r="X86" s="188"/>
    </row>
    <row r="87" spans="1:24" s="47" customFormat="1" ht="11" thickBot="1" x14ac:dyDescent="0.25">
      <c r="A87" s="203"/>
      <c r="B87" s="211"/>
      <c r="C87" s="217"/>
      <c r="D87" s="74" t="s">
        <v>25</v>
      </c>
      <c r="E87" s="144">
        <v>0</v>
      </c>
      <c r="F87" s="142">
        <v>0</v>
      </c>
      <c r="G87" s="142">
        <v>0</v>
      </c>
      <c r="H87" s="142">
        <v>0</v>
      </c>
      <c r="I87" s="144">
        <v>0</v>
      </c>
      <c r="J87" s="142">
        <v>0</v>
      </c>
      <c r="K87" s="142">
        <v>0</v>
      </c>
      <c r="L87" s="142">
        <v>0</v>
      </c>
      <c r="M87" s="144">
        <v>200</v>
      </c>
      <c r="N87" s="142">
        <v>0</v>
      </c>
      <c r="O87" s="142">
        <v>0</v>
      </c>
      <c r="P87" s="142">
        <v>200</v>
      </c>
      <c r="Q87" s="141">
        <v>907</v>
      </c>
      <c r="R87" s="139">
        <v>0</v>
      </c>
      <c r="S87" s="139">
        <v>0</v>
      </c>
      <c r="T87" s="140">
        <v>907</v>
      </c>
      <c r="U87" s="188"/>
      <c r="V87" s="188"/>
      <c r="W87" s="188"/>
      <c r="X87" s="188"/>
    </row>
    <row r="88" spans="1:24" s="47" customFormat="1" ht="11" thickBot="1" x14ac:dyDescent="0.25">
      <c r="A88" s="203"/>
      <c r="B88" s="211"/>
      <c r="C88" s="217"/>
      <c r="D88" s="74" t="s">
        <v>13</v>
      </c>
      <c r="E88" s="144">
        <v>0</v>
      </c>
      <c r="F88" s="142">
        <v>0</v>
      </c>
      <c r="G88" s="142">
        <v>0</v>
      </c>
      <c r="H88" s="142">
        <v>0</v>
      </c>
      <c r="I88" s="144">
        <v>0</v>
      </c>
      <c r="J88" s="142">
        <v>0</v>
      </c>
      <c r="K88" s="142">
        <v>0</v>
      </c>
      <c r="L88" s="142">
        <v>0</v>
      </c>
      <c r="M88" s="144">
        <v>242</v>
      </c>
      <c r="N88" s="142">
        <v>0</v>
      </c>
      <c r="O88" s="142">
        <v>0</v>
      </c>
      <c r="P88" s="142">
        <v>242</v>
      </c>
      <c r="Q88" s="171">
        <v>0</v>
      </c>
      <c r="R88" s="145">
        <v>0</v>
      </c>
      <c r="S88" s="145">
        <v>0</v>
      </c>
      <c r="T88" s="146">
        <v>0</v>
      </c>
      <c r="U88" s="188"/>
      <c r="V88" s="188"/>
      <c r="W88" s="188"/>
      <c r="X88" s="188"/>
    </row>
    <row r="89" spans="1:24" s="47" customFormat="1" ht="11" thickBot="1" x14ac:dyDescent="0.25">
      <c r="A89" s="203"/>
      <c r="B89" s="211"/>
      <c r="C89" s="217"/>
      <c r="D89" s="74" t="s">
        <v>51</v>
      </c>
      <c r="E89" s="144">
        <v>42.4</v>
      </c>
      <c r="F89" s="142">
        <v>42.4</v>
      </c>
      <c r="G89" s="142">
        <v>0.8</v>
      </c>
      <c r="H89" s="142">
        <v>0</v>
      </c>
      <c r="I89" s="144"/>
      <c r="J89" s="142">
        <v>0</v>
      </c>
      <c r="K89" s="142">
        <v>0</v>
      </c>
      <c r="L89" s="142">
        <v>0</v>
      </c>
      <c r="M89" s="144">
        <v>0</v>
      </c>
      <c r="N89" s="142">
        <v>0</v>
      </c>
      <c r="O89" s="142">
        <v>0</v>
      </c>
      <c r="P89" s="142">
        <v>0</v>
      </c>
      <c r="Q89" s="141">
        <v>0</v>
      </c>
      <c r="R89" s="139">
        <v>0</v>
      </c>
      <c r="S89" s="139">
        <v>0</v>
      </c>
      <c r="T89" s="140">
        <v>0</v>
      </c>
      <c r="U89" s="188"/>
      <c r="V89" s="188"/>
      <c r="W89" s="188"/>
      <c r="X89" s="188"/>
    </row>
    <row r="90" spans="1:24" s="2" customFormat="1" ht="11" thickBot="1" x14ac:dyDescent="0.25">
      <c r="A90" s="203"/>
      <c r="B90" s="211"/>
      <c r="C90" s="217"/>
      <c r="D90" s="74" t="s">
        <v>57</v>
      </c>
      <c r="E90" s="144"/>
      <c r="F90" s="142"/>
      <c r="G90" s="142"/>
      <c r="H90" s="142">
        <v>0</v>
      </c>
      <c r="I90" s="144">
        <v>42.4</v>
      </c>
      <c r="J90" s="142">
        <v>0</v>
      </c>
      <c r="K90" s="142">
        <v>0</v>
      </c>
      <c r="L90" s="142">
        <v>42.4</v>
      </c>
      <c r="M90" s="144"/>
      <c r="N90" s="142">
        <v>0</v>
      </c>
      <c r="O90" s="142">
        <v>0</v>
      </c>
      <c r="P90" s="142"/>
      <c r="Q90" s="170">
        <v>0</v>
      </c>
      <c r="R90" s="172">
        <v>0</v>
      </c>
      <c r="S90" s="172">
        <v>0</v>
      </c>
      <c r="T90" s="173">
        <v>0</v>
      </c>
      <c r="U90" s="188"/>
      <c r="V90" s="188"/>
      <c r="W90" s="188"/>
      <c r="X90" s="188"/>
    </row>
    <row r="91" spans="1:24" s="10" customFormat="1" ht="11" thickBot="1" x14ac:dyDescent="0.3">
      <c r="A91" s="206" t="s">
        <v>28</v>
      </c>
      <c r="B91" s="207"/>
      <c r="C91" s="207"/>
      <c r="D91" s="208"/>
      <c r="E91" s="73">
        <v>3823.44</v>
      </c>
      <c r="F91" s="39">
        <v>3170.94</v>
      </c>
      <c r="G91" s="39">
        <v>2282.7000000000003</v>
      </c>
      <c r="H91" s="39">
        <v>652.5</v>
      </c>
      <c r="I91" s="38">
        <v>4154.38</v>
      </c>
      <c r="J91" s="39">
        <v>3632</v>
      </c>
      <c r="K91" s="39">
        <v>2518.6999999999998</v>
      </c>
      <c r="L91" s="39">
        <v>522.38</v>
      </c>
      <c r="M91" s="38">
        <v>5589.02</v>
      </c>
      <c r="N91" s="39">
        <v>3642.0000000000005</v>
      </c>
      <c r="O91" s="39">
        <v>2636.7000000000003</v>
      </c>
      <c r="P91" s="39">
        <v>1947.02</v>
      </c>
      <c r="Q91" s="38">
        <v>5328.7000000000007</v>
      </c>
      <c r="R91" s="39">
        <v>3429.6000000000004</v>
      </c>
      <c r="S91" s="39">
        <v>2588.5000000000005</v>
      </c>
      <c r="T91" s="27">
        <v>1899.1</v>
      </c>
      <c r="U91" s="188"/>
      <c r="V91" s="188"/>
      <c r="W91" s="188"/>
      <c r="X91" s="188"/>
    </row>
    <row r="92" spans="1:24" s="2" customFormat="1" ht="11" thickBot="1" x14ac:dyDescent="0.25">
      <c r="A92" s="203">
        <v>3</v>
      </c>
      <c r="B92" s="209">
        <v>8</v>
      </c>
      <c r="C92" s="215" t="s">
        <v>24</v>
      </c>
      <c r="D92" s="20" t="s">
        <v>11</v>
      </c>
      <c r="E92" s="80">
        <v>882.69999999999993</v>
      </c>
      <c r="F92" s="82">
        <v>782.59999999999991</v>
      </c>
      <c r="G92" s="82">
        <v>411.3</v>
      </c>
      <c r="H92" s="82">
        <v>100.10000000000001</v>
      </c>
      <c r="I92" s="80">
        <v>1265.0000000000002</v>
      </c>
      <c r="J92" s="82">
        <v>1102.8000000000002</v>
      </c>
      <c r="K92" s="82">
        <v>565.5</v>
      </c>
      <c r="L92" s="82">
        <v>162.19999999999999</v>
      </c>
      <c r="M92" s="80">
        <v>4647.6000000000004</v>
      </c>
      <c r="N92" s="82">
        <v>951.40000000000009</v>
      </c>
      <c r="O92" s="82">
        <v>449.40000000000003</v>
      </c>
      <c r="P92" s="82">
        <v>3696.2</v>
      </c>
      <c r="Q92" s="80">
        <v>4471.3999999999996</v>
      </c>
      <c r="R92" s="82">
        <v>951.40000000000009</v>
      </c>
      <c r="S92" s="82">
        <v>445.00000000000006</v>
      </c>
      <c r="T92" s="60">
        <v>3520</v>
      </c>
      <c r="U92" s="188"/>
      <c r="V92" s="188"/>
      <c r="W92" s="188"/>
      <c r="X92" s="188"/>
    </row>
    <row r="93" spans="1:24" s="2" customFormat="1" ht="11" thickBot="1" x14ac:dyDescent="0.25">
      <c r="A93" s="203"/>
      <c r="B93" s="210"/>
      <c r="C93" s="216"/>
      <c r="D93" s="7" t="s">
        <v>25</v>
      </c>
      <c r="E93" s="81">
        <v>0</v>
      </c>
      <c r="F93" s="108">
        <v>0</v>
      </c>
      <c r="G93" s="108">
        <v>0</v>
      </c>
      <c r="H93" s="114">
        <v>0</v>
      </c>
      <c r="I93" s="81">
        <v>0</v>
      </c>
      <c r="J93" s="108">
        <v>0</v>
      </c>
      <c r="K93" s="108">
        <v>0</v>
      </c>
      <c r="L93" s="114">
        <v>0</v>
      </c>
      <c r="M93" s="81">
        <v>500</v>
      </c>
      <c r="N93" s="108">
        <v>0</v>
      </c>
      <c r="O93" s="108">
        <v>0</v>
      </c>
      <c r="P93" s="108">
        <v>500</v>
      </c>
      <c r="Q93" s="148">
        <v>2500</v>
      </c>
      <c r="R93" s="108">
        <v>0</v>
      </c>
      <c r="S93" s="108">
        <v>0</v>
      </c>
      <c r="T93" s="114">
        <v>2500</v>
      </c>
      <c r="U93" s="188"/>
      <c r="V93" s="188"/>
      <c r="W93" s="188"/>
      <c r="X93" s="188"/>
    </row>
    <row r="94" spans="1:24" s="2" customFormat="1" ht="11" thickBot="1" x14ac:dyDescent="0.25">
      <c r="A94" s="203"/>
      <c r="B94" s="210"/>
      <c r="C94" s="216"/>
      <c r="D94" s="7" t="s">
        <v>14</v>
      </c>
      <c r="E94" s="81">
        <v>36.5</v>
      </c>
      <c r="F94" s="78">
        <v>36.5</v>
      </c>
      <c r="G94" s="78">
        <v>14.3</v>
      </c>
      <c r="H94" s="78">
        <v>0</v>
      </c>
      <c r="I94" s="81">
        <v>47.6</v>
      </c>
      <c r="J94" s="78">
        <v>47.6</v>
      </c>
      <c r="K94" s="78">
        <v>21.7</v>
      </c>
      <c r="L94" s="78">
        <v>0</v>
      </c>
      <c r="M94" s="81">
        <v>33</v>
      </c>
      <c r="N94" s="78">
        <v>33</v>
      </c>
      <c r="O94" s="78">
        <v>17.100000000000001</v>
      </c>
      <c r="P94" s="78">
        <v>0</v>
      </c>
      <c r="Q94" s="81">
        <v>33</v>
      </c>
      <c r="R94" s="78">
        <v>33</v>
      </c>
      <c r="S94" s="78">
        <v>17.100000000000001</v>
      </c>
      <c r="T94" s="79">
        <v>0</v>
      </c>
      <c r="U94" s="188"/>
      <c r="V94" s="188"/>
      <c r="W94" s="188"/>
      <c r="X94" s="188"/>
    </row>
    <row r="95" spans="1:24" s="2" customFormat="1" ht="11" thickBot="1" x14ac:dyDescent="0.25">
      <c r="A95" s="203"/>
      <c r="B95" s="210"/>
      <c r="C95" s="216"/>
      <c r="D95" s="7" t="s">
        <v>52</v>
      </c>
      <c r="E95" s="81">
        <v>22.3</v>
      </c>
      <c r="F95" s="78">
        <v>22.3</v>
      </c>
      <c r="G95" s="78">
        <v>7.8</v>
      </c>
      <c r="H95" s="78">
        <v>0</v>
      </c>
      <c r="I95" s="81">
        <v>435.7</v>
      </c>
      <c r="J95" s="78">
        <v>435.7</v>
      </c>
      <c r="K95" s="78">
        <v>74.5</v>
      </c>
      <c r="L95" s="78">
        <v>0</v>
      </c>
      <c r="M95" s="81">
        <v>435.7</v>
      </c>
      <c r="N95" s="78">
        <v>435.7</v>
      </c>
      <c r="O95" s="78">
        <v>74.5</v>
      </c>
      <c r="P95" s="78">
        <v>0</v>
      </c>
      <c r="Q95" s="81">
        <v>435.7</v>
      </c>
      <c r="R95" s="78">
        <v>435.7</v>
      </c>
      <c r="S95" s="78">
        <v>74.5</v>
      </c>
      <c r="T95" s="79">
        <v>0</v>
      </c>
      <c r="U95" s="188"/>
      <c r="V95" s="188"/>
      <c r="W95" s="188"/>
      <c r="X95" s="188"/>
    </row>
    <row r="96" spans="1:24" s="47" customFormat="1" ht="11" thickBot="1" x14ac:dyDescent="0.25">
      <c r="A96" s="203"/>
      <c r="B96" s="211"/>
      <c r="C96" s="217"/>
      <c r="D96" s="74" t="s">
        <v>80</v>
      </c>
      <c r="E96" s="81">
        <v>142</v>
      </c>
      <c r="F96" s="78">
        <v>0</v>
      </c>
      <c r="G96" s="78">
        <v>0</v>
      </c>
      <c r="H96" s="78">
        <v>142</v>
      </c>
      <c r="I96" s="81">
        <v>39.5</v>
      </c>
      <c r="J96" s="78">
        <v>0</v>
      </c>
      <c r="K96" s="78">
        <v>0</v>
      </c>
      <c r="L96" s="78">
        <v>39.5</v>
      </c>
      <c r="M96" s="81">
        <v>39.5</v>
      </c>
      <c r="N96" s="78">
        <v>0</v>
      </c>
      <c r="O96" s="78">
        <v>0</v>
      </c>
      <c r="P96" s="78">
        <v>39.5</v>
      </c>
      <c r="Q96" s="81">
        <v>39.5</v>
      </c>
      <c r="R96" s="78">
        <v>0</v>
      </c>
      <c r="S96" s="78">
        <v>0</v>
      </c>
      <c r="T96" s="79">
        <v>39.5</v>
      </c>
      <c r="U96" s="188"/>
      <c r="V96" s="188"/>
      <c r="W96" s="188"/>
      <c r="X96" s="188"/>
    </row>
    <row r="97" spans="1:24" s="2" customFormat="1" ht="11" thickBot="1" x14ac:dyDescent="0.25">
      <c r="A97" s="203"/>
      <c r="B97" s="211"/>
      <c r="C97" s="217"/>
      <c r="D97" s="74" t="s">
        <v>12</v>
      </c>
      <c r="E97" s="81">
        <v>0</v>
      </c>
      <c r="F97" s="78">
        <v>0</v>
      </c>
      <c r="G97" s="78">
        <v>0</v>
      </c>
      <c r="H97" s="78">
        <v>0</v>
      </c>
      <c r="I97" s="81">
        <v>50.1</v>
      </c>
      <c r="J97" s="78">
        <v>0</v>
      </c>
      <c r="K97" s="78">
        <v>0</v>
      </c>
      <c r="L97" s="78">
        <v>50.1</v>
      </c>
      <c r="M97" s="81">
        <v>149.9</v>
      </c>
      <c r="N97" s="78">
        <v>0</v>
      </c>
      <c r="O97" s="78">
        <v>0</v>
      </c>
      <c r="P97" s="78">
        <v>149.9</v>
      </c>
      <c r="Q97" s="81">
        <v>0</v>
      </c>
      <c r="R97" s="78">
        <v>0</v>
      </c>
      <c r="S97" s="78">
        <v>0</v>
      </c>
      <c r="T97" s="79">
        <v>0</v>
      </c>
      <c r="U97" s="188"/>
      <c r="V97" s="188"/>
      <c r="W97" s="188"/>
      <c r="X97" s="188"/>
    </row>
    <row r="98" spans="1:24" s="10" customFormat="1" ht="11" thickBot="1" x14ac:dyDescent="0.3">
      <c r="A98" s="267" t="s">
        <v>28</v>
      </c>
      <c r="B98" s="207"/>
      <c r="C98" s="268"/>
      <c r="D98" s="208"/>
      <c r="E98" s="104">
        <v>1083.5</v>
      </c>
      <c r="F98" s="105">
        <v>841.39999999999986</v>
      </c>
      <c r="G98" s="105">
        <v>433.40000000000003</v>
      </c>
      <c r="H98" s="106">
        <v>242.10000000000002</v>
      </c>
      <c r="I98" s="104">
        <v>1837.9</v>
      </c>
      <c r="J98" s="105">
        <v>1586.1000000000001</v>
      </c>
      <c r="K98" s="105">
        <v>661.7</v>
      </c>
      <c r="L98" s="105">
        <v>251.79999999999998</v>
      </c>
      <c r="M98" s="104">
        <v>5805.7</v>
      </c>
      <c r="N98" s="105">
        <v>1420.1000000000001</v>
      </c>
      <c r="O98" s="105">
        <v>541</v>
      </c>
      <c r="P98" s="105">
        <v>4385.5999999999995</v>
      </c>
      <c r="Q98" s="104">
        <v>7479.6</v>
      </c>
      <c r="R98" s="105">
        <v>1420.1000000000001</v>
      </c>
      <c r="S98" s="105">
        <v>536.60000000000014</v>
      </c>
      <c r="T98" s="106">
        <v>6059.5</v>
      </c>
      <c r="U98" s="188"/>
      <c r="V98" s="188"/>
      <c r="W98" s="188"/>
      <c r="X98" s="188"/>
    </row>
    <row r="99" spans="1:24" s="2" customFormat="1" ht="11.25" customHeight="1" x14ac:dyDescent="0.2">
      <c r="A99" s="200">
        <v>4</v>
      </c>
      <c r="B99" s="197">
        <v>9</v>
      </c>
      <c r="C99" s="194" t="s">
        <v>26</v>
      </c>
      <c r="D99" s="149" t="s">
        <v>11</v>
      </c>
      <c r="E99" s="83">
        <v>5527.9000000000005</v>
      </c>
      <c r="F99" s="82">
        <v>5317.3</v>
      </c>
      <c r="G99" s="82">
        <v>4048</v>
      </c>
      <c r="H99" s="82">
        <v>210.6</v>
      </c>
      <c r="I99" s="80">
        <v>7670.3000000000011</v>
      </c>
      <c r="J99" s="82">
        <v>6190.2000000000016</v>
      </c>
      <c r="K99" s="82">
        <v>4441.1999999999989</v>
      </c>
      <c r="L99" s="82">
        <v>1480.1</v>
      </c>
      <c r="M99" s="80">
        <v>10111.5</v>
      </c>
      <c r="N99" s="82">
        <v>6074.4000000000005</v>
      </c>
      <c r="O99" s="82">
        <v>4272.9999999999991</v>
      </c>
      <c r="P99" s="82">
        <v>4037.1</v>
      </c>
      <c r="Q99" s="80">
        <v>7512.9000000000015</v>
      </c>
      <c r="R99" s="82">
        <v>6042.8000000000011</v>
      </c>
      <c r="S99" s="82">
        <v>4269.8999999999987</v>
      </c>
      <c r="T99" s="60">
        <v>1470.1</v>
      </c>
      <c r="U99" s="188"/>
      <c r="V99" s="188"/>
      <c r="W99" s="188"/>
      <c r="X99" s="188"/>
    </row>
    <row r="100" spans="1:24" s="2" customFormat="1" ht="11.25" customHeight="1" x14ac:dyDescent="0.2">
      <c r="A100" s="201"/>
      <c r="B100" s="198"/>
      <c r="C100" s="195"/>
      <c r="D100" s="90" t="s">
        <v>76</v>
      </c>
      <c r="E100" s="84">
        <v>40.1</v>
      </c>
      <c r="F100" s="78">
        <v>40.1</v>
      </c>
      <c r="G100" s="78">
        <v>0.8</v>
      </c>
      <c r="H100" s="79">
        <v>0</v>
      </c>
      <c r="I100" s="81">
        <v>40.1</v>
      </c>
      <c r="J100" s="78">
        <v>40.1</v>
      </c>
      <c r="K100" s="78">
        <v>0.8</v>
      </c>
      <c r="L100" s="79">
        <v>0</v>
      </c>
      <c r="M100" s="81">
        <v>40.1</v>
      </c>
      <c r="N100" s="78">
        <v>40.1</v>
      </c>
      <c r="O100" s="78">
        <v>0.8</v>
      </c>
      <c r="P100" s="79">
        <v>0</v>
      </c>
      <c r="Q100" s="81">
        <v>40.1</v>
      </c>
      <c r="R100" s="78">
        <v>40.1</v>
      </c>
      <c r="S100" s="78">
        <v>0.8</v>
      </c>
      <c r="T100" s="79">
        <v>0</v>
      </c>
      <c r="U100" s="188"/>
      <c r="V100" s="188"/>
      <c r="W100" s="188"/>
      <c r="X100" s="188"/>
    </row>
    <row r="101" spans="1:24" s="2" customFormat="1" ht="12.75" customHeight="1" x14ac:dyDescent="0.2">
      <c r="A101" s="201"/>
      <c r="B101" s="198"/>
      <c r="C101" s="195"/>
      <c r="D101" s="90" t="s">
        <v>51</v>
      </c>
      <c r="E101" s="84">
        <v>995.10000000000014</v>
      </c>
      <c r="F101" s="78">
        <v>995.10000000000014</v>
      </c>
      <c r="G101" s="78">
        <v>891.8</v>
      </c>
      <c r="H101" s="79">
        <v>0</v>
      </c>
      <c r="I101" s="81">
        <v>1134.2000000000003</v>
      </c>
      <c r="J101" s="78">
        <v>1134.2000000000003</v>
      </c>
      <c r="K101" s="78">
        <v>1051.07</v>
      </c>
      <c r="L101" s="79">
        <v>0</v>
      </c>
      <c r="M101" s="81">
        <v>1126.1000000000001</v>
      </c>
      <c r="N101" s="78">
        <v>1126.1000000000001</v>
      </c>
      <c r="O101" s="78">
        <v>1020.5999999999999</v>
      </c>
      <c r="P101" s="79">
        <v>0</v>
      </c>
      <c r="Q101" s="81">
        <v>1126.1000000000001</v>
      </c>
      <c r="R101" s="78">
        <v>1126.1000000000001</v>
      </c>
      <c r="S101" s="78">
        <v>1020.5999999999999</v>
      </c>
      <c r="T101" s="79">
        <v>0</v>
      </c>
      <c r="U101" s="188"/>
      <c r="V101" s="188"/>
      <c r="W101" s="188"/>
      <c r="X101" s="188"/>
    </row>
    <row r="102" spans="1:24" s="2" customFormat="1" ht="12.75" customHeight="1" x14ac:dyDescent="0.2">
      <c r="A102" s="201"/>
      <c r="B102" s="198"/>
      <c r="C102" s="195"/>
      <c r="D102" s="90" t="s">
        <v>13</v>
      </c>
      <c r="E102" s="84">
        <v>845.2</v>
      </c>
      <c r="F102" s="78">
        <v>0</v>
      </c>
      <c r="G102" s="78">
        <v>0</v>
      </c>
      <c r="H102" s="79">
        <v>845.2</v>
      </c>
      <c r="I102" s="81">
        <v>658</v>
      </c>
      <c r="J102" s="78">
        <v>0</v>
      </c>
      <c r="K102" s="78">
        <v>0</v>
      </c>
      <c r="L102" s="79">
        <v>658</v>
      </c>
      <c r="M102" s="81">
        <v>0</v>
      </c>
      <c r="N102" s="78">
        <v>0</v>
      </c>
      <c r="O102" s="78">
        <v>0</v>
      </c>
      <c r="P102" s="79">
        <v>0</v>
      </c>
      <c r="Q102" s="81">
        <v>0</v>
      </c>
      <c r="R102" s="78">
        <v>0</v>
      </c>
      <c r="S102" s="78">
        <v>0</v>
      </c>
      <c r="T102" s="79">
        <v>0</v>
      </c>
      <c r="U102" s="188"/>
      <c r="V102" s="188"/>
      <c r="W102" s="188"/>
      <c r="X102" s="188"/>
    </row>
    <row r="103" spans="1:24" s="2" customFormat="1" ht="12.75" customHeight="1" x14ac:dyDescent="0.2">
      <c r="A103" s="201"/>
      <c r="B103" s="198"/>
      <c r="C103" s="195"/>
      <c r="D103" s="90" t="s">
        <v>57</v>
      </c>
      <c r="E103" s="84">
        <v>146</v>
      </c>
      <c r="F103" s="78">
        <v>146</v>
      </c>
      <c r="G103" s="78">
        <v>95.1</v>
      </c>
      <c r="H103" s="79">
        <v>0</v>
      </c>
      <c r="I103" s="81">
        <v>202.49999999999997</v>
      </c>
      <c r="J103" s="78">
        <v>202.49999999999997</v>
      </c>
      <c r="K103" s="78">
        <v>166.3</v>
      </c>
      <c r="L103" s="79">
        <v>0</v>
      </c>
      <c r="M103" s="81">
        <v>205.7</v>
      </c>
      <c r="N103" s="78">
        <v>205.7</v>
      </c>
      <c r="O103" s="78">
        <v>166.3</v>
      </c>
      <c r="P103" s="79">
        <v>0</v>
      </c>
      <c r="Q103" s="81">
        <v>205.7</v>
      </c>
      <c r="R103" s="78">
        <v>205.7</v>
      </c>
      <c r="S103" s="78">
        <v>166.3</v>
      </c>
      <c r="T103" s="79">
        <v>0</v>
      </c>
      <c r="U103" s="188"/>
      <c r="V103" s="188"/>
      <c r="W103" s="188"/>
      <c r="X103" s="188"/>
    </row>
    <row r="104" spans="1:24" s="2" customFormat="1" ht="12.75" customHeight="1" x14ac:dyDescent="0.2">
      <c r="A104" s="201"/>
      <c r="B104" s="198"/>
      <c r="C104" s="195"/>
      <c r="D104" s="90" t="s">
        <v>14</v>
      </c>
      <c r="E104" s="84">
        <v>5.6000000000000005</v>
      </c>
      <c r="F104" s="78">
        <v>5.6000000000000005</v>
      </c>
      <c r="G104" s="78">
        <v>0</v>
      </c>
      <c r="H104" s="79">
        <v>0</v>
      </c>
      <c r="I104" s="81">
        <v>56.8</v>
      </c>
      <c r="J104" s="78">
        <v>56.8</v>
      </c>
      <c r="K104" s="78">
        <v>0</v>
      </c>
      <c r="L104" s="79">
        <v>0</v>
      </c>
      <c r="M104" s="81">
        <v>56.899999999999991</v>
      </c>
      <c r="N104" s="78">
        <v>56.899999999999991</v>
      </c>
      <c r="O104" s="78">
        <v>0</v>
      </c>
      <c r="P104" s="79">
        <v>0</v>
      </c>
      <c r="Q104" s="81">
        <v>56.899999999999991</v>
      </c>
      <c r="R104" s="78">
        <v>56.899999999999991</v>
      </c>
      <c r="S104" s="78">
        <v>0</v>
      </c>
      <c r="T104" s="79">
        <v>0</v>
      </c>
      <c r="U104" s="188"/>
      <c r="V104" s="188"/>
      <c r="W104" s="188"/>
      <c r="X104" s="188"/>
    </row>
    <row r="105" spans="1:24" s="2" customFormat="1" ht="12.75" customHeight="1" x14ac:dyDescent="0.2">
      <c r="A105" s="201"/>
      <c r="B105" s="198"/>
      <c r="C105" s="195"/>
      <c r="D105" s="90" t="s">
        <v>27</v>
      </c>
      <c r="E105" s="84">
        <v>186.8</v>
      </c>
      <c r="F105" s="78">
        <v>0</v>
      </c>
      <c r="G105" s="78">
        <v>0</v>
      </c>
      <c r="H105" s="79">
        <v>186.8</v>
      </c>
      <c r="I105" s="81">
        <v>0</v>
      </c>
      <c r="J105" s="78">
        <v>0</v>
      </c>
      <c r="K105" s="78">
        <v>0</v>
      </c>
      <c r="L105" s="79">
        <v>0</v>
      </c>
      <c r="M105" s="81">
        <v>0</v>
      </c>
      <c r="N105" s="78">
        <v>0</v>
      </c>
      <c r="O105" s="78">
        <v>0</v>
      </c>
      <c r="P105" s="79">
        <v>0</v>
      </c>
      <c r="Q105" s="81">
        <v>0</v>
      </c>
      <c r="R105" s="78">
        <v>0</v>
      </c>
      <c r="S105" s="78">
        <v>0</v>
      </c>
      <c r="T105" s="79">
        <v>0</v>
      </c>
      <c r="U105" s="188"/>
      <c r="V105" s="188"/>
      <c r="W105" s="188"/>
      <c r="X105" s="188"/>
    </row>
    <row r="106" spans="1:24" s="2" customFormat="1" ht="12.75" customHeight="1" x14ac:dyDescent="0.2">
      <c r="A106" s="201"/>
      <c r="B106" s="198"/>
      <c r="C106" s="195"/>
      <c r="D106" s="181" t="s">
        <v>58</v>
      </c>
      <c r="E106" s="84">
        <v>5.4</v>
      </c>
      <c r="F106" s="78">
        <v>5.4</v>
      </c>
      <c r="G106" s="78">
        <v>5</v>
      </c>
      <c r="H106" s="79">
        <v>0</v>
      </c>
      <c r="I106" s="81">
        <v>5.4</v>
      </c>
      <c r="J106" s="78">
        <v>5.4</v>
      </c>
      <c r="K106" s="78">
        <v>5</v>
      </c>
      <c r="L106" s="79">
        <v>0</v>
      </c>
      <c r="M106" s="81">
        <v>5.4</v>
      </c>
      <c r="N106" s="78">
        <v>5.4</v>
      </c>
      <c r="O106" s="78">
        <v>5</v>
      </c>
      <c r="P106" s="79">
        <v>0</v>
      </c>
      <c r="Q106" s="81">
        <v>5.4</v>
      </c>
      <c r="R106" s="78">
        <v>5.4</v>
      </c>
      <c r="S106" s="78">
        <v>5</v>
      </c>
      <c r="T106" s="79">
        <v>0</v>
      </c>
      <c r="U106" s="188"/>
      <c r="V106" s="188"/>
      <c r="W106" s="188"/>
      <c r="X106" s="188"/>
    </row>
    <row r="107" spans="1:24" s="47" customFormat="1" ht="12.75" customHeight="1" x14ac:dyDescent="0.2">
      <c r="A107" s="201"/>
      <c r="B107" s="198"/>
      <c r="C107" s="195"/>
      <c r="D107" s="181" t="s">
        <v>59</v>
      </c>
      <c r="E107" s="84">
        <v>5.4</v>
      </c>
      <c r="F107" s="78">
        <v>5.4</v>
      </c>
      <c r="G107" s="78">
        <v>3.9</v>
      </c>
      <c r="H107" s="79">
        <v>0</v>
      </c>
      <c r="I107" s="81">
        <v>5.4</v>
      </c>
      <c r="J107" s="78">
        <v>5.4</v>
      </c>
      <c r="K107" s="78">
        <v>4</v>
      </c>
      <c r="L107" s="79">
        <v>0</v>
      </c>
      <c r="M107" s="81">
        <v>5.4</v>
      </c>
      <c r="N107" s="78">
        <v>5.4</v>
      </c>
      <c r="O107" s="78">
        <v>4</v>
      </c>
      <c r="P107" s="79">
        <v>0</v>
      </c>
      <c r="Q107" s="81">
        <v>5.4</v>
      </c>
      <c r="R107" s="78">
        <v>5.4</v>
      </c>
      <c r="S107" s="78">
        <v>4</v>
      </c>
      <c r="T107" s="79">
        <v>0</v>
      </c>
      <c r="U107" s="188"/>
      <c r="V107" s="188"/>
      <c r="W107" s="188"/>
      <c r="X107" s="188"/>
    </row>
    <row r="108" spans="1:24" s="47" customFormat="1" ht="12.75" customHeight="1" x14ac:dyDescent="0.2">
      <c r="A108" s="201"/>
      <c r="B108" s="198"/>
      <c r="C108" s="195"/>
      <c r="D108" s="181" t="s">
        <v>80</v>
      </c>
      <c r="E108" s="84">
        <v>172.4</v>
      </c>
      <c r="F108" s="78">
        <v>172.4</v>
      </c>
      <c r="G108" s="78">
        <v>0</v>
      </c>
      <c r="H108" s="79">
        <v>0</v>
      </c>
      <c r="I108" s="81">
        <v>171</v>
      </c>
      <c r="J108" s="78">
        <v>171</v>
      </c>
      <c r="K108" s="78">
        <v>0</v>
      </c>
      <c r="L108" s="79">
        <v>0</v>
      </c>
      <c r="M108" s="81">
        <v>236</v>
      </c>
      <c r="N108" s="78">
        <v>236</v>
      </c>
      <c r="O108" s="78">
        <v>0</v>
      </c>
      <c r="P108" s="79">
        <v>0</v>
      </c>
      <c r="Q108" s="81">
        <v>236</v>
      </c>
      <c r="R108" s="78">
        <v>236</v>
      </c>
      <c r="S108" s="78">
        <v>0</v>
      </c>
      <c r="T108" s="79">
        <v>0</v>
      </c>
      <c r="U108" s="188"/>
      <c r="V108" s="188"/>
      <c r="W108" s="188"/>
      <c r="X108" s="188"/>
    </row>
    <row r="109" spans="1:24" s="47" customFormat="1" ht="12.75" customHeight="1" x14ac:dyDescent="0.2">
      <c r="A109" s="201"/>
      <c r="B109" s="198"/>
      <c r="C109" s="195"/>
      <c r="D109" s="181" t="s">
        <v>12</v>
      </c>
      <c r="E109" s="84"/>
      <c r="F109" s="78"/>
      <c r="G109" s="78"/>
      <c r="H109" s="79"/>
      <c r="I109" s="81"/>
      <c r="J109" s="78"/>
      <c r="K109" s="78"/>
      <c r="L109" s="79"/>
      <c r="M109" s="81">
        <v>194.89999999999998</v>
      </c>
      <c r="N109" s="78">
        <v>116.8</v>
      </c>
      <c r="O109" s="78">
        <v>25.5</v>
      </c>
      <c r="P109" s="79">
        <v>78.099999999999994</v>
      </c>
      <c r="Q109" s="81">
        <v>48.7</v>
      </c>
      <c r="R109" s="78">
        <v>48.7</v>
      </c>
      <c r="S109" s="78">
        <v>3.2</v>
      </c>
      <c r="T109" s="79">
        <v>0</v>
      </c>
      <c r="U109" s="188"/>
      <c r="V109" s="188"/>
      <c r="W109" s="188"/>
      <c r="X109" s="188"/>
    </row>
    <row r="110" spans="1:24" s="47" customFormat="1" ht="12.75" customHeight="1" x14ac:dyDescent="0.2">
      <c r="A110" s="201"/>
      <c r="B110" s="198"/>
      <c r="C110" s="195"/>
      <c r="D110" s="181" t="s">
        <v>72</v>
      </c>
      <c r="E110" s="84">
        <v>0</v>
      </c>
      <c r="F110" s="78">
        <v>0</v>
      </c>
      <c r="G110" s="78">
        <v>0</v>
      </c>
      <c r="H110" s="79">
        <v>0</v>
      </c>
      <c r="I110" s="81">
        <v>95</v>
      </c>
      <c r="J110" s="78">
        <v>95</v>
      </c>
      <c r="K110" s="78">
        <v>0</v>
      </c>
      <c r="L110" s="79">
        <v>0</v>
      </c>
      <c r="M110" s="81">
        <v>95</v>
      </c>
      <c r="N110" s="78">
        <v>95</v>
      </c>
      <c r="O110" s="78">
        <v>0</v>
      </c>
      <c r="P110" s="79">
        <v>0</v>
      </c>
      <c r="Q110" s="81">
        <v>95</v>
      </c>
      <c r="R110" s="78">
        <v>95</v>
      </c>
      <c r="S110" s="78">
        <v>0</v>
      </c>
      <c r="T110" s="79">
        <v>0</v>
      </c>
      <c r="U110" s="188"/>
      <c r="V110" s="188"/>
      <c r="W110" s="188"/>
      <c r="X110" s="188"/>
    </row>
    <row r="111" spans="1:24" s="2" customFormat="1" ht="13.5" customHeight="1" x14ac:dyDescent="0.2">
      <c r="A111" s="201"/>
      <c r="B111" s="198"/>
      <c r="C111" s="195"/>
      <c r="D111" s="182" t="s">
        <v>70</v>
      </c>
      <c r="E111" s="81">
        <v>17.8</v>
      </c>
      <c r="F111" s="78">
        <v>17.8</v>
      </c>
      <c r="G111" s="78">
        <v>0</v>
      </c>
      <c r="H111" s="79">
        <v>0</v>
      </c>
      <c r="I111" s="81">
        <v>20</v>
      </c>
      <c r="J111" s="78">
        <v>20</v>
      </c>
      <c r="K111" s="78">
        <v>0</v>
      </c>
      <c r="L111" s="79">
        <v>0</v>
      </c>
      <c r="M111" s="81">
        <v>20</v>
      </c>
      <c r="N111" s="78">
        <v>20</v>
      </c>
      <c r="O111" s="78">
        <v>0</v>
      </c>
      <c r="P111" s="79">
        <v>0</v>
      </c>
      <c r="Q111" s="81">
        <v>20</v>
      </c>
      <c r="R111" s="78">
        <v>20</v>
      </c>
      <c r="S111" s="78">
        <v>0</v>
      </c>
      <c r="T111" s="79">
        <v>0</v>
      </c>
      <c r="U111" s="188"/>
      <c r="V111" s="188"/>
      <c r="W111" s="188"/>
      <c r="X111" s="188"/>
    </row>
    <row r="112" spans="1:24" s="47" customFormat="1" ht="13.5" customHeight="1" x14ac:dyDescent="0.2">
      <c r="A112" s="201"/>
      <c r="B112" s="198"/>
      <c r="C112" s="195"/>
      <c r="D112" s="182" t="s">
        <v>95</v>
      </c>
      <c r="E112" s="81">
        <v>0</v>
      </c>
      <c r="F112" s="78"/>
      <c r="G112" s="78">
        <v>0</v>
      </c>
      <c r="H112" s="79">
        <v>0</v>
      </c>
      <c r="I112" s="81">
        <v>4</v>
      </c>
      <c r="J112" s="78">
        <v>4</v>
      </c>
      <c r="K112" s="78">
        <v>0</v>
      </c>
      <c r="L112" s="79">
        <v>0</v>
      </c>
      <c r="M112" s="81">
        <v>0</v>
      </c>
      <c r="N112" s="78"/>
      <c r="O112" s="78">
        <v>0</v>
      </c>
      <c r="P112" s="79">
        <v>0</v>
      </c>
      <c r="Q112" s="81">
        <v>0</v>
      </c>
      <c r="R112" s="78"/>
      <c r="S112" s="78">
        <v>0</v>
      </c>
      <c r="T112" s="79">
        <v>0</v>
      </c>
      <c r="U112" s="188"/>
      <c r="V112" s="188"/>
      <c r="W112" s="188"/>
      <c r="X112" s="188"/>
    </row>
    <row r="113" spans="1:24" s="47" customFormat="1" ht="13.5" customHeight="1" x14ac:dyDescent="0.2">
      <c r="A113" s="201"/>
      <c r="B113" s="198"/>
      <c r="C113" s="195"/>
      <c r="D113" s="182" t="s">
        <v>92</v>
      </c>
      <c r="E113" s="81">
        <v>0</v>
      </c>
      <c r="F113" s="78"/>
      <c r="G113" s="78">
        <v>0</v>
      </c>
      <c r="H113" s="79">
        <v>0</v>
      </c>
      <c r="I113" s="81">
        <v>52.591999999999999</v>
      </c>
      <c r="J113" s="78">
        <v>52.591999999999999</v>
      </c>
      <c r="K113" s="78">
        <v>0</v>
      </c>
      <c r="L113" s="79">
        <v>0</v>
      </c>
      <c r="M113" s="81">
        <v>0</v>
      </c>
      <c r="N113" s="78"/>
      <c r="O113" s="78">
        <v>0</v>
      </c>
      <c r="P113" s="79">
        <v>0</v>
      </c>
      <c r="Q113" s="81">
        <v>0</v>
      </c>
      <c r="R113" s="78"/>
      <c r="S113" s="78">
        <v>0</v>
      </c>
      <c r="T113" s="79">
        <v>0</v>
      </c>
      <c r="U113" s="188"/>
      <c r="V113" s="188"/>
      <c r="W113" s="188"/>
      <c r="X113" s="188"/>
    </row>
    <row r="114" spans="1:24" s="47" customFormat="1" ht="13.5" customHeight="1" thickBot="1" x14ac:dyDescent="0.25">
      <c r="A114" s="202"/>
      <c r="B114" s="199"/>
      <c r="C114" s="196"/>
      <c r="D114" s="182" t="s">
        <v>93</v>
      </c>
      <c r="E114" s="116">
        <v>0</v>
      </c>
      <c r="F114" s="117">
        <v>0</v>
      </c>
      <c r="G114" s="117">
        <v>0</v>
      </c>
      <c r="H114" s="118">
        <v>0</v>
      </c>
      <c r="I114" s="119">
        <v>14.6</v>
      </c>
      <c r="J114" s="117">
        <v>0</v>
      </c>
      <c r="K114" s="117">
        <v>0</v>
      </c>
      <c r="L114" s="118">
        <v>14.6</v>
      </c>
      <c r="M114" s="119">
        <v>0.4</v>
      </c>
      <c r="N114" s="117">
        <v>0</v>
      </c>
      <c r="O114" s="117">
        <v>0</v>
      </c>
      <c r="P114" s="118">
        <v>0.4</v>
      </c>
      <c r="Q114" s="119">
        <v>0</v>
      </c>
      <c r="R114" s="117">
        <v>0</v>
      </c>
      <c r="S114" s="117">
        <v>0</v>
      </c>
      <c r="T114" s="118">
        <v>0</v>
      </c>
      <c r="U114" s="188"/>
      <c r="V114" s="188"/>
      <c r="W114" s="188"/>
      <c r="X114" s="188"/>
    </row>
    <row r="115" spans="1:24" s="10" customFormat="1" ht="11" thickBot="1" x14ac:dyDescent="0.3">
      <c r="A115" s="218" t="s">
        <v>28</v>
      </c>
      <c r="B115" s="207"/>
      <c r="C115" s="219"/>
      <c r="D115" s="208"/>
      <c r="E115" s="40">
        <v>7947.7000000000007</v>
      </c>
      <c r="F115" s="41">
        <v>6705.1</v>
      </c>
      <c r="G115" s="41">
        <v>5044.6000000000004</v>
      </c>
      <c r="H115" s="42">
        <v>1242.5999999999999</v>
      </c>
      <c r="I115" s="40">
        <v>10129.892</v>
      </c>
      <c r="J115" s="41">
        <v>7977.1920000000009</v>
      </c>
      <c r="K115" s="41">
        <v>5668.369999999999</v>
      </c>
      <c r="L115" s="42">
        <v>2152.6999999999998</v>
      </c>
      <c r="M115" s="40">
        <v>12097.4</v>
      </c>
      <c r="N115" s="41">
        <v>7981.8</v>
      </c>
      <c r="O115" s="41">
        <v>5495.2</v>
      </c>
      <c r="P115" s="42">
        <v>4115.5999999999995</v>
      </c>
      <c r="Q115" s="40">
        <v>9352.2000000000007</v>
      </c>
      <c r="R115" s="41">
        <v>7882.1</v>
      </c>
      <c r="S115" s="41">
        <v>5469.7999999999993</v>
      </c>
      <c r="T115" s="42">
        <v>1470.1</v>
      </c>
      <c r="U115" s="188"/>
      <c r="V115" s="188"/>
      <c r="W115" s="188"/>
      <c r="X115" s="188"/>
    </row>
    <row r="116" spans="1:24" s="4" customFormat="1" ht="12" thickBot="1" x14ac:dyDescent="0.3">
      <c r="A116" s="272" t="s">
        <v>7</v>
      </c>
      <c r="B116" s="273"/>
      <c r="C116" s="273"/>
      <c r="D116" s="274"/>
      <c r="E116" s="167">
        <f>E115+E98+E91+E79+E70+E58+E46+E31+E21</f>
        <v>70039.540000000008</v>
      </c>
      <c r="F116" s="167">
        <f t="shared" ref="F116:T116" si="0">F115+F98+F91+F79+F70+F58+F46+F31+F21</f>
        <v>62472.239999999991</v>
      </c>
      <c r="G116" s="167">
        <f t="shared" si="0"/>
        <v>32971.74</v>
      </c>
      <c r="H116" s="167">
        <f t="shared" si="0"/>
        <v>7567.2999999999993</v>
      </c>
      <c r="I116" s="167">
        <f t="shared" si="0"/>
        <v>93771.172999999995</v>
      </c>
      <c r="J116" s="167">
        <f t="shared" si="0"/>
        <v>73605.142999999996</v>
      </c>
      <c r="K116" s="167">
        <f t="shared" si="0"/>
        <v>36397.861999999994</v>
      </c>
      <c r="L116" s="167">
        <f t="shared" si="0"/>
        <v>20166.03</v>
      </c>
      <c r="M116" s="167">
        <f t="shared" si="0"/>
        <v>101444.72</v>
      </c>
      <c r="N116" s="167">
        <f t="shared" si="0"/>
        <v>70712.2</v>
      </c>
      <c r="O116" s="167">
        <f t="shared" si="0"/>
        <v>36028.199999999997</v>
      </c>
      <c r="P116" s="167">
        <f t="shared" si="0"/>
        <v>30732.52</v>
      </c>
      <c r="Q116" s="167">
        <f t="shared" si="0"/>
        <v>91483.6</v>
      </c>
      <c r="R116" s="167">
        <f t="shared" si="0"/>
        <v>69861.599999999991</v>
      </c>
      <c r="S116" s="167">
        <f t="shared" si="0"/>
        <v>35896.699999999997</v>
      </c>
      <c r="T116" s="167">
        <f t="shared" si="0"/>
        <v>21622</v>
      </c>
      <c r="U116" s="188"/>
      <c r="V116" s="188"/>
      <c r="W116" s="188"/>
      <c r="X116" s="188"/>
    </row>
    <row r="117" spans="1:24" ht="22.5" customHeight="1" x14ac:dyDescent="0.25">
      <c r="A117" s="269" t="s">
        <v>60</v>
      </c>
      <c r="B117" s="270"/>
      <c r="C117" s="270"/>
      <c r="D117" s="271"/>
      <c r="E117" s="168">
        <f>F117+H117</f>
        <v>29226.999999999996</v>
      </c>
      <c r="F117" s="155">
        <f>F99+F92+F80+F71+F59+F47+F32+F22+F8</f>
        <v>27084.699999999997</v>
      </c>
      <c r="G117" s="155">
        <f>G99+G92+G80+G71+G59+G47+G32+G22+G8</f>
        <v>18415</v>
      </c>
      <c r="H117" s="153">
        <f>H99+H92+H80+H71+H59+H47+H32+H22+H8</f>
        <v>2142.3000000000002</v>
      </c>
      <c r="I117" s="156">
        <f>J117+L117</f>
        <v>39358.798999999999</v>
      </c>
      <c r="J117" s="155">
        <f>J99+J92+J80+J71+J59+J47+J32+J22+J8</f>
        <v>29934.738999999998</v>
      </c>
      <c r="K117" s="155">
        <f>K99+K92+K80+K71+K59+K47+K32+K22+K8</f>
        <v>19707.782999999996</v>
      </c>
      <c r="L117" s="153">
        <f>L99+L92+L80+L71+L59+L47+L32+L22+L8</f>
        <v>9424.06</v>
      </c>
      <c r="M117" s="156">
        <f>N117+P117</f>
        <v>53968.42</v>
      </c>
      <c r="N117" s="155">
        <f>N99+N92+N80+N71+N59+N47+N32+N22+N8</f>
        <v>32171</v>
      </c>
      <c r="O117" s="155">
        <f>O99+O92+O80+O71+O59+O47+O32+O22+O8</f>
        <v>20032.8</v>
      </c>
      <c r="P117" s="153">
        <f>P99+P92+P80+P71+P59+P47+P32+P22+P8</f>
        <v>21797.42</v>
      </c>
      <c r="Q117" s="168">
        <f>R117+T117</f>
        <v>44388.1</v>
      </c>
      <c r="R117" s="186">
        <f>R99+R92+R80+R71+R59+R47+R32+R22+R8</f>
        <v>31696.299999999996</v>
      </c>
      <c r="S117" s="186">
        <f>S99+S92+S80+S71+S59+S47+S32+S22+S8</f>
        <v>19954.599999999999</v>
      </c>
      <c r="T117" s="153">
        <f>T99+T92+T80+T71+T59+T47+T32+T22+T8</f>
        <v>12691.800000000001</v>
      </c>
      <c r="U117" s="188"/>
      <c r="V117" s="188"/>
      <c r="W117" s="188"/>
      <c r="X117" s="188"/>
    </row>
    <row r="118" spans="1:24" s="1" customFormat="1" ht="22.5" customHeight="1" x14ac:dyDescent="0.25">
      <c r="A118" s="212" t="s">
        <v>61</v>
      </c>
      <c r="B118" s="213"/>
      <c r="C118" s="213"/>
      <c r="D118" s="220"/>
      <c r="E118" s="157">
        <f t="shared" ref="E118:E146" si="1">F118+H118</f>
        <v>4515.1000000000004</v>
      </c>
      <c r="F118" s="147">
        <f>F101+F90+F61+F48+F38+F24+F10+F89</f>
        <v>3885.2000000000003</v>
      </c>
      <c r="G118" s="147">
        <f>G101+G90+G61+G48+G38+G24+G10+G89</f>
        <v>2057.4</v>
      </c>
      <c r="H118" s="150">
        <f>H101+H90+H61+H48+H38+H24+H10</f>
        <v>629.9</v>
      </c>
      <c r="I118" s="157">
        <f t="shared" ref="I118:I146" si="2">J118+L118</f>
        <v>4982.8</v>
      </c>
      <c r="J118" s="147">
        <f>J101+J90+J61+J48+J38+J24+J10</f>
        <v>4418.6000000000004</v>
      </c>
      <c r="K118" s="147">
        <f>K101+K90+K61+K48+K38+K24+K10</f>
        <v>2250.4919999999997</v>
      </c>
      <c r="L118" s="150">
        <f>L101+L61+L48+L38+L24+L10</f>
        <v>564.20000000000005</v>
      </c>
      <c r="M118" s="157">
        <f t="shared" ref="M118:M145" si="3">N118+P118</f>
        <v>4258.8999999999996</v>
      </c>
      <c r="N118" s="147">
        <f>N101+N90+N61+N48+N38+N24+N10</f>
        <v>3945.2999999999997</v>
      </c>
      <c r="O118" s="147">
        <f>O101+O90+O61+O48+O38+O24+O10</f>
        <v>2133.7999999999997</v>
      </c>
      <c r="P118" s="150">
        <f>P101+P90+P61+P48+P38+P24+P10</f>
        <v>313.60000000000002</v>
      </c>
      <c r="Q118" s="164">
        <f>R118+T118</f>
        <v>3882</v>
      </c>
      <c r="R118" s="147">
        <f>R101+R90+R61+R48+R38+R24+R10</f>
        <v>3882</v>
      </c>
      <c r="S118" s="147">
        <f>S101+S90+S61+S48+S38+S24+S10</f>
        <v>2133.7999999999997</v>
      </c>
      <c r="T118" s="150">
        <f>T101+T90+T61+T48+T38+T24+T10</f>
        <v>0</v>
      </c>
      <c r="U118" s="188"/>
      <c r="V118" s="188"/>
      <c r="W118" s="188"/>
      <c r="X118" s="188"/>
    </row>
    <row r="119" spans="1:24" x14ac:dyDescent="0.25">
      <c r="A119" s="212" t="s">
        <v>77</v>
      </c>
      <c r="B119" s="213"/>
      <c r="C119" s="213"/>
      <c r="D119" s="220"/>
      <c r="E119" s="157">
        <f t="shared" si="1"/>
        <v>11054.199999999997</v>
      </c>
      <c r="F119" s="147">
        <f>F13</f>
        <v>11054.199999999997</v>
      </c>
      <c r="G119" s="147">
        <f>G13</f>
        <v>10561.840000000004</v>
      </c>
      <c r="H119" s="150">
        <f>H13</f>
        <v>0</v>
      </c>
      <c r="I119" s="157">
        <f t="shared" si="2"/>
        <v>12693.236000000001</v>
      </c>
      <c r="J119" s="147">
        <f>J13</f>
        <v>12676.136</v>
      </c>
      <c r="K119" s="147">
        <f>K13</f>
        <v>12008.575999999999</v>
      </c>
      <c r="L119" s="150">
        <f>L13</f>
        <v>17.100000000000001</v>
      </c>
      <c r="M119" s="157">
        <f t="shared" si="3"/>
        <v>11953.299999999997</v>
      </c>
      <c r="N119" s="147">
        <f>N13</f>
        <v>11953.299999999997</v>
      </c>
      <c r="O119" s="147">
        <f>O13</f>
        <v>11498.6</v>
      </c>
      <c r="P119" s="150">
        <f>P13</f>
        <v>0</v>
      </c>
      <c r="Q119" s="164">
        <f t="shared" ref="Q119:Q146" si="4">R119+T119</f>
        <v>11953.299999999997</v>
      </c>
      <c r="R119" s="147">
        <f>R13</f>
        <v>11953.299999999997</v>
      </c>
      <c r="S119" s="147">
        <f>S13</f>
        <v>11498.6</v>
      </c>
      <c r="T119" s="150">
        <f>T13</f>
        <v>0</v>
      </c>
      <c r="U119" s="188"/>
      <c r="V119" s="188"/>
      <c r="W119" s="188"/>
      <c r="X119" s="188"/>
    </row>
    <row r="120" spans="1:24" ht="26.25" customHeight="1" x14ac:dyDescent="0.25">
      <c r="A120" s="204" t="s">
        <v>96</v>
      </c>
      <c r="B120" s="205"/>
      <c r="C120" s="205"/>
      <c r="D120" s="205"/>
      <c r="E120" s="158">
        <f t="shared" ref="E120:H120" si="5">E14</f>
        <v>0</v>
      </c>
      <c r="F120" s="157">
        <f t="shared" si="5"/>
        <v>0</v>
      </c>
      <c r="G120" s="157">
        <f t="shared" si="5"/>
        <v>0</v>
      </c>
      <c r="H120" s="189">
        <f t="shared" si="5"/>
        <v>0</v>
      </c>
      <c r="I120" s="158">
        <f>I14</f>
        <v>51.199999999999989</v>
      </c>
      <c r="J120" s="157">
        <f t="shared" ref="J120:T120" si="6">J14</f>
        <v>51.199999999999989</v>
      </c>
      <c r="K120" s="157">
        <f t="shared" si="6"/>
        <v>0</v>
      </c>
      <c r="L120" s="189">
        <f t="shared" si="6"/>
        <v>0</v>
      </c>
      <c r="M120" s="158">
        <f t="shared" si="6"/>
        <v>0</v>
      </c>
      <c r="N120" s="157">
        <f t="shared" si="6"/>
        <v>0</v>
      </c>
      <c r="O120" s="157">
        <f t="shared" si="6"/>
        <v>0</v>
      </c>
      <c r="P120" s="190">
        <f t="shared" si="6"/>
        <v>0</v>
      </c>
      <c r="Q120" s="157">
        <f t="shared" si="6"/>
        <v>0</v>
      </c>
      <c r="R120" s="157">
        <f t="shared" si="6"/>
        <v>0</v>
      </c>
      <c r="S120" s="157">
        <f t="shared" si="6"/>
        <v>0</v>
      </c>
      <c r="T120" s="189">
        <f t="shared" si="6"/>
        <v>0</v>
      </c>
      <c r="U120" s="191"/>
      <c r="V120" s="188"/>
      <c r="W120" s="188"/>
      <c r="X120" s="188"/>
    </row>
    <row r="121" spans="1:24" x14ac:dyDescent="0.25">
      <c r="A121" s="212" t="s">
        <v>30</v>
      </c>
      <c r="B121" s="213"/>
      <c r="C121" s="213"/>
      <c r="D121" s="214"/>
      <c r="E121" s="158">
        <f t="shared" si="1"/>
        <v>2970.3999999999996</v>
      </c>
      <c r="F121" s="147">
        <f>F104+F94+F81+F64+F51+F37+F23+F15</f>
        <v>2934.3999999999996</v>
      </c>
      <c r="G121" s="147">
        <f>G104+G94+G81+G64+G51+G37+G23+G15</f>
        <v>1154.5999999999999</v>
      </c>
      <c r="H121" s="150">
        <f>H104+H94+H81+H64+H51+H37+H23+H15</f>
        <v>36</v>
      </c>
      <c r="I121" s="157">
        <f t="shared" si="2"/>
        <v>3295.6000000000008</v>
      </c>
      <c r="J121" s="147">
        <f>J104+J94+J81+J64+J51+J37+J23+J15</f>
        <v>3256.7000000000007</v>
      </c>
      <c r="K121" s="147">
        <f>K104+K94+K81+K64+K51+K37+K23+K15</f>
        <v>1245.9000000000001</v>
      </c>
      <c r="L121" s="150">
        <f>L104+L94+L81+L64+L51+L37+L23+L15</f>
        <v>38.9</v>
      </c>
      <c r="M121" s="157">
        <f t="shared" si="3"/>
        <v>3264.7999999999997</v>
      </c>
      <c r="N121" s="147">
        <f>N104+N94+N81+N64+N51+N37+N23+N15</f>
        <v>3244.7</v>
      </c>
      <c r="O121" s="147">
        <f>O104+O94+O81+O64+O51+O37+O23+O15</f>
        <v>1246.5999999999999</v>
      </c>
      <c r="P121" s="150">
        <f>P104+P94+P81+P64+P51+P37+P23+P15</f>
        <v>20.100000000000001</v>
      </c>
      <c r="Q121" s="164">
        <f t="shared" si="4"/>
        <v>3264.7999999999997</v>
      </c>
      <c r="R121" s="147">
        <f>R104+R94+R81+R64+R51+R37+R23+R15</f>
        <v>3244.7</v>
      </c>
      <c r="S121" s="147">
        <f>S104+S94+S81+S64+S51+S37+S23+S15</f>
        <v>1246.5999999999999</v>
      </c>
      <c r="T121" s="150">
        <f>T104+T94+T81+T64+T51+T37+T23+T15</f>
        <v>20.100000000000001</v>
      </c>
      <c r="U121" s="188"/>
      <c r="V121" s="188"/>
      <c r="W121" s="188"/>
      <c r="X121" s="188"/>
    </row>
    <row r="122" spans="1:24" x14ac:dyDescent="0.25">
      <c r="A122" s="212" t="s">
        <v>63</v>
      </c>
      <c r="B122" s="213"/>
      <c r="C122" s="213"/>
      <c r="D122" s="214"/>
      <c r="E122" s="158">
        <f t="shared" si="1"/>
        <v>2571.2999999999997</v>
      </c>
      <c r="F122" s="147">
        <f>F97+F82+F74+F62+F54+F35+F26+F11+F109</f>
        <v>1244.0999999999999</v>
      </c>
      <c r="G122" s="147">
        <f>G97+G82+G74+G62+G54+G35+G26+G11+G109</f>
        <v>59.199999999999996</v>
      </c>
      <c r="H122" s="187">
        <f>H97+H82+H74+H62+H54+H35+H26+H11+H109</f>
        <v>1327.1999999999998</v>
      </c>
      <c r="I122" s="158">
        <f t="shared" si="2"/>
        <v>4337.2999999999993</v>
      </c>
      <c r="J122" s="147">
        <f>J97+J82+J74+J62+J54+J35+J26+J11+J109</f>
        <v>812.8</v>
      </c>
      <c r="K122" s="147">
        <f>K97+K82+K74+K62+K54+K35+K26+K11+K109</f>
        <v>81.400000000000006</v>
      </c>
      <c r="L122" s="187">
        <f>L97+L82+L74+L62+L54+L35+L26+L11+L109</f>
        <v>3524.4999999999995</v>
      </c>
      <c r="M122" s="158">
        <f t="shared" si="3"/>
        <v>4066.1000000000004</v>
      </c>
      <c r="N122" s="147">
        <f>N97+N82+N74+N62+N54+N35+N26+N11+N109</f>
        <v>705.19999999999993</v>
      </c>
      <c r="O122" s="147">
        <f>O97+O82+O74+O62+O54+O35+O26+O11+O109</f>
        <v>59.9</v>
      </c>
      <c r="P122" s="187">
        <f>P97+P82+P74+P62+P54+P35+P26+P11+P109</f>
        <v>3360.9000000000005</v>
      </c>
      <c r="Q122" s="164">
        <f t="shared" si="4"/>
        <v>1502.8</v>
      </c>
      <c r="R122" s="147">
        <f>R97+R82+R74+R62+R54+R35+R26+R11+R109</f>
        <v>412.8</v>
      </c>
      <c r="S122" s="147">
        <f>S97+S82+S74+S62+S54+S35+S26+S11+S109</f>
        <v>35.700000000000003</v>
      </c>
      <c r="T122" s="150">
        <f>T97+T82+T74+T62+T54+T35+T26+T11+T109</f>
        <v>1090</v>
      </c>
      <c r="U122" s="188"/>
      <c r="V122" s="188"/>
      <c r="W122" s="188"/>
      <c r="X122" s="188"/>
    </row>
    <row r="123" spans="1:24" ht="21.75" customHeight="1" x14ac:dyDescent="0.25">
      <c r="A123" s="204" t="s">
        <v>100</v>
      </c>
      <c r="B123" s="205"/>
      <c r="C123" s="205"/>
      <c r="D123" s="205"/>
      <c r="E123" s="159">
        <f>F123+H123</f>
        <v>3</v>
      </c>
      <c r="F123" s="147">
        <f>F83+F55+F27+F114</f>
        <v>3</v>
      </c>
      <c r="G123" s="147">
        <f t="shared" ref="G123:H123" si="7">G83+G55+G27+G114</f>
        <v>0</v>
      </c>
      <c r="H123" s="147">
        <f t="shared" si="7"/>
        <v>0</v>
      </c>
      <c r="I123" s="158">
        <f t="shared" si="2"/>
        <v>256.89999999999998</v>
      </c>
      <c r="J123" s="147">
        <f>J83+J55+J27+J114</f>
        <v>142.30000000000001</v>
      </c>
      <c r="K123" s="147">
        <f t="shared" ref="K123:L123" si="8">K83+K55+K27+K114</f>
        <v>0</v>
      </c>
      <c r="L123" s="147">
        <f t="shared" si="8"/>
        <v>114.6</v>
      </c>
      <c r="M123" s="157">
        <f t="shared" si="3"/>
        <v>344.3</v>
      </c>
      <c r="N123" s="147">
        <f>N83+N55+N27+N114</f>
        <v>22.6</v>
      </c>
      <c r="O123" s="147">
        <f t="shared" ref="O123:P123" si="9">O83+O55+O27+O114</f>
        <v>11.7</v>
      </c>
      <c r="P123" s="147">
        <f t="shared" si="9"/>
        <v>321.7</v>
      </c>
      <c r="Q123" s="164">
        <f t="shared" si="4"/>
        <v>287.7</v>
      </c>
      <c r="R123" s="147">
        <f>R83+R55+R27+R114</f>
        <v>45.1</v>
      </c>
      <c r="S123" s="147">
        <f t="shared" ref="S123:T123" si="10">S83+S55+S27+S114</f>
        <v>23.3</v>
      </c>
      <c r="T123" s="147">
        <f t="shared" si="10"/>
        <v>242.6</v>
      </c>
      <c r="U123" s="188"/>
      <c r="V123" s="188"/>
      <c r="W123" s="188"/>
      <c r="X123" s="188"/>
    </row>
    <row r="124" spans="1:24" ht="27.75" customHeight="1" x14ac:dyDescent="0.25">
      <c r="A124" s="212" t="s">
        <v>31</v>
      </c>
      <c r="B124" s="213"/>
      <c r="C124" s="213"/>
      <c r="D124" s="214"/>
      <c r="E124" s="158">
        <f t="shared" si="1"/>
        <v>2097.6</v>
      </c>
      <c r="F124" s="147">
        <f>F72</f>
        <v>563.69999999999993</v>
      </c>
      <c r="G124" s="147">
        <f>G72</f>
        <v>0</v>
      </c>
      <c r="H124" s="150">
        <f>H72</f>
        <v>1533.9</v>
      </c>
      <c r="I124" s="157">
        <f t="shared" si="2"/>
        <v>3157.2</v>
      </c>
      <c r="J124" s="147">
        <f>J72</f>
        <v>610.49</v>
      </c>
      <c r="K124" s="147">
        <f>K72</f>
        <v>0</v>
      </c>
      <c r="L124" s="150">
        <f>L72</f>
        <v>2546.71</v>
      </c>
      <c r="M124" s="157">
        <f t="shared" si="3"/>
        <v>2601</v>
      </c>
      <c r="N124" s="147">
        <f>N72</f>
        <v>570</v>
      </c>
      <c r="O124" s="147">
        <f>O72</f>
        <v>0</v>
      </c>
      <c r="P124" s="150">
        <f>P72</f>
        <v>2031</v>
      </c>
      <c r="Q124" s="164">
        <f t="shared" si="4"/>
        <v>2251</v>
      </c>
      <c r="R124" s="147">
        <f>R72</f>
        <v>570</v>
      </c>
      <c r="S124" s="147">
        <f>S72</f>
        <v>0</v>
      </c>
      <c r="T124" s="150">
        <f>T72</f>
        <v>1681</v>
      </c>
      <c r="U124" s="188"/>
      <c r="V124" s="188"/>
      <c r="W124" s="188"/>
      <c r="X124" s="188"/>
    </row>
    <row r="125" spans="1:24" ht="22.5" customHeight="1" x14ac:dyDescent="0.25">
      <c r="A125" s="264" t="s">
        <v>64</v>
      </c>
      <c r="B125" s="265"/>
      <c r="C125" s="265"/>
      <c r="D125" s="266"/>
      <c r="E125" s="158">
        <f t="shared" si="1"/>
        <v>317</v>
      </c>
      <c r="F125" s="147">
        <f>F49+F33</f>
        <v>290</v>
      </c>
      <c r="G125" s="147">
        <f>G49+G33</f>
        <v>0</v>
      </c>
      <c r="H125" s="150">
        <f>H49+H33</f>
        <v>27</v>
      </c>
      <c r="I125" s="157">
        <f t="shared" si="2"/>
        <v>305</v>
      </c>
      <c r="J125" s="147">
        <f>J49+J33</f>
        <v>305</v>
      </c>
      <c r="K125" s="147">
        <f>K49+K33</f>
        <v>0</v>
      </c>
      <c r="L125" s="150">
        <f>L49+L33</f>
        <v>0</v>
      </c>
      <c r="M125" s="157">
        <f t="shared" si="3"/>
        <v>301.5</v>
      </c>
      <c r="N125" s="147">
        <f>N49+N33</f>
        <v>301.5</v>
      </c>
      <c r="O125" s="147">
        <f>O49+O33</f>
        <v>0</v>
      </c>
      <c r="P125" s="150">
        <f>P49+P33</f>
        <v>0</v>
      </c>
      <c r="Q125" s="164">
        <f t="shared" si="4"/>
        <v>311.5</v>
      </c>
      <c r="R125" s="147">
        <f>R49+R33</f>
        <v>311.5</v>
      </c>
      <c r="S125" s="147">
        <f>S49+S33</f>
        <v>0</v>
      </c>
      <c r="T125" s="150">
        <f>T49+T33</f>
        <v>0</v>
      </c>
      <c r="U125" s="188"/>
      <c r="V125" s="188"/>
      <c r="W125" s="188"/>
      <c r="X125" s="188"/>
    </row>
    <row r="126" spans="1:24" ht="22.5" customHeight="1" x14ac:dyDescent="0.25">
      <c r="A126" s="212" t="s">
        <v>65</v>
      </c>
      <c r="B126" s="213"/>
      <c r="C126" s="213"/>
      <c r="D126" s="220"/>
      <c r="E126" s="157">
        <f t="shared" si="1"/>
        <v>31.1</v>
      </c>
      <c r="F126" s="147">
        <f>F50+F34</f>
        <v>31.1</v>
      </c>
      <c r="G126" s="147">
        <f>G50+G34</f>
        <v>0</v>
      </c>
      <c r="H126" s="150">
        <f>H50+H34</f>
        <v>0</v>
      </c>
      <c r="I126" s="157">
        <f t="shared" si="2"/>
        <v>56.7</v>
      </c>
      <c r="J126" s="147">
        <f>J50+J34</f>
        <v>56.7</v>
      </c>
      <c r="K126" s="147">
        <f>K50+K34</f>
        <v>0</v>
      </c>
      <c r="L126" s="150">
        <f>L50+L34</f>
        <v>0</v>
      </c>
      <c r="M126" s="157">
        <f t="shared" si="3"/>
        <v>0</v>
      </c>
      <c r="N126" s="147">
        <f>N50+N34</f>
        <v>0</v>
      </c>
      <c r="O126" s="147">
        <f>O50+O34</f>
        <v>0</v>
      </c>
      <c r="P126" s="150">
        <f>P50+P34</f>
        <v>0</v>
      </c>
      <c r="Q126" s="164">
        <f t="shared" si="4"/>
        <v>0</v>
      </c>
      <c r="R126" s="147">
        <f>R50+R34</f>
        <v>0</v>
      </c>
      <c r="S126" s="147">
        <f>S50+S34</f>
        <v>0</v>
      </c>
      <c r="T126" s="150">
        <f>T50+T34</f>
        <v>0</v>
      </c>
      <c r="U126" s="188"/>
      <c r="V126" s="188"/>
      <c r="W126" s="188"/>
      <c r="X126" s="188"/>
    </row>
    <row r="127" spans="1:24" x14ac:dyDescent="0.25">
      <c r="A127" s="212" t="s">
        <v>32</v>
      </c>
      <c r="B127" s="213"/>
      <c r="C127" s="213"/>
      <c r="D127" s="220"/>
      <c r="E127" s="157">
        <f t="shared" si="1"/>
        <v>260.60000000000002</v>
      </c>
      <c r="F127" s="147">
        <f>F52</f>
        <v>260.60000000000002</v>
      </c>
      <c r="G127" s="147">
        <f>G52</f>
        <v>187.8</v>
      </c>
      <c r="H127" s="150">
        <f>H52</f>
        <v>0</v>
      </c>
      <c r="I127" s="157">
        <f t="shared" si="2"/>
        <v>264.3</v>
      </c>
      <c r="J127" s="147">
        <f>J52</f>
        <v>264.3</v>
      </c>
      <c r="K127" s="147">
        <f>K52</f>
        <v>190.7</v>
      </c>
      <c r="L127" s="150">
        <f>L52</f>
        <v>0</v>
      </c>
      <c r="M127" s="157">
        <f t="shared" si="3"/>
        <v>230.7</v>
      </c>
      <c r="N127" s="147">
        <f>N52</f>
        <v>230.7</v>
      </c>
      <c r="O127" s="147">
        <f>O52</f>
        <v>170.8</v>
      </c>
      <c r="P127" s="150">
        <f>P52</f>
        <v>0</v>
      </c>
      <c r="Q127" s="164">
        <f t="shared" si="4"/>
        <v>230.7</v>
      </c>
      <c r="R127" s="147">
        <f>R52</f>
        <v>230.7</v>
      </c>
      <c r="S127" s="147">
        <f>S52</f>
        <v>170.8</v>
      </c>
      <c r="T127" s="150">
        <f>T52</f>
        <v>0</v>
      </c>
      <c r="U127" s="188"/>
      <c r="V127" s="188"/>
      <c r="W127" s="188"/>
      <c r="X127" s="188"/>
    </row>
    <row r="128" spans="1:24" x14ac:dyDescent="0.25">
      <c r="A128" s="212" t="s">
        <v>33</v>
      </c>
      <c r="B128" s="213"/>
      <c r="C128" s="213"/>
      <c r="D128" s="214"/>
      <c r="E128" s="158">
        <f t="shared" si="1"/>
        <v>959.3</v>
      </c>
      <c r="F128" s="147">
        <f>F102+F9+F88+F44</f>
        <v>0</v>
      </c>
      <c r="G128" s="147">
        <f>G102+G9+G88+G44</f>
        <v>0</v>
      </c>
      <c r="H128" s="150">
        <f>H102+H9+H88+H44</f>
        <v>959.3</v>
      </c>
      <c r="I128" s="157">
        <f t="shared" si="2"/>
        <v>1100</v>
      </c>
      <c r="J128" s="147">
        <f>J102+J9+J88+J44</f>
        <v>0</v>
      </c>
      <c r="K128" s="147">
        <f>K102+K9+K88+K44</f>
        <v>0</v>
      </c>
      <c r="L128" s="150">
        <f>L102+L9+L88+L44</f>
        <v>1100</v>
      </c>
      <c r="M128" s="157">
        <f t="shared" si="3"/>
        <v>242</v>
      </c>
      <c r="N128" s="147">
        <f>N102+N9+N88+N44</f>
        <v>0</v>
      </c>
      <c r="O128" s="147">
        <f>O102+O9+O88+O44</f>
        <v>0</v>
      </c>
      <c r="P128" s="150">
        <f>P102+P9+P88+P44</f>
        <v>242</v>
      </c>
      <c r="Q128" s="164">
        <f t="shared" si="4"/>
        <v>0</v>
      </c>
      <c r="R128" s="147">
        <f>R102+R9+R88+R44</f>
        <v>0</v>
      </c>
      <c r="S128" s="147">
        <f>S102+S9+S88+S44</f>
        <v>0</v>
      </c>
      <c r="T128" s="150">
        <f>T102+T9+T88+T44</f>
        <v>0</v>
      </c>
      <c r="U128" s="188"/>
      <c r="V128" s="188"/>
      <c r="W128" s="188"/>
      <c r="X128" s="188"/>
    </row>
    <row r="129" spans="1:24" ht="31.5" customHeight="1" x14ac:dyDescent="0.25">
      <c r="A129" s="212" t="s">
        <v>66</v>
      </c>
      <c r="B129" s="213"/>
      <c r="C129" s="213"/>
      <c r="D129" s="214"/>
      <c r="E129" s="158">
        <f t="shared" si="1"/>
        <v>80.2</v>
      </c>
      <c r="F129" s="147">
        <f>F86+F75+F53+F39+F29+F12</f>
        <v>28.1</v>
      </c>
      <c r="G129" s="147">
        <f>G86+G75+G53+G39+G29+G12</f>
        <v>4.2</v>
      </c>
      <c r="H129" s="150">
        <f>H86+H75+H53+H39+H29+H12</f>
        <v>52.1</v>
      </c>
      <c r="I129" s="157">
        <f t="shared" si="2"/>
        <v>107.5</v>
      </c>
      <c r="J129" s="147">
        <f>J86+J75+J53+J39+J29+J12</f>
        <v>19.400000000000002</v>
      </c>
      <c r="K129" s="147">
        <f>K86+K75+K53+K39+K29+K12</f>
        <v>5.3999999999999995</v>
      </c>
      <c r="L129" s="150">
        <f>L86+L75+L53+L39+L29+L12</f>
        <v>88.1</v>
      </c>
      <c r="M129" s="157">
        <f t="shared" si="3"/>
        <v>139.4</v>
      </c>
      <c r="N129" s="147">
        <f>N86+N75+N53+N39+N29+N12</f>
        <v>12.299999999999999</v>
      </c>
      <c r="O129" s="147">
        <f>O86+O75+O53+O39+O29+O12</f>
        <v>0.6</v>
      </c>
      <c r="P129" s="150">
        <f>P86+P75+P53+P39+P29+P12</f>
        <v>127.1</v>
      </c>
      <c r="Q129" s="164">
        <f t="shared" si="4"/>
        <v>9.5</v>
      </c>
      <c r="R129" s="147">
        <f>R86+R75+R53+R39+R29+R12</f>
        <v>9.5</v>
      </c>
      <c r="S129" s="147">
        <f>S86+S75+S53+S39+S29+S12</f>
        <v>0</v>
      </c>
      <c r="T129" s="150">
        <f>T86+T75+T53+T39+T29+T12</f>
        <v>0</v>
      </c>
      <c r="U129" s="188"/>
      <c r="V129" s="188"/>
      <c r="W129" s="188"/>
      <c r="X129" s="188"/>
    </row>
    <row r="130" spans="1:24" ht="12.75" customHeight="1" x14ac:dyDescent="0.25">
      <c r="A130" s="212" t="s">
        <v>35</v>
      </c>
      <c r="B130" s="213"/>
      <c r="C130" s="213"/>
      <c r="D130" s="220"/>
      <c r="E130" s="157">
        <f t="shared" si="1"/>
        <v>0</v>
      </c>
      <c r="F130" s="147">
        <f>F93+F87+F19</f>
        <v>0</v>
      </c>
      <c r="G130" s="147">
        <f>G93+G87+G19</f>
        <v>0</v>
      </c>
      <c r="H130" s="150">
        <f>H93+H87+H19</f>
        <v>0</v>
      </c>
      <c r="I130" s="157">
        <f t="shared" si="2"/>
        <v>0</v>
      </c>
      <c r="J130" s="147">
        <f>J93+J87+J19</f>
        <v>0</v>
      </c>
      <c r="K130" s="147">
        <f>K93+K87+K19</f>
        <v>0</v>
      </c>
      <c r="L130" s="150">
        <f>L93+L87+L19</f>
        <v>0</v>
      </c>
      <c r="M130" s="157">
        <f t="shared" si="3"/>
        <v>700</v>
      </c>
      <c r="N130" s="147">
        <f>N93+N87+N19</f>
        <v>0</v>
      </c>
      <c r="O130" s="147">
        <f>O93+O87+O19</f>
        <v>0</v>
      </c>
      <c r="P130" s="150">
        <f>P93+P87+P19</f>
        <v>700</v>
      </c>
      <c r="Q130" s="164">
        <f t="shared" si="4"/>
        <v>4607</v>
      </c>
      <c r="R130" s="147">
        <f>R93+R87+R19</f>
        <v>0</v>
      </c>
      <c r="S130" s="147">
        <f>S93+S87+S19</f>
        <v>0</v>
      </c>
      <c r="T130" s="150">
        <f>T93+T87+T19</f>
        <v>4607</v>
      </c>
      <c r="U130" s="188"/>
      <c r="V130" s="188"/>
      <c r="W130" s="188"/>
      <c r="X130" s="188"/>
    </row>
    <row r="131" spans="1:24" ht="27" customHeight="1" x14ac:dyDescent="0.25">
      <c r="A131" s="204" t="s">
        <v>67</v>
      </c>
      <c r="B131" s="205"/>
      <c r="C131" s="205"/>
      <c r="D131" s="205"/>
      <c r="E131" s="158">
        <f t="shared" si="1"/>
        <v>0</v>
      </c>
      <c r="F131" s="147">
        <f>F45</f>
        <v>0</v>
      </c>
      <c r="G131" s="147">
        <f>G45</f>
        <v>0</v>
      </c>
      <c r="H131" s="150">
        <f>H45</f>
        <v>0</v>
      </c>
      <c r="I131" s="157">
        <f t="shared" si="2"/>
        <v>106</v>
      </c>
      <c r="J131" s="147">
        <f>J45</f>
        <v>0</v>
      </c>
      <c r="K131" s="147">
        <f>K45</f>
        <v>0</v>
      </c>
      <c r="L131" s="150">
        <f>L45</f>
        <v>106</v>
      </c>
      <c r="M131" s="157">
        <f t="shared" si="3"/>
        <v>0</v>
      </c>
      <c r="N131" s="147">
        <f>N45</f>
        <v>0</v>
      </c>
      <c r="O131" s="147">
        <f>O45</f>
        <v>0</v>
      </c>
      <c r="P131" s="150">
        <f>P45</f>
        <v>0</v>
      </c>
      <c r="Q131" s="164">
        <f t="shared" si="4"/>
        <v>0</v>
      </c>
      <c r="R131" s="147">
        <f>R45</f>
        <v>0</v>
      </c>
      <c r="S131" s="147">
        <f>S45</f>
        <v>0</v>
      </c>
      <c r="T131" s="150">
        <f>T45</f>
        <v>0</v>
      </c>
      <c r="U131" s="188"/>
      <c r="V131" s="188"/>
      <c r="W131" s="188"/>
      <c r="X131" s="188"/>
    </row>
    <row r="132" spans="1:24" x14ac:dyDescent="0.25">
      <c r="A132" s="212" t="s">
        <v>34</v>
      </c>
      <c r="B132" s="213"/>
      <c r="C132" s="213"/>
      <c r="D132" s="214"/>
      <c r="E132" s="158">
        <f t="shared" si="1"/>
        <v>1357.9399999999998</v>
      </c>
      <c r="F132" s="147">
        <f>F95+F84+F76+F63+F56+F36+F28+F18+F110</f>
        <v>1101.9399999999998</v>
      </c>
      <c r="G132" s="147">
        <f>G95+G84+G76+G63+G56+G36+G28+G18+G110</f>
        <v>405.09999999999997</v>
      </c>
      <c r="H132" s="187">
        <f>H95+H84+H76+H63+H56+H36+H28+H18+H110</f>
        <v>256</v>
      </c>
      <c r="I132" s="158">
        <f t="shared" si="2"/>
        <v>2346.3000000000002</v>
      </c>
      <c r="J132" s="147">
        <f>J95+J84+J76+J63+J56+J36+J28+J18+J110</f>
        <v>1600.4</v>
      </c>
      <c r="K132" s="147">
        <f>K95+K84+K76+K63+K56+K36+K28+K18+K110</f>
        <v>660.30000000000007</v>
      </c>
      <c r="L132" s="150">
        <f>L95+L84+L76+L63+L56+L36+L28+L18+L110</f>
        <v>745.90000000000009</v>
      </c>
      <c r="M132" s="157">
        <f t="shared" si="3"/>
        <v>3324.3</v>
      </c>
      <c r="N132" s="147">
        <f>N95+N84+N76+N63+N56+N36+N28+N18+N110</f>
        <v>1625.1</v>
      </c>
      <c r="O132" s="147">
        <f>O95+O84+O76+O63+O56+O36+O28+O18+O110</f>
        <v>697.30000000000007</v>
      </c>
      <c r="P132" s="187">
        <f>P95+P84+P76+P63+P56+P36+P28+P18+P110</f>
        <v>1699.2</v>
      </c>
      <c r="Q132" s="164">
        <f t="shared" si="4"/>
        <v>2825.2</v>
      </c>
      <c r="R132" s="147">
        <f>R95+R84+R76+R63+R56+R36+R28+R18+R110</f>
        <v>1575.2</v>
      </c>
      <c r="S132" s="147">
        <f>S95+S84+S76+S63+S56+S36+S28+S18+S110</f>
        <v>657.2</v>
      </c>
      <c r="T132" s="150">
        <f>T95+T84+T76+T63+T56+T36+T28+T18+T110</f>
        <v>1250</v>
      </c>
      <c r="U132" s="188"/>
      <c r="V132" s="188"/>
      <c r="W132" s="188"/>
      <c r="X132" s="188"/>
    </row>
    <row r="133" spans="1:24" ht="35.25" customHeight="1" x14ac:dyDescent="0.25">
      <c r="A133" s="212" t="s">
        <v>62</v>
      </c>
      <c r="B133" s="213"/>
      <c r="C133" s="213"/>
      <c r="D133" s="214"/>
      <c r="E133" s="158">
        <f t="shared" si="1"/>
        <v>11398.100000000002</v>
      </c>
      <c r="F133" s="147">
        <f>F103+F60</f>
        <v>11398.100000000002</v>
      </c>
      <c r="G133" s="147">
        <f>G103+G60</f>
        <v>95.1</v>
      </c>
      <c r="H133" s="150">
        <f>H103+H60</f>
        <v>0</v>
      </c>
      <c r="I133" s="157">
        <f t="shared" si="2"/>
        <v>14017.8</v>
      </c>
      <c r="J133" s="147">
        <f>J103+J60+J90</f>
        <v>13975.4</v>
      </c>
      <c r="K133" s="147">
        <f>K103+K60</f>
        <v>166.3</v>
      </c>
      <c r="L133" s="150">
        <f>L103+L60+L90</f>
        <v>42.4</v>
      </c>
      <c r="M133" s="157">
        <f t="shared" si="3"/>
        <v>13923.6</v>
      </c>
      <c r="N133" s="147">
        <f>N103+N60</f>
        <v>13923.6</v>
      </c>
      <c r="O133" s="147">
        <f>O103+O60</f>
        <v>166.3</v>
      </c>
      <c r="P133" s="150">
        <f>P103+P60</f>
        <v>0</v>
      </c>
      <c r="Q133" s="164">
        <f t="shared" si="4"/>
        <v>13923.6</v>
      </c>
      <c r="R133" s="147">
        <f>R103+R60</f>
        <v>13923.6</v>
      </c>
      <c r="S133" s="147">
        <f>S103+S60</f>
        <v>166.3</v>
      </c>
      <c r="T133" s="150">
        <f>T103+T60</f>
        <v>0</v>
      </c>
      <c r="U133" s="188"/>
      <c r="V133" s="188"/>
      <c r="W133" s="188"/>
      <c r="X133" s="188"/>
    </row>
    <row r="134" spans="1:24" ht="37.5" customHeight="1" x14ac:dyDescent="0.25">
      <c r="A134" s="212" t="s">
        <v>68</v>
      </c>
      <c r="B134" s="213"/>
      <c r="C134" s="213"/>
      <c r="D134" s="214"/>
      <c r="E134" s="158">
        <f t="shared" si="1"/>
        <v>5.4</v>
      </c>
      <c r="F134" s="147">
        <f>F106</f>
        <v>5.4</v>
      </c>
      <c r="G134" s="147">
        <f>G106</f>
        <v>5</v>
      </c>
      <c r="H134" s="150">
        <f>H106</f>
        <v>0</v>
      </c>
      <c r="I134" s="157">
        <f t="shared" si="2"/>
        <v>5.4</v>
      </c>
      <c r="J134" s="147">
        <f>J106</f>
        <v>5.4</v>
      </c>
      <c r="K134" s="147">
        <f>K106</f>
        <v>5</v>
      </c>
      <c r="L134" s="150">
        <f>L106</f>
        <v>0</v>
      </c>
      <c r="M134" s="157">
        <f t="shared" si="3"/>
        <v>5.4</v>
      </c>
      <c r="N134" s="147">
        <f>N106</f>
        <v>5.4</v>
      </c>
      <c r="O134" s="147">
        <f>O106</f>
        <v>5</v>
      </c>
      <c r="P134" s="150">
        <f>P106</f>
        <v>0</v>
      </c>
      <c r="Q134" s="164">
        <f t="shared" si="4"/>
        <v>5.4</v>
      </c>
      <c r="R134" s="147">
        <f>R106</f>
        <v>5.4</v>
      </c>
      <c r="S134" s="147">
        <f>S106</f>
        <v>5</v>
      </c>
      <c r="T134" s="150">
        <f>T106</f>
        <v>0</v>
      </c>
      <c r="U134" s="188"/>
      <c r="V134" s="188"/>
      <c r="W134" s="188"/>
      <c r="X134" s="188"/>
    </row>
    <row r="135" spans="1:24" ht="36.75" customHeight="1" x14ac:dyDescent="0.25">
      <c r="A135" s="212" t="s">
        <v>69</v>
      </c>
      <c r="B135" s="213"/>
      <c r="C135" s="213"/>
      <c r="D135" s="214"/>
      <c r="E135" s="158">
        <f t="shared" si="1"/>
        <v>5.4</v>
      </c>
      <c r="F135" s="147">
        <f>F107</f>
        <v>5.4</v>
      </c>
      <c r="G135" s="147">
        <f>G107</f>
        <v>3.9</v>
      </c>
      <c r="H135" s="150">
        <f>H107</f>
        <v>0</v>
      </c>
      <c r="I135" s="157">
        <f t="shared" si="2"/>
        <v>5.4</v>
      </c>
      <c r="J135" s="147">
        <f>J107</f>
        <v>5.4</v>
      </c>
      <c r="K135" s="147">
        <f>K107</f>
        <v>4</v>
      </c>
      <c r="L135" s="150">
        <f>L107</f>
        <v>0</v>
      </c>
      <c r="M135" s="157">
        <f t="shared" si="3"/>
        <v>5.4</v>
      </c>
      <c r="N135" s="147">
        <f>N107</f>
        <v>5.4</v>
      </c>
      <c r="O135" s="147">
        <f>O107</f>
        <v>4</v>
      </c>
      <c r="P135" s="150">
        <f>P107</f>
        <v>0</v>
      </c>
      <c r="Q135" s="164">
        <f t="shared" si="4"/>
        <v>5.4</v>
      </c>
      <c r="R135" s="147">
        <f>R107</f>
        <v>5.4</v>
      </c>
      <c r="S135" s="147">
        <f>S107</f>
        <v>4</v>
      </c>
      <c r="T135" s="150">
        <f>T107</f>
        <v>0</v>
      </c>
      <c r="U135" s="188"/>
      <c r="V135" s="188"/>
      <c r="W135" s="188"/>
      <c r="X135" s="188"/>
    </row>
    <row r="136" spans="1:24" ht="30" customHeight="1" x14ac:dyDescent="0.25">
      <c r="A136" s="212" t="s">
        <v>50</v>
      </c>
      <c r="B136" s="213"/>
      <c r="C136" s="213"/>
      <c r="D136" s="214"/>
      <c r="E136" s="158">
        <f t="shared" si="1"/>
        <v>0</v>
      </c>
      <c r="F136" s="147">
        <f>F40</f>
        <v>0</v>
      </c>
      <c r="G136" s="147">
        <f>G40</f>
        <v>0</v>
      </c>
      <c r="H136" s="150">
        <f>H40</f>
        <v>0</v>
      </c>
      <c r="I136" s="157">
        <f t="shared" si="2"/>
        <v>0</v>
      </c>
      <c r="J136" s="147">
        <f>J40</f>
        <v>0</v>
      </c>
      <c r="K136" s="147">
        <f>K40</f>
        <v>0</v>
      </c>
      <c r="L136" s="150">
        <f>L40</f>
        <v>0</v>
      </c>
      <c r="M136" s="157">
        <f t="shared" si="3"/>
        <v>0</v>
      </c>
      <c r="N136" s="147">
        <f>N40</f>
        <v>0</v>
      </c>
      <c r="O136" s="147">
        <f>O40</f>
        <v>0</v>
      </c>
      <c r="P136" s="150">
        <f>P40</f>
        <v>0</v>
      </c>
      <c r="Q136" s="164">
        <f>R136+T136</f>
        <v>0</v>
      </c>
      <c r="R136" s="147">
        <f>R40</f>
        <v>0</v>
      </c>
      <c r="S136" s="147">
        <f>S40</f>
        <v>0</v>
      </c>
      <c r="T136" s="150">
        <f>T40</f>
        <v>0</v>
      </c>
      <c r="U136" s="188"/>
      <c r="V136" s="188"/>
      <c r="W136" s="188"/>
      <c r="X136" s="188"/>
    </row>
    <row r="137" spans="1:24" ht="17.25" customHeight="1" x14ac:dyDescent="0.25">
      <c r="A137" s="212" t="s">
        <v>79</v>
      </c>
      <c r="B137" s="213"/>
      <c r="C137" s="213"/>
      <c r="D137" s="220"/>
      <c r="E137" s="157">
        <f t="shared" si="1"/>
        <v>40.1</v>
      </c>
      <c r="F137" s="147">
        <f>F100</f>
        <v>40.1</v>
      </c>
      <c r="G137" s="147">
        <f>G100</f>
        <v>0.8</v>
      </c>
      <c r="H137" s="150">
        <f>H100</f>
        <v>0</v>
      </c>
      <c r="I137" s="157">
        <f t="shared" si="2"/>
        <v>40.1</v>
      </c>
      <c r="J137" s="147">
        <f>J100</f>
        <v>40.1</v>
      </c>
      <c r="K137" s="147">
        <f>K100</f>
        <v>0.8</v>
      </c>
      <c r="L137" s="150">
        <f>L100</f>
        <v>0</v>
      </c>
      <c r="M137" s="157">
        <f t="shared" si="3"/>
        <v>40.1</v>
      </c>
      <c r="N137" s="147">
        <f>N100</f>
        <v>40.1</v>
      </c>
      <c r="O137" s="147">
        <f>O100</f>
        <v>0.8</v>
      </c>
      <c r="P137" s="150">
        <f>P100</f>
        <v>0</v>
      </c>
      <c r="Q137" s="164">
        <f t="shared" si="4"/>
        <v>40.1</v>
      </c>
      <c r="R137" s="147">
        <f>R100</f>
        <v>40.1</v>
      </c>
      <c r="S137" s="147">
        <f>S100</f>
        <v>0.8</v>
      </c>
      <c r="T137" s="150">
        <f>T100</f>
        <v>0</v>
      </c>
      <c r="U137" s="188"/>
      <c r="V137" s="188"/>
      <c r="W137" s="188"/>
      <c r="X137" s="188"/>
    </row>
    <row r="138" spans="1:24" ht="17.25" customHeight="1" x14ac:dyDescent="0.25">
      <c r="A138" s="204" t="s">
        <v>71</v>
      </c>
      <c r="B138" s="205"/>
      <c r="C138" s="205"/>
      <c r="D138" s="205"/>
      <c r="E138" s="158">
        <f t="shared" si="1"/>
        <v>17.8</v>
      </c>
      <c r="F138" s="147">
        <f>F111</f>
        <v>17.8</v>
      </c>
      <c r="G138" s="147">
        <f>G111</f>
        <v>0</v>
      </c>
      <c r="H138" s="150">
        <f>H111</f>
        <v>0</v>
      </c>
      <c r="I138" s="157">
        <f>J138+L138</f>
        <v>20</v>
      </c>
      <c r="J138" s="147">
        <f>J111</f>
        <v>20</v>
      </c>
      <c r="K138" s="147">
        <f>K111</f>
        <v>0</v>
      </c>
      <c r="L138" s="150">
        <f>L111</f>
        <v>0</v>
      </c>
      <c r="M138" s="157">
        <f t="shared" si="3"/>
        <v>20</v>
      </c>
      <c r="N138" s="147">
        <f>N111</f>
        <v>20</v>
      </c>
      <c r="O138" s="147">
        <f>O111</f>
        <v>0</v>
      </c>
      <c r="P138" s="150">
        <f>P111</f>
        <v>0</v>
      </c>
      <c r="Q138" s="164">
        <f t="shared" si="4"/>
        <v>20</v>
      </c>
      <c r="R138" s="147">
        <f>R111</f>
        <v>20</v>
      </c>
      <c r="S138" s="147">
        <f>S111</f>
        <v>0</v>
      </c>
      <c r="T138" s="150">
        <f>T111</f>
        <v>0</v>
      </c>
      <c r="U138" s="188"/>
      <c r="V138" s="188"/>
      <c r="W138" s="188"/>
      <c r="X138" s="188"/>
    </row>
    <row r="139" spans="1:24" ht="25.5" customHeight="1" x14ac:dyDescent="0.25">
      <c r="A139" s="204" t="s">
        <v>84</v>
      </c>
      <c r="B139" s="205"/>
      <c r="C139" s="205"/>
      <c r="D139" s="205"/>
      <c r="E139" s="158">
        <f t="shared" si="1"/>
        <v>9</v>
      </c>
      <c r="F139" s="147">
        <f>F65</f>
        <v>9</v>
      </c>
      <c r="G139" s="147">
        <f t="shared" ref="G139:H139" si="11">G65</f>
        <v>0</v>
      </c>
      <c r="H139" s="147">
        <f t="shared" si="11"/>
        <v>0</v>
      </c>
      <c r="I139" s="158">
        <f t="shared" si="2"/>
        <v>17.2</v>
      </c>
      <c r="J139" s="147">
        <f>J65</f>
        <v>17.2</v>
      </c>
      <c r="K139" s="147">
        <f t="shared" ref="K139:L139" si="12">K65</f>
        <v>0</v>
      </c>
      <c r="L139" s="147">
        <f t="shared" si="12"/>
        <v>0</v>
      </c>
      <c r="M139" s="157">
        <f t="shared" si="3"/>
        <v>0</v>
      </c>
      <c r="N139" s="147">
        <f>N65</f>
        <v>0</v>
      </c>
      <c r="O139" s="147">
        <f t="shared" ref="O139:P139" si="13">O65</f>
        <v>0</v>
      </c>
      <c r="P139" s="147">
        <f t="shared" si="13"/>
        <v>0</v>
      </c>
      <c r="Q139" s="164">
        <f t="shared" si="4"/>
        <v>0</v>
      </c>
      <c r="R139" s="147">
        <f>R65</f>
        <v>0</v>
      </c>
      <c r="S139" s="147">
        <f t="shared" ref="S139:T139" si="14">S65</f>
        <v>0</v>
      </c>
      <c r="T139" s="150">
        <f t="shared" si="14"/>
        <v>0</v>
      </c>
      <c r="U139" s="188"/>
      <c r="V139" s="188"/>
      <c r="W139" s="188"/>
      <c r="X139" s="188"/>
    </row>
    <row r="140" spans="1:24" x14ac:dyDescent="0.25">
      <c r="A140" s="204" t="s">
        <v>81</v>
      </c>
      <c r="B140" s="205"/>
      <c r="C140" s="205"/>
      <c r="D140" s="205"/>
      <c r="E140" s="158">
        <f t="shared" si="1"/>
        <v>952.2</v>
      </c>
      <c r="F140" s="147">
        <f>F108+F96+F85+F73+F66+F42+F30+F16</f>
        <v>645.9</v>
      </c>
      <c r="G140" s="147">
        <f>G108+G96+G85+G73+G66+G42+G30+G16</f>
        <v>21.8</v>
      </c>
      <c r="H140" s="150">
        <f>H108+H96+H85+H73+H66+H42+H30+H16</f>
        <v>306.3</v>
      </c>
      <c r="I140" s="157">
        <f t="shared" si="2"/>
        <v>1656.7000000000003</v>
      </c>
      <c r="J140" s="147">
        <f>J108+J96+J85+J73+J66+J42+J30+J16</f>
        <v>1002.2000000000002</v>
      </c>
      <c r="K140" s="147">
        <f>K108+K96+K85+K73+K66+K42+K30+K16</f>
        <v>0</v>
      </c>
      <c r="L140" s="150">
        <f>L108+L96+L85+L73+L66+L42+L30+L16</f>
        <v>654.5</v>
      </c>
      <c r="M140" s="157">
        <f t="shared" si="3"/>
        <v>355.5</v>
      </c>
      <c r="N140" s="147">
        <f>N108+N96+N85+N73+N66+N42+N30+N16</f>
        <v>236</v>
      </c>
      <c r="O140" s="147">
        <f>O108+O96+O85+O73+O66+O42+O30+O16</f>
        <v>0</v>
      </c>
      <c r="P140" s="150">
        <f>P108+P96+P85+P73+P66+P42+P30+P16</f>
        <v>119.5</v>
      </c>
      <c r="Q140" s="164">
        <f t="shared" si="4"/>
        <v>275.5</v>
      </c>
      <c r="R140" s="147">
        <f>R108+R96+R85+R73+R66+R42+R30+R16</f>
        <v>236</v>
      </c>
      <c r="S140" s="147">
        <f>S108+S96+S85+S73+S66+S42+S30+S16</f>
        <v>0</v>
      </c>
      <c r="T140" s="150">
        <f>T108+T96+T85+T73+T66+T42+T30+T16</f>
        <v>39.5</v>
      </c>
      <c r="U140" s="188"/>
      <c r="V140" s="188"/>
      <c r="W140" s="188"/>
      <c r="X140" s="188"/>
    </row>
    <row r="141" spans="1:24" ht="25.5" customHeight="1" x14ac:dyDescent="0.25">
      <c r="A141" s="204" t="s">
        <v>82</v>
      </c>
      <c r="B141" s="205"/>
      <c r="C141" s="205"/>
      <c r="D141" s="205"/>
      <c r="E141" s="158">
        <f t="shared" si="1"/>
        <v>436.8</v>
      </c>
      <c r="F141" s="147">
        <f>F105+F77+F67+F43+F17</f>
        <v>152.19999999999999</v>
      </c>
      <c r="G141" s="147">
        <f>G105+G77+G67+G43+G17</f>
        <v>0</v>
      </c>
      <c r="H141" s="150">
        <f>H105+H77+H67+H43+H17</f>
        <v>284.60000000000002</v>
      </c>
      <c r="I141" s="157">
        <f t="shared" si="2"/>
        <v>0</v>
      </c>
      <c r="J141" s="147">
        <f>J105+J77+J67+J43+J17</f>
        <v>0</v>
      </c>
      <c r="K141" s="147">
        <f>K105+K77+K67+K43+K17</f>
        <v>0</v>
      </c>
      <c r="L141" s="150">
        <f>L105+L77+L67+L43+L17</f>
        <v>0</v>
      </c>
      <c r="M141" s="157">
        <f t="shared" si="3"/>
        <v>0</v>
      </c>
      <c r="N141" s="147">
        <f>N105+N77+N67+N43+N17</f>
        <v>0</v>
      </c>
      <c r="O141" s="147">
        <f>O105+O77+O67+O43+O17</f>
        <v>0</v>
      </c>
      <c r="P141" s="150">
        <f>P105+P77+P67+P43+P17</f>
        <v>0</v>
      </c>
      <c r="Q141" s="164">
        <f t="shared" si="4"/>
        <v>0</v>
      </c>
      <c r="R141" s="147">
        <f>R105+R77+R67+R43+R17</f>
        <v>0</v>
      </c>
      <c r="S141" s="147">
        <f>S105+S77+S67+S43+S17</f>
        <v>0</v>
      </c>
      <c r="T141" s="150">
        <f>T105+T77+T67+T43+T17</f>
        <v>0</v>
      </c>
      <c r="U141" s="188"/>
      <c r="V141" s="188"/>
      <c r="W141" s="188"/>
      <c r="X141" s="188"/>
    </row>
    <row r="142" spans="1:24" ht="25.5" customHeight="1" x14ac:dyDescent="0.25">
      <c r="A142" s="204" t="s">
        <v>78</v>
      </c>
      <c r="B142" s="205"/>
      <c r="C142" s="205"/>
      <c r="D142" s="205"/>
      <c r="E142" s="158">
        <f t="shared" si="1"/>
        <v>1730</v>
      </c>
      <c r="F142" s="147">
        <f>F41</f>
        <v>1717.3</v>
      </c>
      <c r="G142" s="147">
        <f>G41</f>
        <v>0</v>
      </c>
      <c r="H142" s="150">
        <f>H41</f>
        <v>12.7</v>
      </c>
      <c r="I142" s="158">
        <f t="shared" si="2"/>
        <v>1950</v>
      </c>
      <c r="J142" s="147">
        <f>J41</f>
        <v>1950</v>
      </c>
      <c r="K142" s="147">
        <f>K41</f>
        <v>0</v>
      </c>
      <c r="L142" s="150">
        <f>L41</f>
        <v>0</v>
      </c>
      <c r="M142" s="158">
        <f t="shared" si="3"/>
        <v>1700</v>
      </c>
      <c r="N142" s="147">
        <f>N41</f>
        <v>1700</v>
      </c>
      <c r="O142" s="147">
        <f>O41</f>
        <v>0</v>
      </c>
      <c r="P142" s="150">
        <f>P41</f>
        <v>0</v>
      </c>
      <c r="Q142" s="164">
        <f t="shared" si="4"/>
        <v>1700</v>
      </c>
      <c r="R142" s="147">
        <f>R41</f>
        <v>1700</v>
      </c>
      <c r="S142" s="147">
        <f>S41</f>
        <v>0</v>
      </c>
      <c r="T142" s="150">
        <f>T41</f>
        <v>0</v>
      </c>
      <c r="U142" s="188"/>
      <c r="V142" s="188"/>
      <c r="W142" s="188"/>
      <c r="X142" s="188"/>
    </row>
    <row r="143" spans="1:24" ht="25.5" customHeight="1" x14ac:dyDescent="0.25">
      <c r="A143" s="204" t="s">
        <v>97</v>
      </c>
      <c r="B143" s="205"/>
      <c r="C143" s="205"/>
      <c r="D143" s="205"/>
      <c r="E143" s="158">
        <f t="shared" si="1"/>
        <v>0</v>
      </c>
      <c r="F143" s="147">
        <f>F68</f>
        <v>0</v>
      </c>
      <c r="G143" s="147">
        <f t="shared" ref="G143:H143" si="15">G68</f>
        <v>0</v>
      </c>
      <c r="H143" s="150">
        <f t="shared" si="15"/>
        <v>0</v>
      </c>
      <c r="I143" s="158">
        <f t="shared" si="2"/>
        <v>1761.3</v>
      </c>
      <c r="J143" s="147">
        <f>J68</f>
        <v>1761.3</v>
      </c>
      <c r="K143" s="147">
        <f t="shared" ref="K143:L143" si="16">K68</f>
        <v>0</v>
      </c>
      <c r="L143" s="150">
        <f t="shared" si="16"/>
        <v>0</v>
      </c>
      <c r="M143" s="158">
        <f t="shared" si="3"/>
        <v>0</v>
      </c>
      <c r="N143" s="147">
        <f>N68</f>
        <v>0</v>
      </c>
      <c r="O143" s="147">
        <f t="shared" ref="O143:P143" si="17">O68</f>
        <v>0</v>
      </c>
      <c r="P143" s="150">
        <f t="shared" si="17"/>
        <v>0</v>
      </c>
      <c r="Q143" s="158">
        <f t="shared" si="4"/>
        <v>0</v>
      </c>
      <c r="R143" s="147">
        <f>R68</f>
        <v>0</v>
      </c>
      <c r="S143" s="147">
        <f t="shared" ref="S143:T143" si="18">S68</f>
        <v>0</v>
      </c>
      <c r="T143" s="150">
        <f t="shared" si="18"/>
        <v>0</v>
      </c>
      <c r="U143" s="188"/>
      <c r="V143" s="188"/>
      <c r="W143" s="188"/>
      <c r="X143" s="188"/>
    </row>
    <row r="144" spans="1:24" ht="25.5" customHeight="1" x14ac:dyDescent="0.25">
      <c r="A144" s="204" t="s">
        <v>98</v>
      </c>
      <c r="B144" s="205"/>
      <c r="C144" s="205"/>
      <c r="D144" s="205"/>
      <c r="E144" s="158">
        <f>F144+H144</f>
        <v>0</v>
      </c>
      <c r="F144" s="147">
        <f>F69+F78+F57+F113+F20</f>
        <v>0</v>
      </c>
      <c r="G144" s="147">
        <f t="shared" ref="G144:H144" si="19">G69+G78+G57+G113+G20</f>
        <v>0</v>
      </c>
      <c r="H144" s="147">
        <f t="shared" si="19"/>
        <v>0</v>
      </c>
      <c r="I144" s="158">
        <f t="shared" si="2"/>
        <v>1727.4379999999999</v>
      </c>
      <c r="J144" s="147">
        <f>J69+J78+J57+J113+J20</f>
        <v>528.37799999999993</v>
      </c>
      <c r="K144" s="147">
        <f t="shared" ref="K144:L144" si="20">K69+K78+K57+K113+K20</f>
        <v>71.211000000000013</v>
      </c>
      <c r="L144" s="147">
        <f t="shared" si="20"/>
        <v>1199.06</v>
      </c>
      <c r="M144" s="158">
        <f t="shared" si="3"/>
        <v>0</v>
      </c>
      <c r="N144" s="147">
        <f>N69+N78+N57+N113+N20</f>
        <v>0</v>
      </c>
      <c r="O144" s="147">
        <f t="shared" ref="O144:P144" si="21">O69+O78+O57+O113+O20</f>
        <v>0</v>
      </c>
      <c r="P144" s="147">
        <f t="shared" si="21"/>
        <v>0</v>
      </c>
      <c r="Q144" s="158">
        <f t="shared" si="4"/>
        <v>0</v>
      </c>
      <c r="R144" s="147">
        <f>R69+R78+R57+R113+R20</f>
        <v>0</v>
      </c>
      <c r="S144" s="147">
        <f t="shared" ref="S144:T144" si="22">S69+S78+S57+S113+S20</f>
        <v>0</v>
      </c>
      <c r="T144" s="147">
        <f t="shared" si="22"/>
        <v>0</v>
      </c>
      <c r="U144" s="188"/>
      <c r="V144" s="188"/>
      <c r="W144" s="188"/>
      <c r="X144" s="188"/>
    </row>
    <row r="145" spans="1:24" ht="25.5" customHeight="1" thickBot="1" x14ac:dyDescent="0.3">
      <c r="A145" s="192" t="s">
        <v>99</v>
      </c>
      <c r="B145" s="193"/>
      <c r="C145" s="193"/>
      <c r="D145" s="193"/>
      <c r="E145" s="158">
        <f t="shared" si="1"/>
        <v>0</v>
      </c>
      <c r="F145" s="183">
        <f>F112</f>
        <v>0</v>
      </c>
      <c r="G145" s="183">
        <f t="shared" ref="G145:H145" si="23">G112</f>
        <v>0</v>
      </c>
      <c r="H145" s="184">
        <f t="shared" si="23"/>
        <v>0</v>
      </c>
      <c r="I145" s="158">
        <f t="shared" si="2"/>
        <v>4</v>
      </c>
      <c r="J145" s="183">
        <f>J112</f>
        <v>4</v>
      </c>
      <c r="K145" s="183">
        <f t="shared" ref="K145:L145" si="24">K112</f>
        <v>0</v>
      </c>
      <c r="L145" s="183">
        <f t="shared" si="24"/>
        <v>0</v>
      </c>
      <c r="M145" s="158">
        <f t="shared" si="3"/>
        <v>0</v>
      </c>
      <c r="N145" s="183">
        <f>N112</f>
        <v>0</v>
      </c>
      <c r="O145" s="183">
        <f t="shared" ref="O145:P145" si="25">O112</f>
        <v>0</v>
      </c>
      <c r="P145" s="183">
        <f t="shared" si="25"/>
        <v>0</v>
      </c>
      <c r="Q145" s="174">
        <f t="shared" si="4"/>
        <v>0</v>
      </c>
      <c r="R145" s="183">
        <f>R112</f>
        <v>0</v>
      </c>
      <c r="S145" s="183">
        <f t="shared" ref="S145:T145" si="26">S112</f>
        <v>0</v>
      </c>
      <c r="T145" s="184">
        <f t="shared" si="26"/>
        <v>0</v>
      </c>
      <c r="U145" s="188"/>
      <c r="V145" s="188"/>
      <c r="W145" s="188"/>
      <c r="X145" s="188"/>
    </row>
    <row r="146" spans="1:24" ht="12.75" customHeight="1" thickBot="1" x14ac:dyDescent="0.3">
      <c r="A146" s="232" t="s">
        <v>29</v>
      </c>
      <c r="B146" s="233"/>
      <c r="C146" s="233"/>
      <c r="D146" s="234"/>
      <c r="E146" s="160">
        <f t="shared" si="1"/>
        <v>70039.539999999994</v>
      </c>
      <c r="F146" s="151">
        <f>SUM(F117:F145)</f>
        <v>62472.239999999991</v>
      </c>
      <c r="G146" s="151">
        <f t="shared" ref="G146:H146" si="27">SUM(G117:G145)</f>
        <v>32971.740000000013</v>
      </c>
      <c r="H146" s="151">
        <f t="shared" si="27"/>
        <v>7567.3</v>
      </c>
      <c r="I146" s="160">
        <f t="shared" si="2"/>
        <v>93624.172999999995</v>
      </c>
      <c r="J146" s="151">
        <f>SUM(J117:J145)</f>
        <v>73458.142999999996</v>
      </c>
      <c r="K146" s="151">
        <f>SUM(K117:K145)</f>
        <v>36397.862000000008</v>
      </c>
      <c r="L146" s="185">
        <f t="shared" ref="L146" si="28">SUM(L117:L145)</f>
        <v>20166.030000000002</v>
      </c>
      <c r="M146" s="161">
        <f t="shared" ref="M146" si="29">N146+P146</f>
        <v>101444.71999999997</v>
      </c>
      <c r="N146" s="151">
        <f>SUM(N117:N145)</f>
        <v>70712.199999999983</v>
      </c>
      <c r="O146" s="151">
        <f t="shared" ref="O146" si="30">SUM(O117:O145)</f>
        <v>36028.200000000004</v>
      </c>
      <c r="P146" s="151">
        <f t="shared" ref="P146" si="31">SUM(P117:P145)</f>
        <v>30732.519999999997</v>
      </c>
      <c r="Q146" s="162">
        <f t="shared" si="4"/>
        <v>91483.599999999977</v>
      </c>
      <c r="R146" s="151">
        <f>SUM(R117:R145)</f>
        <v>69861.599999999977</v>
      </c>
      <c r="S146" s="151">
        <f t="shared" ref="S146" si="32">SUM(S117:S145)</f>
        <v>35896.700000000004</v>
      </c>
      <c r="T146" s="185">
        <f t="shared" ref="T146" si="33">SUM(T117:T145)</f>
        <v>21622</v>
      </c>
      <c r="U146" s="188"/>
      <c r="V146" s="188"/>
      <c r="W146" s="188"/>
      <c r="X146" s="188"/>
    </row>
    <row r="147" spans="1:24" ht="12.75" customHeight="1" x14ac:dyDescent="0.25">
      <c r="A147" s="230"/>
      <c r="B147" s="230"/>
      <c r="C147" s="230"/>
      <c r="D147" s="230"/>
    </row>
    <row r="148" spans="1:24" s="9" customFormat="1" ht="12.75" customHeight="1" x14ac:dyDescent="0.25">
      <c r="A148" s="231"/>
      <c r="B148" s="231"/>
      <c r="C148" s="231"/>
      <c r="D148" s="231"/>
      <c r="E148" s="28">
        <f t="shared" ref="E148:T148" si="34">E146-E116</f>
        <v>0</v>
      </c>
      <c r="F148" s="28">
        <f t="shared" si="34"/>
        <v>0</v>
      </c>
      <c r="G148" s="28">
        <f t="shared" si="34"/>
        <v>0</v>
      </c>
      <c r="H148" s="28">
        <f t="shared" si="34"/>
        <v>0</v>
      </c>
      <c r="I148" s="28"/>
      <c r="J148" s="28">
        <f t="shared" si="34"/>
        <v>-147</v>
      </c>
      <c r="K148" s="28">
        <f t="shared" si="34"/>
        <v>0</v>
      </c>
      <c r="L148" s="28">
        <f t="shared" si="34"/>
        <v>0</v>
      </c>
      <c r="M148" s="28">
        <f t="shared" si="34"/>
        <v>0</v>
      </c>
      <c r="N148" s="28">
        <f t="shared" si="34"/>
        <v>0</v>
      </c>
      <c r="O148" s="28">
        <f t="shared" si="34"/>
        <v>0</v>
      </c>
      <c r="P148" s="28">
        <f t="shared" si="34"/>
        <v>0</v>
      </c>
      <c r="Q148" s="28">
        <f t="shared" si="34"/>
        <v>0</v>
      </c>
      <c r="R148" s="28">
        <f t="shared" si="34"/>
        <v>0</v>
      </c>
      <c r="S148" s="28">
        <f t="shared" si="34"/>
        <v>0</v>
      </c>
      <c r="T148" s="28">
        <f t="shared" si="34"/>
        <v>0</v>
      </c>
    </row>
    <row r="149" spans="1:24" ht="12.75" customHeight="1" x14ac:dyDescent="0.25">
      <c r="A149" s="230"/>
      <c r="B149" s="230"/>
      <c r="C149" s="230"/>
      <c r="D149" s="230"/>
    </row>
    <row r="150" spans="1:24" ht="12.75" customHeight="1" x14ac:dyDescent="0.25">
      <c r="A150" s="230"/>
      <c r="B150" s="230"/>
      <c r="C150" s="230"/>
      <c r="D150" s="230"/>
    </row>
    <row r="151" spans="1:24" ht="12.75" customHeight="1" x14ac:dyDescent="0.25">
      <c r="A151" s="230"/>
      <c r="B151" s="230"/>
      <c r="C151" s="230"/>
      <c r="D151" s="230"/>
    </row>
    <row r="152" spans="1:24" ht="12.75" customHeight="1" x14ac:dyDescent="0.25">
      <c r="A152" s="230"/>
      <c r="B152" s="230"/>
      <c r="C152" s="230"/>
      <c r="D152" s="230"/>
    </row>
    <row r="153" spans="1:24" ht="12.75" customHeight="1" x14ac:dyDescent="0.25">
      <c r="A153" s="230"/>
      <c r="B153" s="230"/>
      <c r="C153" s="230"/>
      <c r="D153" s="230"/>
    </row>
    <row r="154" spans="1:24" ht="12.75" customHeight="1" x14ac:dyDescent="0.25">
      <c r="A154" s="230"/>
      <c r="B154" s="230"/>
      <c r="C154" s="230"/>
      <c r="D154" s="230"/>
    </row>
    <row r="155" spans="1:24" x14ac:dyDescent="0.25">
      <c r="A155" s="230"/>
      <c r="B155" s="230"/>
      <c r="C155" s="230"/>
      <c r="D155" s="230"/>
    </row>
    <row r="156" spans="1:24" x14ac:dyDescent="0.25">
      <c r="A156" s="230"/>
      <c r="B156" s="230"/>
      <c r="C156" s="230"/>
      <c r="D156" s="230"/>
    </row>
  </sheetData>
  <mergeCells count="104">
    <mergeCell ref="C71:C78"/>
    <mergeCell ref="B71:B78"/>
    <mergeCell ref="A71:A78"/>
    <mergeCell ref="A79:D79"/>
    <mergeCell ref="A119:D119"/>
    <mergeCell ref="A124:D124"/>
    <mergeCell ref="A125:D125"/>
    <mergeCell ref="A98:D98"/>
    <mergeCell ref="A129:D129"/>
    <mergeCell ref="A123:D123"/>
    <mergeCell ref="A127:D127"/>
    <mergeCell ref="A126:D126"/>
    <mergeCell ref="C92:C97"/>
    <mergeCell ref="A122:D122"/>
    <mergeCell ref="A121:D121"/>
    <mergeCell ref="A117:D117"/>
    <mergeCell ref="A118:D118"/>
    <mergeCell ref="A116:D116"/>
    <mergeCell ref="C99:C114"/>
    <mergeCell ref="B99:B114"/>
    <mergeCell ref="A99:A114"/>
    <mergeCell ref="A120:D120"/>
    <mergeCell ref="A59:A69"/>
    <mergeCell ref="C47:C57"/>
    <mergeCell ref="B47:B57"/>
    <mergeCell ref="A47:A57"/>
    <mergeCell ref="A4:A7"/>
    <mergeCell ref="E4:H4"/>
    <mergeCell ref="J5:L5"/>
    <mergeCell ref="B4:B7"/>
    <mergeCell ref="A22:A30"/>
    <mergeCell ref="B22:B30"/>
    <mergeCell ref="A21:D21"/>
    <mergeCell ref="Q1:T1"/>
    <mergeCell ref="I4:L4"/>
    <mergeCell ref="A2:T2"/>
    <mergeCell ref="M4:P4"/>
    <mergeCell ref="S3:T3"/>
    <mergeCell ref="D4:D7"/>
    <mergeCell ref="F5:H5"/>
    <mergeCell ref="E5:E7"/>
    <mergeCell ref="H6:H7"/>
    <mergeCell ref="F6:G6"/>
    <mergeCell ref="R5:T5"/>
    <mergeCell ref="R6:S6"/>
    <mergeCell ref="J6:K6"/>
    <mergeCell ref="Q4:T4"/>
    <mergeCell ref="T6:T7"/>
    <mergeCell ref="I5:I7"/>
    <mergeCell ref="M5:M7"/>
    <mergeCell ref="P6:P7"/>
    <mergeCell ref="C4:C7"/>
    <mergeCell ref="Q5:Q7"/>
    <mergeCell ref="L6:L7"/>
    <mergeCell ref="N6:O6"/>
    <mergeCell ref="N5:P5"/>
    <mergeCell ref="A156:D156"/>
    <mergeCell ref="A132:D132"/>
    <mergeCell ref="A154:D154"/>
    <mergeCell ref="A134:D134"/>
    <mergeCell ref="A135:D135"/>
    <mergeCell ref="A152:D152"/>
    <mergeCell ref="A153:D153"/>
    <mergeCell ref="A137:D137"/>
    <mergeCell ref="A133:D133"/>
    <mergeCell ref="A148:D148"/>
    <mergeCell ref="A150:D150"/>
    <mergeCell ref="A151:D151"/>
    <mergeCell ref="A146:D146"/>
    <mergeCell ref="A149:D149"/>
    <mergeCell ref="A138:D138"/>
    <mergeCell ref="A139:D139"/>
    <mergeCell ref="A136:D136"/>
    <mergeCell ref="A155:D155"/>
    <mergeCell ref="A147:D147"/>
    <mergeCell ref="A142:D142"/>
    <mergeCell ref="A140:D140"/>
    <mergeCell ref="A141:D141"/>
    <mergeCell ref="A143:D143"/>
    <mergeCell ref="A144:D144"/>
    <mergeCell ref="A145:D145"/>
    <mergeCell ref="C8:C20"/>
    <mergeCell ref="B8:B20"/>
    <mergeCell ref="A8:A20"/>
    <mergeCell ref="C22:C30"/>
    <mergeCell ref="A32:A45"/>
    <mergeCell ref="B32:B45"/>
    <mergeCell ref="C32:C45"/>
    <mergeCell ref="A131:D131"/>
    <mergeCell ref="A91:D91"/>
    <mergeCell ref="B92:B97"/>
    <mergeCell ref="B80:B90"/>
    <mergeCell ref="A80:A90"/>
    <mergeCell ref="A128:D128"/>
    <mergeCell ref="A92:A97"/>
    <mergeCell ref="C80:C90"/>
    <mergeCell ref="A115:D115"/>
    <mergeCell ref="A130:D130"/>
    <mergeCell ref="A31:D31"/>
    <mergeCell ref="A46:D46"/>
    <mergeCell ref="A58:D58"/>
    <mergeCell ref="A70:D70"/>
    <mergeCell ref="C59:C69"/>
    <mergeCell ref="B59:B69"/>
  </mergeCells>
  <phoneticPr fontId="0" type="noConversion"/>
  <pageMargins left="0.15748031496062992" right="0.15748031496062992" top="0.42" bottom="0.19685039370078741" header="0.11811023622047245" footer="0"/>
  <pageSetup paperSize="9" scale="73" fitToHeight="3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s3"/>
  <dimension ref="A1:K37"/>
  <sheetViews>
    <sheetView topLeftCell="A34" zoomScale="85" zoomScaleNormal="85" workbookViewId="0">
      <selection activeCell="U33" sqref="U33"/>
    </sheetView>
  </sheetViews>
  <sheetFormatPr defaultColWidth="9.1796875" defaultRowHeight="12.5" x14ac:dyDescent="0.25"/>
  <cols>
    <col min="1" max="1" width="10.54296875" style="14" customWidth="1"/>
    <col min="2" max="2" width="36.7265625" style="14" customWidth="1"/>
    <col min="3" max="3" width="10.81640625" style="14" customWidth="1"/>
    <col min="4" max="4" width="45.453125" style="14" customWidth="1"/>
    <col min="5" max="5" width="13.453125" style="33" customWidth="1"/>
    <col min="6" max="16384" width="9.1796875" style="14"/>
  </cols>
  <sheetData>
    <row r="1" spans="1:11" ht="15.75" customHeight="1" x14ac:dyDescent="0.25">
      <c r="A1" s="275" t="s">
        <v>90</v>
      </c>
      <c r="B1" s="275"/>
      <c r="C1" s="275"/>
      <c r="D1" s="275"/>
      <c r="E1" s="275"/>
      <c r="F1" s="13"/>
      <c r="G1" s="13"/>
      <c r="H1" s="13"/>
      <c r="I1" s="13"/>
      <c r="J1" s="13"/>
      <c r="K1" s="13"/>
    </row>
    <row r="2" spans="1:11" x14ac:dyDescent="0.25">
      <c r="A2" s="13"/>
      <c r="B2" s="13"/>
      <c r="C2" s="13"/>
      <c r="D2" s="13"/>
      <c r="E2" s="34" t="s">
        <v>48</v>
      </c>
      <c r="F2" s="21" t="s">
        <v>47</v>
      </c>
      <c r="G2" s="13"/>
      <c r="H2" s="13"/>
      <c r="I2" s="13"/>
      <c r="J2" s="13"/>
      <c r="K2" s="13"/>
    </row>
    <row r="3" spans="1:11" ht="36.75" customHeight="1" x14ac:dyDescent="0.25">
      <c r="A3" s="283">
        <v>1</v>
      </c>
      <c r="B3" s="280" t="s">
        <v>49</v>
      </c>
      <c r="C3" s="15">
        <v>1</v>
      </c>
      <c r="D3" s="16" t="s">
        <v>10</v>
      </c>
      <c r="E3" s="30">
        <f>'1 lentele'!I21</f>
        <v>29884.590999999997</v>
      </c>
      <c r="F3" s="13">
        <f t="shared" ref="F3:F11" si="0">E3/$E$12*100</f>
        <v>31.869699443772561</v>
      </c>
      <c r="G3" s="13"/>
      <c r="H3" s="13"/>
      <c r="I3" s="13"/>
      <c r="J3" s="13"/>
      <c r="K3" s="13"/>
    </row>
    <row r="4" spans="1:11" ht="33.75" customHeight="1" x14ac:dyDescent="0.25">
      <c r="A4" s="284"/>
      <c r="B4" s="281"/>
      <c r="C4" s="15">
        <v>2</v>
      </c>
      <c r="D4" s="16" t="s">
        <v>15</v>
      </c>
      <c r="E4" s="30">
        <f>'1 lentele'!I31</f>
        <v>3660.3999999999996</v>
      </c>
      <c r="F4" s="13">
        <f t="shared" si="0"/>
        <v>3.9035450692293248</v>
      </c>
      <c r="G4" s="13"/>
      <c r="H4" s="13"/>
      <c r="I4" s="13"/>
      <c r="J4" s="13"/>
      <c r="K4" s="13"/>
    </row>
    <row r="5" spans="1:11" ht="25" x14ac:dyDescent="0.25">
      <c r="A5" s="285"/>
      <c r="B5" s="282"/>
      <c r="C5" s="15" t="s">
        <v>41</v>
      </c>
      <c r="D5" s="17" t="s">
        <v>22</v>
      </c>
      <c r="E5" s="30">
        <f>'1 lentele'!I79</f>
        <v>11776.099999999999</v>
      </c>
      <c r="F5" s="13">
        <f t="shared" si="0"/>
        <v>12.558337091506791</v>
      </c>
      <c r="G5" s="13"/>
      <c r="H5" s="13"/>
      <c r="I5" s="13"/>
      <c r="J5" s="13"/>
      <c r="K5" s="13"/>
    </row>
    <row r="6" spans="1:11" ht="38.25" customHeight="1" x14ac:dyDescent="0.25">
      <c r="A6" s="278" t="s">
        <v>36</v>
      </c>
      <c r="B6" s="279" t="s">
        <v>37</v>
      </c>
      <c r="C6" s="15" t="s">
        <v>38</v>
      </c>
      <c r="D6" s="16" t="s">
        <v>17</v>
      </c>
      <c r="E6" s="30">
        <f>'1 lentele'!I46</f>
        <v>5691.2</v>
      </c>
      <c r="F6" s="13">
        <f t="shared" si="0"/>
        <v>6.0692426232100143</v>
      </c>
      <c r="G6" s="13"/>
      <c r="H6" s="13"/>
      <c r="I6" s="13"/>
      <c r="J6" s="13"/>
      <c r="K6" s="13"/>
    </row>
    <row r="7" spans="1:11" ht="24.75" customHeight="1" x14ac:dyDescent="0.25">
      <c r="A7" s="278"/>
      <c r="B7" s="279"/>
      <c r="C7" s="15" t="s">
        <v>39</v>
      </c>
      <c r="D7" s="16" t="s">
        <v>20</v>
      </c>
      <c r="E7" s="30">
        <f>'1 lentele'!I58</f>
        <v>1785.2999999999997</v>
      </c>
      <c r="F7" s="13">
        <f t="shared" si="0"/>
        <v>1.9038900153248592</v>
      </c>
      <c r="G7" s="13"/>
      <c r="H7" s="13"/>
      <c r="I7" s="13"/>
      <c r="J7" s="13"/>
      <c r="K7" s="13"/>
    </row>
    <row r="8" spans="1:11" ht="22.5" customHeight="1" x14ac:dyDescent="0.25">
      <c r="A8" s="278"/>
      <c r="B8" s="279"/>
      <c r="C8" s="15" t="s">
        <v>40</v>
      </c>
      <c r="D8" s="16" t="s">
        <v>21</v>
      </c>
      <c r="E8" s="30">
        <f>'1 lentele'!I70</f>
        <v>24851.41</v>
      </c>
      <c r="F8" s="13">
        <f t="shared" si="0"/>
        <v>26.502185271799899</v>
      </c>
      <c r="G8" s="13"/>
      <c r="H8" s="13"/>
      <c r="I8" s="13"/>
      <c r="J8" s="13"/>
      <c r="K8" s="13"/>
    </row>
    <row r="9" spans="1:11" ht="32.25" customHeight="1" x14ac:dyDescent="0.25">
      <c r="A9" s="277" t="s">
        <v>38</v>
      </c>
      <c r="B9" s="279" t="s">
        <v>42</v>
      </c>
      <c r="C9" s="15" t="s">
        <v>43</v>
      </c>
      <c r="D9" s="169" t="s">
        <v>23</v>
      </c>
      <c r="E9" s="30">
        <f>'1 lentele'!I91</f>
        <v>4154.38</v>
      </c>
      <c r="F9" s="13">
        <f t="shared" si="0"/>
        <v>4.4303380954827141</v>
      </c>
      <c r="G9" s="13"/>
      <c r="H9" s="13"/>
      <c r="I9" s="13"/>
      <c r="J9" s="13"/>
      <c r="K9" s="13"/>
    </row>
    <row r="10" spans="1:11" ht="21" customHeight="1" x14ac:dyDescent="0.25">
      <c r="A10" s="278"/>
      <c r="B10" s="279"/>
      <c r="C10" s="15" t="s">
        <v>44</v>
      </c>
      <c r="D10" s="16" t="s">
        <v>24</v>
      </c>
      <c r="E10" s="30">
        <f>'1 lentele'!I98</f>
        <v>1837.9</v>
      </c>
      <c r="F10" s="13">
        <f t="shared" si="0"/>
        <v>1.9599840134238273</v>
      </c>
      <c r="G10" s="13"/>
      <c r="H10" s="13"/>
      <c r="I10" s="13"/>
      <c r="J10" s="13"/>
      <c r="K10" s="13"/>
    </row>
    <row r="11" spans="1:11" ht="25" x14ac:dyDescent="0.25">
      <c r="A11" s="29" t="s">
        <v>39</v>
      </c>
      <c r="B11" s="16" t="s">
        <v>45</v>
      </c>
      <c r="C11" s="15" t="s">
        <v>46</v>
      </c>
      <c r="D11" s="16" t="s">
        <v>26</v>
      </c>
      <c r="E11" s="30">
        <f>'1 lentele'!I115</f>
        <v>10129.892</v>
      </c>
      <c r="F11" s="13">
        <f t="shared" si="0"/>
        <v>10.802778376250025</v>
      </c>
      <c r="G11" s="13"/>
      <c r="H11" s="13"/>
      <c r="I11" s="13"/>
      <c r="J11" s="13"/>
      <c r="K11" s="13"/>
    </row>
    <row r="12" spans="1:11" ht="16.5" customHeight="1" x14ac:dyDescent="0.25">
      <c r="A12" s="276"/>
      <c r="B12" s="276"/>
      <c r="C12" s="276"/>
      <c r="D12" s="13"/>
      <c r="E12" s="31">
        <f>SUM(E3:E11)</f>
        <v>93771.172999999981</v>
      </c>
      <c r="F12" s="13"/>
      <c r="G12" s="13"/>
      <c r="H12" s="13"/>
      <c r="I12" s="13"/>
      <c r="J12" s="13"/>
      <c r="K12" s="13"/>
    </row>
    <row r="13" spans="1:11" x14ac:dyDescent="0.25">
      <c r="A13" s="18"/>
      <c r="B13" s="13"/>
      <c r="C13" s="18"/>
      <c r="D13" s="13"/>
      <c r="E13" s="31"/>
      <c r="F13" s="13"/>
      <c r="G13" s="13"/>
      <c r="H13" s="13"/>
      <c r="I13" s="13"/>
      <c r="J13" s="13"/>
      <c r="K13" s="13"/>
    </row>
    <row r="14" spans="1:11" x14ac:dyDescent="0.25">
      <c r="A14" s="18"/>
      <c r="B14" s="13"/>
      <c r="C14" s="18"/>
      <c r="D14" s="13"/>
      <c r="E14" s="31"/>
      <c r="F14" s="13"/>
      <c r="G14" s="13"/>
      <c r="H14" s="13"/>
      <c r="I14" s="13"/>
      <c r="J14" s="13"/>
      <c r="K14" s="13"/>
    </row>
    <row r="15" spans="1:11" x14ac:dyDescent="0.25">
      <c r="A15" s="18"/>
      <c r="B15" s="13"/>
      <c r="C15" s="18"/>
      <c r="D15" s="13"/>
      <c r="E15" s="31"/>
      <c r="F15" s="13"/>
      <c r="G15" s="13"/>
      <c r="H15" s="13"/>
      <c r="I15" s="13"/>
      <c r="J15" s="13"/>
      <c r="K15" s="13"/>
    </row>
    <row r="16" spans="1:11" ht="25" x14ac:dyDescent="0.25">
      <c r="A16" s="18"/>
      <c r="B16" s="13"/>
      <c r="C16" s="18"/>
      <c r="D16" s="17" t="s">
        <v>49</v>
      </c>
      <c r="E16" s="32">
        <f>E3+E4+E5</f>
        <v>45321.090999999993</v>
      </c>
      <c r="F16" s="13"/>
      <c r="G16" s="13"/>
      <c r="H16" s="13"/>
      <c r="I16" s="13"/>
      <c r="J16" s="13"/>
      <c r="K16" s="13"/>
    </row>
    <row r="17" spans="1:11" ht="12.75" customHeight="1" x14ac:dyDescent="0.25">
      <c r="A17" s="18"/>
      <c r="C17" s="19"/>
      <c r="D17" s="16" t="s">
        <v>37</v>
      </c>
      <c r="E17" s="32">
        <f>E6+E7+E8</f>
        <v>32327.91</v>
      </c>
      <c r="F17" s="13"/>
      <c r="G17" s="13"/>
      <c r="H17" s="13"/>
      <c r="I17" s="13"/>
      <c r="J17" s="13"/>
      <c r="K17" s="13"/>
    </row>
    <row r="18" spans="1:11" x14ac:dyDescent="0.25">
      <c r="A18" s="18"/>
      <c r="C18" s="18"/>
      <c r="D18" s="16" t="s">
        <v>42</v>
      </c>
      <c r="E18" s="32">
        <f>E9+E10</f>
        <v>5992.2800000000007</v>
      </c>
      <c r="F18" s="13"/>
      <c r="G18" s="13"/>
      <c r="H18" s="13"/>
      <c r="I18" s="13"/>
      <c r="J18" s="13"/>
      <c r="K18" s="13"/>
    </row>
    <row r="19" spans="1:11" x14ac:dyDescent="0.25">
      <c r="A19" s="18"/>
      <c r="C19" s="18"/>
      <c r="D19" s="16" t="s">
        <v>45</v>
      </c>
      <c r="E19" s="32">
        <f>E11</f>
        <v>10129.892</v>
      </c>
      <c r="F19" s="13"/>
      <c r="G19" s="13"/>
      <c r="H19" s="13"/>
      <c r="I19" s="13"/>
      <c r="J19" s="13"/>
      <c r="K19" s="13"/>
    </row>
    <row r="20" spans="1:11" x14ac:dyDescent="0.25">
      <c r="A20" s="18"/>
      <c r="C20" s="13"/>
      <c r="D20" s="16"/>
      <c r="E20" s="32">
        <f>SUM(E16:E19)</f>
        <v>93771.172999999981</v>
      </c>
      <c r="F20" s="13"/>
      <c r="G20" s="13"/>
      <c r="H20" s="13"/>
      <c r="I20" s="13"/>
      <c r="J20" s="13"/>
      <c r="K20" s="13"/>
    </row>
    <row r="21" spans="1:11" x14ac:dyDescent="0.25">
      <c r="A21" s="18"/>
      <c r="B21" s="13"/>
      <c r="C21" s="13"/>
      <c r="D21" s="13"/>
      <c r="E21" s="31"/>
      <c r="F21" s="13"/>
      <c r="G21" s="13"/>
      <c r="H21" s="13"/>
      <c r="I21" s="13"/>
      <c r="J21" s="13"/>
      <c r="K21" s="13"/>
    </row>
    <row r="22" spans="1:11" x14ac:dyDescent="0.25">
      <c r="A22" s="18"/>
      <c r="B22" s="13"/>
      <c r="C22" s="13"/>
      <c r="D22" s="13"/>
      <c r="E22" s="31"/>
      <c r="F22" s="13"/>
      <c r="G22" s="13"/>
      <c r="H22" s="13"/>
      <c r="I22" s="13"/>
      <c r="J22" s="13"/>
      <c r="K22" s="13"/>
    </row>
    <row r="23" spans="1:11" x14ac:dyDescent="0.25">
      <c r="A23" s="18"/>
      <c r="B23" s="13"/>
      <c r="C23" s="13"/>
      <c r="D23" s="13"/>
      <c r="E23" s="31"/>
      <c r="F23" s="13"/>
      <c r="G23" s="13"/>
      <c r="H23" s="13"/>
      <c r="I23" s="13"/>
      <c r="J23" s="13"/>
      <c r="K23" s="13"/>
    </row>
    <row r="24" spans="1:11" x14ac:dyDescent="0.25">
      <c r="A24" s="18"/>
      <c r="B24" s="13"/>
      <c r="C24" s="13"/>
      <c r="D24" s="13"/>
      <c r="E24" s="31"/>
      <c r="F24" s="13"/>
      <c r="G24" s="13"/>
      <c r="H24" s="13"/>
      <c r="I24" s="13"/>
      <c r="J24" s="13"/>
      <c r="K24" s="13"/>
    </row>
    <row r="25" spans="1:11" x14ac:dyDescent="0.25">
      <c r="A25" s="13"/>
      <c r="B25" s="13"/>
      <c r="C25" s="13"/>
      <c r="D25" s="13"/>
      <c r="E25" s="31"/>
      <c r="F25" s="13"/>
      <c r="G25" s="13"/>
      <c r="H25" s="13"/>
      <c r="I25" s="13"/>
      <c r="J25" s="13"/>
      <c r="K25" s="13"/>
    </row>
    <row r="26" spans="1:11" x14ac:dyDescent="0.25">
      <c r="A26" s="13"/>
      <c r="B26" s="13"/>
      <c r="C26" s="13"/>
      <c r="D26" s="13"/>
      <c r="E26" s="31"/>
      <c r="F26" s="13"/>
      <c r="G26" s="13"/>
      <c r="H26" s="13"/>
      <c r="I26" s="13"/>
      <c r="J26" s="13"/>
      <c r="K26" s="13"/>
    </row>
    <row r="27" spans="1:11" x14ac:dyDescent="0.25">
      <c r="A27" s="13"/>
      <c r="B27" s="13"/>
      <c r="C27" s="13"/>
      <c r="D27" s="13"/>
      <c r="E27" s="31"/>
      <c r="F27" s="13"/>
      <c r="G27" s="13"/>
      <c r="H27" s="13"/>
      <c r="I27" s="13"/>
      <c r="J27" s="13"/>
      <c r="K27" s="13"/>
    </row>
    <row r="28" spans="1:11" x14ac:dyDescent="0.25">
      <c r="A28" s="13"/>
      <c r="B28" s="13"/>
      <c r="C28" s="13"/>
      <c r="D28" s="13"/>
      <c r="E28" s="31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31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31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31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31"/>
      <c r="F32" s="13"/>
      <c r="G32" s="13"/>
      <c r="H32" s="13"/>
      <c r="I32" s="13"/>
      <c r="J32" s="13"/>
      <c r="K32" s="13"/>
    </row>
    <row r="33" spans="1:11" x14ac:dyDescent="0.25">
      <c r="A33" s="13"/>
      <c r="B33" s="13"/>
      <c r="C33" s="13"/>
      <c r="D33" s="13"/>
      <c r="E33" s="31"/>
      <c r="F33" s="13"/>
      <c r="G33" s="13"/>
      <c r="H33" s="13"/>
      <c r="I33" s="13"/>
      <c r="J33" s="13"/>
      <c r="K33" s="13"/>
    </row>
    <row r="34" spans="1:11" x14ac:dyDescent="0.25">
      <c r="A34" s="13"/>
      <c r="B34" s="13"/>
      <c r="C34" s="13"/>
      <c r="D34" s="13"/>
      <c r="E34" s="31"/>
      <c r="F34" s="13"/>
      <c r="G34" s="13"/>
      <c r="H34" s="13"/>
      <c r="I34" s="13"/>
      <c r="J34" s="13"/>
      <c r="K34" s="13"/>
    </row>
    <row r="35" spans="1:11" x14ac:dyDescent="0.25">
      <c r="A35" s="13"/>
      <c r="B35" s="13"/>
      <c r="C35" s="13"/>
      <c r="D35" s="13"/>
      <c r="E35" s="31"/>
      <c r="F35" s="13"/>
      <c r="G35" s="13"/>
      <c r="H35" s="13"/>
      <c r="I35" s="13"/>
      <c r="J35" s="13"/>
      <c r="K35" s="13"/>
    </row>
    <row r="36" spans="1:11" x14ac:dyDescent="0.25">
      <c r="A36" s="13"/>
      <c r="B36" s="13"/>
      <c r="C36" s="13"/>
      <c r="D36" s="13"/>
      <c r="E36" s="31"/>
      <c r="F36" s="13"/>
      <c r="G36" s="13"/>
      <c r="H36" s="13"/>
      <c r="I36" s="13"/>
      <c r="J36" s="13"/>
      <c r="K36" s="13"/>
    </row>
    <row r="37" spans="1:11" x14ac:dyDescent="0.25">
      <c r="A37" s="13"/>
      <c r="B37" s="13"/>
      <c r="C37" s="13"/>
      <c r="D37" s="13"/>
      <c r="E37" s="31"/>
      <c r="F37" s="13"/>
      <c r="G37" s="13"/>
      <c r="H37" s="13"/>
      <c r="I37" s="13"/>
      <c r="J37" s="13"/>
      <c r="K37" s="13"/>
    </row>
  </sheetData>
  <mergeCells count="8">
    <mergeCell ref="A1:E1"/>
    <mergeCell ref="A12:C12"/>
    <mergeCell ref="A9:A10"/>
    <mergeCell ref="B9:B10"/>
    <mergeCell ref="A6:A8"/>
    <mergeCell ref="B6:B8"/>
    <mergeCell ref="B3:B5"/>
    <mergeCell ref="A3:A5"/>
  </mergeCells>
  <phoneticPr fontId="15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1 lentele</vt:lpstr>
      <vt:lpstr>2020 m. tikslai</vt:lpstr>
      <vt:lpstr>'1 lentele'!Print_Area</vt:lpstr>
      <vt:lpstr>'1 lentele'!Print_Titles</vt:lpstr>
    </vt:vector>
  </TitlesOfParts>
  <Company>Silutes r.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Šatkus</dc:creator>
  <cp:lastModifiedBy>Vartotojas</cp:lastModifiedBy>
  <cp:lastPrinted>2020-06-16T10:41:21Z</cp:lastPrinted>
  <dcterms:created xsi:type="dcterms:W3CDTF">2005-07-20T12:43:59Z</dcterms:created>
  <dcterms:modified xsi:type="dcterms:W3CDTF">2020-12-04T13:34:01Z</dcterms:modified>
</cp:coreProperties>
</file>