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2021-2023 tiklsinimas_2021-07\TS SVP 2021-20213_liepos men\"/>
    </mc:Choice>
  </mc:AlternateContent>
  <xr:revisionPtr revIDLastSave="0" documentId="13_ncr:1_{176CB936-BF13-4E8F-9975-1D1104E276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 lentele" sheetId="3" r:id="rId1"/>
    <sheet name="2021 m. tikslai" sheetId="4" r:id="rId2"/>
  </sheets>
  <definedNames>
    <definedName name="_xlnm.Print_Area" localSheetId="0">'1 lentele'!$A$1:$T$159</definedName>
    <definedName name="_xlnm.Print_Titles" localSheetId="0">'1 lentele'!$4:$7</definedName>
  </definedNames>
  <calcPr calcId="181029"/>
</workbook>
</file>

<file path=xl/calcChain.xml><?xml version="1.0" encoding="utf-8"?>
<calcChain xmlns="http://schemas.openxmlformats.org/spreadsheetml/2006/main">
  <c r="K132" i="3" l="1"/>
  <c r="I132" i="3"/>
  <c r="G132" i="3"/>
  <c r="K141" i="3"/>
  <c r="I141" i="3"/>
  <c r="L141" i="3"/>
  <c r="L132" i="3"/>
  <c r="G141" i="3"/>
  <c r="H141" i="3"/>
  <c r="J141" i="3"/>
  <c r="F141" i="3"/>
  <c r="J132" i="3"/>
  <c r="H132" i="3"/>
  <c r="F132" i="3"/>
  <c r="E132" i="3" l="1"/>
  <c r="F142" i="3"/>
  <c r="F151" i="3" l="1"/>
  <c r="L154" i="3" l="1"/>
  <c r="T155" i="3" l="1"/>
  <c r="S155" i="3"/>
  <c r="R155" i="3"/>
  <c r="Q155" i="3" s="1"/>
  <c r="P155" i="3"/>
  <c r="M155" i="3" s="1"/>
  <c r="O155" i="3"/>
  <c r="N155" i="3"/>
  <c r="K155" i="3"/>
  <c r="L155" i="3"/>
  <c r="J155" i="3"/>
  <c r="T147" i="3"/>
  <c r="S147" i="3"/>
  <c r="R147" i="3"/>
  <c r="P147" i="3"/>
  <c r="O147" i="3"/>
  <c r="N147" i="3"/>
  <c r="K147" i="3"/>
  <c r="L147" i="3"/>
  <c r="J147" i="3"/>
  <c r="T135" i="3"/>
  <c r="S135" i="3"/>
  <c r="R135" i="3"/>
  <c r="P135" i="3"/>
  <c r="O135" i="3"/>
  <c r="N135" i="3"/>
  <c r="K135" i="3"/>
  <c r="L135" i="3"/>
  <c r="J135" i="3"/>
  <c r="I155" i="3" l="1"/>
  <c r="M135" i="3"/>
  <c r="Q135" i="3"/>
  <c r="M147" i="3"/>
  <c r="Q147" i="3"/>
  <c r="J125" i="3" l="1"/>
  <c r="K127" i="3"/>
  <c r="L127" i="3"/>
  <c r="J127" i="3"/>
  <c r="T126" i="3"/>
  <c r="S126" i="3"/>
  <c r="R126" i="3"/>
  <c r="P126" i="3"/>
  <c r="O126" i="3"/>
  <c r="N126" i="3"/>
  <c r="J126" i="3"/>
  <c r="Q126" i="3" l="1"/>
  <c r="M126" i="3"/>
  <c r="K152" i="3"/>
  <c r="L152" i="3"/>
  <c r="J152" i="3"/>
  <c r="J137" i="3" l="1"/>
  <c r="J146" i="3"/>
  <c r="K146" i="3" l="1"/>
  <c r="L146" i="3"/>
  <c r="J131" i="3" l="1"/>
  <c r="K138" i="3"/>
  <c r="J138" i="3"/>
  <c r="T153" i="3" l="1"/>
  <c r="S153" i="3"/>
  <c r="R153" i="3"/>
  <c r="P153" i="3"/>
  <c r="O153" i="3"/>
  <c r="N153" i="3"/>
  <c r="L153" i="3"/>
  <c r="K153" i="3"/>
  <c r="J153" i="3"/>
  <c r="G153" i="3"/>
  <c r="H153" i="3"/>
  <c r="F152" i="3"/>
  <c r="I153" i="3" l="1"/>
  <c r="M153" i="3"/>
  <c r="T152" i="3"/>
  <c r="S152" i="3"/>
  <c r="R152" i="3"/>
  <c r="P152" i="3"/>
  <c r="O152" i="3"/>
  <c r="N152" i="3"/>
  <c r="G152" i="3"/>
  <c r="H152" i="3"/>
  <c r="F153" i="3"/>
  <c r="T137" i="3"/>
  <c r="S137" i="3"/>
  <c r="R137" i="3"/>
  <c r="P137" i="3"/>
  <c r="O137" i="3"/>
  <c r="N137" i="3"/>
  <c r="L137" i="3"/>
  <c r="K137" i="3"/>
  <c r="G137" i="3"/>
  <c r="H137" i="3"/>
  <c r="F137" i="3"/>
  <c r="T150" i="3" l="1"/>
  <c r="S150" i="3"/>
  <c r="R150" i="3"/>
  <c r="P150" i="3"/>
  <c r="O150" i="3"/>
  <c r="N150" i="3"/>
  <c r="L150" i="3"/>
  <c r="K150" i="3"/>
  <c r="J150" i="3"/>
  <c r="F150" i="3"/>
  <c r="T132" i="3"/>
  <c r="S132" i="3"/>
  <c r="R132" i="3"/>
  <c r="P132" i="3"/>
  <c r="O132" i="3"/>
  <c r="N132" i="3"/>
  <c r="G135" i="3"/>
  <c r="H135" i="3"/>
  <c r="F135" i="3"/>
  <c r="T154" i="3"/>
  <c r="S154" i="3"/>
  <c r="R154" i="3"/>
  <c r="P154" i="3"/>
  <c r="O154" i="3"/>
  <c r="N154" i="3"/>
  <c r="K154" i="3"/>
  <c r="J154" i="3"/>
  <c r="I154" i="3" s="1"/>
  <c r="G154" i="3"/>
  <c r="H154" i="3"/>
  <c r="F154" i="3"/>
  <c r="I152" i="3"/>
  <c r="T151" i="3"/>
  <c r="S151" i="3"/>
  <c r="R151" i="3"/>
  <c r="P151" i="3"/>
  <c r="O151" i="3"/>
  <c r="N151" i="3"/>
  <c r="L151" i="3"/>
  <c r="K151" i="3"/>
  <c r="J151" i="3"/>
  <c r="G151" i="3"/>
  <c r="H151" i="3"/>
  <c r="G150" i="3"/>
  <c r="H150" i="3"/>
  <c r="T149" i="3"/>
  <c r="S149" i="3"/>
  <c r="R149" i="3"/>
  <c r="P149" i="3"/>
  <c r="O149" i="3"/>
  <c r="N149" i="3"/>
  <c r="L149" i="3"/>
  <c r="K149" i="3"/>
  <c r="J149" i="3"/>
  <c r="G149" i="3"/>
  <c r="H149" i="3"/>
  <c r="F149" i="3"/>
  <c r="T148" i="3"/>
  <c r="S148" i="3"/>
  <c r="R148" i="3"/>
  <c r="P148" i="3"/>
  <c r="O148" i="3"/>
  <c r="N148" i="3"/>
  <c r="L148" i="3"/>
  <c r="K148" i="3"/>
  <c r="J148" i="3"/>
  <c r="G148" i="3"/>
  <c r="H148" i="3"/>
  <c r="F148" i="3"/>
  <c r="G147" i="3"/>
  <c r="H147" i="3"/>
  <c r="F147" i="3"/>
  <c r="T146" i="3"/>
  <c r="S146" i="3"/>
  <c r="R146" i="3"/>
  <c r="P146" i="3"/>
  <c r="O146" i="3"/>
  <c r="N146" i="3"/>
  <c r="G146" i="3"/>
  <c r="H146" i="3"/>
  <c r="F146" i="3"/>
  <c r="T127" i="3"/>
  <c r="S127" i="3"/>
  <c r="R127" i="3"/>
  <c r="P127" i="3"/>
  <c r="O127" i="3"/>
  <c r="N127" i="3"/>
  <c r="G127" i="3"/>
  <c r="H127" i="3"/>
  <c r="F127" i="3"/>
  <c r="T145" i="3"/>
  <c r="S145" i="3"/>
  <c r="R145" i="3"/>
  <c r="P145" i="3"/>
  <c r="O145" i="3"/>
  <c r="N145" i="3"/>
  <c r="L145" i="3"/>
  <c r="K145" i="3"/>
  <c r="J145" i="3"/>
  <c r="G145" i="3"/>
  <c r="H145" i="3"/>
  <c r="F145" i="3"/>
  <c r="T144" i="3"/>
  <c r="S144" i="3"/>
  <c r="R144" i="3"/>
  <c r="P144" i="3"/>
  <c r="O144" i="3"/>
  <c r="N144" i="3"/>
  <c r="L144" i="3"/>
  <c r="K144" i="3"/>
  <c r="J144" i="3"/>
  <c r="G144" i="3"/>
  <c r="H144" i="3"/>
  <c r="F144" i="3"/>
  <c r="T143" i="3"/>
  <c r="S143" i="3"/>
  <c r="R143" i="3"/>
  <c r="P143" i="3"/>
  <c r="O143" i="3"/>
  <c r="N143" i="3"/>
  <c r="L143" i="3"/>
  <c r="K143" i="3"/>
  <c r="J143" i="3"/>
  <c r="G143" i="3"/>
  <c r="H143" i="3"/>
  <c r="F143" i="3"/>
  <c r="T142" i="3"/>
  <c r="S142" i="3"/>
  <c r="R142" i="3"/>
  <c r="P142" i="3"/>
  <c r="O142" i="3"/>
  <c r="N142" i="3"/>
  <c r="L142" i="3"/>
  <c r="K142" i="3"/>
  <c r="J142" i="3"/>
  <c r="G142" i="3"/>
  <c r="H142" i="3"/>
  <c r="E142" i="3" s="1"/>
  <c r="T141" i="3"/>
  <c r="S141" i="3"/>
  <c r="R141" i="3"/>
  <c r="P141" i="3"/>
  <c r="O141" i="3"/>
  <c r="N141" i="3"/>
  <c r="T140" i="3"/>
  <c r="S140" i="3"/>
  <c r="R140" i="3"/>
  <c r="P140" i="3"/>
  <c r="O140" i="3"/>
  <c r="N140" i="3"/>
  <c r="L140" i="3"/>
  <c r="K140" i="3"/>
  <c r="J140" i="3"/>
  <c r="G140" i="3"/>
  <c r="H140" i="3"/>
  <c r="F140" i="3"/>
  <c r="T139" i="3"/>
  <c r="S139" i="3"/>
  <c r="R139" i="3"/>
  <c r="P139" i="3"/>
  <c r="O139" i="3"/>
  <c r="N139" i="3"/>
  <c r="L139" i="3"/>
  <c r="K139" i="3"/>
  <c r="J139" i="3"/>
  <c r="G139" i="3"/>
  <c r="H139" i="3"/>
  <c r="F139" i="3"/>
  <c r="T138" i="3" l="1"/>
  <c r="S138" i="3"/>
  <c r="R138" i="3"/>
  <c r="P138" i="3"/>
  <c r="O138" i="3"/>
  <c r="N138" i="3"/>
  <c r="L138" i="3"/>
  <c r="I138" i="3" s="1"/>
  <c r="G138" i="3"/>
  <c r="H138" i="3"/>
  <c r="F138" i="3"/>
  <c r="T136" i="3"/>
  <c r="S136" i="3"/>
  <c r="R136" i="3"/>
  <c r="P136" i="3"/>
  <c r="O136" i="3"/>
  <c r="N136" i="3"/>
  <c r="L136" i="3"/>
  <c r="K136" i="3"/>
  <c r="J136" i="3"/>
  <c r="G136" i="3"/>
  <c r="H136" i="3"/>
  <c r="F136" i="3"/>
  <c r="T134" i="3"/>
  <c r="S134" i="3"/>
  <c r="R134" i="3"/>
  <c r="P134" i="3"/>
  <c r="O134" i="3"/>
  <c r="N134" i="3"/>
  <c r="L134" i="3"/>
  <c r="K134" i="3"/>
  <c r="J134" i="3"/>
  <c r="G134" i="3"/>
  <c r="H134" i="3"/>
  <c r="F134" i="3"/>
  <c r="T133" i="3"/>
  <c r="S133" i="3"/>
  <c r="R133" i="3"/>
  <c r="P133" i="3"/>
  <c r="O133" i="3"/>
  <c r="N133" i="3"/>
  <c r="L133" i="3"/>
  <c r="K133" i="3"/>
  <c r="J133" i="3"/>
  <c r="G133" i="3"/>
  <c r="H133" i="3"/>
  <c r="F133" i="3"/>
  <c r="T131" i="3"/>
  <c r="S131" i="3"/>
  <c r="R131" i="3"/>
  <c r="P131" i="3"/>
  <c r="O131" i="3"/>
  <c r="N131" i="3"/>
  <c r="L131" i="3"/>
  <c r="K131" i="3"/>
  <c r="G131" i="3"/>
  <c r="H131" i="3"/>
  <c r="F131" i="3"/>
  <c r="T130" i="3"/>
  <c r="S130" i="3"/>
  <c r="R130" i="3"/>
  <c r="P130" i="3"/>
  <c r="O130" i="3"/>
  <c r="N130" i="3"/>
  <c r="L130" i="3"/>
  <c r="K130" i="3"/>
  <c r="J130" i="3"/>
  <c r="G130" i="3"/>
  <c r="H130" i="3"/>
  <c r="F130" i="3"/>
  <c r="T129" i="3"/>
  <c r="S129" i="3"/>
  <c r="R129" i="3"/>
  <c r="P129" i="3"/>
  <c r="O129" i="3"/>
  <c r="N129" i="3"/>
  <c r="L129" i="3"/>
  <c r="K129" i="3"/>
  <c r="J129" i="3"/>
  <c r="G129" i="3"/>
  <c r="H129" i="3"/>
  <c r="F129" i="3"/>
  <c r="T128" i="3"/>
  <c r="S128" i="3"/>
  <c r="R128" i="3"/>
  <c r="P128" i="3"/>
  <c r="O128" i="3"/>
  <c r="N128" i="3"/>
  <c r="L128" i="3"/>
  <c r="K128" i="3"/>
  <c r="J128" i="3"/>
  <c r="G128" i="3"/>
  <c r="H128" i="3"/>
  <c r="F128" i="3"/>
  <c r="L126" i="3"/>
  <c r="K126" i="3"/>
  <c r="G126" i="3"/>
  <c r="H126" i="3"/>
  <c r="F126" i="3"/>
  <c r="L156" i="3" l="1"/>
  <c r="N156" i="3"/>
  <c r="J156" i="3"/>
  <c r="O156" i="3"/>
  <c r="P156" i="3"/>
  <c r="K156" i="3"/>
  <c r="F156" i="3"/>
  <c r="T125" i="3"/>
  <c r="S125" i="3"/>
  <c r="P125" i="3"/>
  <c r="O125" i="3"/>
  <c r="L125" i="3"/>
  <c r="K125" i="3"/>
  <c r="H125" i="3"/>
  <c r="G125" i="3"/>
  <c r="M156" i="3" l="1"/>
  <c r="R125" i="3"/>
  <c r="Q125" i="3"/>
  <c r="I125" i="3"/>
  <c r="M125" i="3"/>
  <c r="N125" i="3"/>
  <c r="E125" i="3"/>
  <c r="F125" i="3"/>
  <c r="E146" i="3"/>
  <c r="E149" i="3"/>
  <c r="E150" i="3"/>
  <c r="E151" i="3"/>
  <c r="E154" i="3"/>
  <c r="I146" i="3"/>
  <c r="I149" i="3"/>
  <c r="I150" i="3"/>
  <c r="I151" i="3"/>
  <c r="M151" i="3"/>
  <c r="M154" i="3"/>
  <c r="M146" i="3"/>
  <c r="M149" i="3"/>
  <c r="M150" i="3"/>
  <c r="Q149" i="3"/>
  <c r="Q150" i="3"/>
  <c r="Q151" i="3"/>
  <c r="Q154" i="3"/>
  <c r="Q146" i="3"/>
  <c r="Q129" i="3" l="1"/>
  <c r="M136" i="3"/>
  <c r="E147" i="3"/>
  <c r="M140" i="3"/>
  <c r="I144" i="3"/>
  <c r="Q137" i="3"/>
  <c r="M139" i="3"/>
  <c r="I134" i="3"/>
  <c r="Q134" i="3"/>
  <c r="I135" i="3"/>
  <c r="I137" i="3"/>
  <c r="Q138" i="3"/>
  <c r="I139" i="3"/>
  <c r="Q139" i="3"/>
  <c r="E133" i="3"/>
  <c r="E134" i="3"/>
  <c r="E135" i="3"/>
  <c r="E137" i="3"/>
  <c r="E138" i="3"/>
  <c r="E139" i="3"/>
  <c r="E140" i="3"/>
  <c r="M144" i="3"/>
  <c r="I147" i="3"/>
  <c r="M128" i="3"/>
  <c r="M129" i="3"/>
  <c r="M132" i="3"/>
  <c r="M133" i="3"/>
  <c r="I136" i="3"/>
  <c r="Q136" i="3"/>
  <c r="M137" i="3"/>
  <c r="I140" i="3"/>
  <c r="Q140" i="3"/>
  <c r="M143" i="3"/>
  <c r="I128" i="3"/>
  <c r="Q128" i="3"/>
  <c r="I129" i="3"/>
  <c r="Q132" i="3"/>
  <c r="I133" i="3"/>
  <c r="Q133" i="3"/>
  <c r="M134" i="3"/>
  <c r="E136" i="3"/>
  <c r="M138" i="3"/>
  <c r="I143" i="3"/>
  <c r="Q143" i="3"/>
  <c r="I145" i="3"/>
  <c r="I148" i="3"/>
  <c r="E128" i="3"/>
  <c r="E129" i="3"/>
  <c r="E143" i="3"/>
  <c r="E144" i="3"/>
  <c r="E145" i="3"/>
  <c r="M148" i="3"/>
  <c r="E148" i="3"/>
  <c r="E126" i="3"/>
  <c r="E127" i="3"/>
  <c r="E130" i="3"/>
  <c r="E131" i="3"/>
  <c r="E141" i="3"/>
  <c r="M127" i="3"/>
  <c r="M130" i="3"/>
  <c r="M131" i="3"/>
  <c r="M141" i="3"/>
  <c r="I126" i="3"/>
  <c r="I127" i="3"/>
  <c r="Q127" i="3"/>
  <c r="I130" i="3"/>
  <c r="Q130" i="3"/>
  <c r="I131" i="3"/>
  <c r="Q131" i="3"/>
  <c r="Q141" i="3"/>
  <c r="I142" i="3"/>
  <c r="Q142" i="3"/>
  <c r="M145" i="3"/>
  <c r="Q148" i="3"/>
  <c r="M142" i="3"/>
  <c r="Q145" i="3"/>
  <c r="Q144" i="3"/>
  <c r="J158" i="3" l="1"/>
  <c r="T156" i="3"/>
  <c r="R156" i="3"/>
  <c r="S156" i="3"/>
  <c r="G156" i="3" l="1"/>
  <c r="H156" i="3"/>
  <c r="Q156" i="3" l="1"/>
  <c r="I156" i="3"/>
  <c r="E156" i="3" l="1"/>
  <c r="R158" i="3" l="1"/>
  <c r="N158" i="3" l="1"/>
  <c r="O158" i="3"/>
  <c r="P158" i="3"/>
  <c r="S158" i="3"/>
  <c r="T158" i="3"/>
  <c r="E4" i="4" l="1"/>
  <c r="E7" i="4"/>
  <c r="E11" i="4"/>
  <c r="E19" i="4" s="1"/>
  <c r="E6" i="4" l="1"/>
  <c r="E10" i="4"/>
  <c r="E9" i="4"/>
  <c r="E5" i="4"/>
  <c r="E3" i="4"/>
  <c r="F158" i="3" l="1"/>
  <c r="E18" i="4"/>
  <c r="E16" i="4"/>
  <c r="M158" i="3"/>
  <c r="Q158" i="3"/>
  <c r="L158" i="3"/>
  <c r="K158" i="3"/>
  <c r="G158" i="3"/>
  <c r="E8" i="4" l="1"/>
  <c r="E17" i="4" l="1"/>
  <c r="E20" i="4" s="1"/>
  <c r="E12" i="4"/>
  <c r="F7" i="4" l="1"/>
  <c r="F9" i="4"/>
  <c r="F3" i="4"/>
  <c r="F11" i="4"/>
  <c r="F10" i="4"/>
  <c r="F4" i="4"/>
  <c r="F6" i="4"/>
  <c r="F5" i="4"/>
  <c r="F8" i="4"/>
  <c r="H158" i="3"/>
  <c r="E158" i="3" l="1"/>
</calcChain>
</file>

<file path=xl/sharedStrings.xml><?xml version="1.0" encoding="utf-8"?>
<sst xmlns="http://schemas.openxmlformats.org/spreadsheetml/2006/main" count="224" uniqueCount="105">
  <si>
    <t>Finansavimo šaltinis</t>
  </si>
  <si>
    <t>Programos kodas</t>
  </si>
  <si>
    <t>Programos pavadinimas</t>
  </si>
  <si>
    <t>išlaidoms</t>
  </si>
  <si>
    <t>iš viso</t>
  </si>
  <si>
    <t>turtui įsigyti</t>
  </si>
  <si>
    <t xml:space="preserve">iš jų darbo užmokesčiui                    </t>
  </si>
  <si>
    <t>IŠ VISO:</t>
  </si>
  <si>
    <t>Strateginio tikslo kodas</t>
  </si>
  <si>
    <t>iš jų</t>
  </si>
  <si>
    <t>Žinių visuomenės plėtros programa</t>
  </si>
  <si>
    <t>SB</t>
  </si>
  <si>
    <t>ES</t>
  </si>
  <si>
    <t>SL</t>
  </si>
  <si>
    <t>S</t>
  </si>
  <si>
    <t>Ekonominio konkurencingumo didinimo programa</t>
  </si>
  <si>
    <t>KPPP</t>
  </si>
  <si>
    <t>Aplinkos apsaugos programa</t>
  </si>
  <si>
    <t>LA</t>
  </si>
  <si>
    <t>PL</t>
  </si>
  <si>
    <t>Sveikatos apsaugos programa</t>
  </si>
  <si>
    <t>Susisiekimo ir inžinerinės infrastruktūros plėtros programa</t>
  </si>
  <si>
    <t>Kultūros paveldo puoselėjimo ir kultūros paslaugų plėtros programa</t>
  </si>
  <si>
    <t>Kūno kultūros ir sporto plėtros programa</t>
  </si>
  <si>
    <t>Savivaldybės valdymo ir pagrindinių funkcijų vykdymo programa</t>
  </si>
  <si>
    <t>Iš viso programai:</t>
  </si>
  <si>
    <t xml:space="preserve">IŠ VISO: </t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</si>
  <si>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</si>
  <si>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Kelių priežiūros ir plėtros programos lėšos </t>
    </r>
    <r>
      <rPr>
        <b/>
        <sz val="8"/>
        <rFont val="Arial"/>
        <family val="2"/>
        <charset val="186"/>
      </rPr>
      <t>KPPP</t>
    </r>
  </si>
  <si>
    <r>
      <t xml:space="preserve">Iš kitų savivaldybių gaunamos lėšos </t>
    </r>
    <r>
      <rPr>
        <b/>
        <sz val="8"/>
        <rFont val="Arial"/>
        <family val="2"/>
        <charset val="186"/>
      </rPr>
      <t>PL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</si>
  <si>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</si>
  <si>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</si>
  <si>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t>2</t>
  </si>
  <si>
    <t>Kelti rajono gyventojų gyvenimo kokybę kuriant bei palaikant saugią ir švarią aplinką</t>
  </si>
  <si>
    <t>3</t>
  </si>
  <si>
    <t>4</t>
  </si>
  <si>
    <t>5</t>
  </si>
  <si>
    <t>6</t>
  </si>
  <si>
    <t>Puoselėti kultūrą ir kūno kultūrą rajone</t>
  </si>
  <si>
    <t>7</t>
  </si>
  <si>
    <t>8</t>
  </si>
  <si>
    <t>Plėtoti vietos savivaldą</t>
  </si>
  <si>
    <t>9</t>
  </si>
  <si>
    <t>proc.</t>
  </si>
  <si>
    <t>tūkst. eurų</t>
  </si>
  <si>
    <t>Sudaryti palankias sąlygas sumaniems ir veikliems žmonėms gyventi ir veikti Klaipėdos rajone</t>
  </si>
  <si>
    <t>VBD</t>
  </si>
  <si>
    <t>VBES</t>
  </si>
  <si>
    <t>AA</t>
  </si>
  <si>
    <t>VBM</t>
  </si>
  <si>
    <t>VBL</t>
  </si>
  <si>
    <t>VBR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</si>
  <si>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</si>
  <si>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 xml:space="preserve">Valstybės biudžeto specialioji tikslinė dotacija </t>
    </r>
    <r>
      <rPr>
        <b/>
        <sz val="8"/>
        <rFont val="Arial"/>
        <family val="2"/>
        <charset val="186"/>
      </rPr>
      <t>VBD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</si>
  <si>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</si>
  <si>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Europos Sąjungos struktūrinių fondų lėšos </t>
    </r>
    <r>
      <rPr>
        <b/>
        <sz val="8"/>
        <rFont val="Arial"/>
        <family val="2"/>
        <charset val="186"/>
      </rPr>
      <t>ES</t>
    </r>
  </si>
  <si>
    <r>
      <t xml:space="preserve">Aplinkos apsaugos rėmimo specialiosios programos lėšos </t>
    </r>
    <r>
      <rPr>
        <b/>
        <sz val="8"/>
        <rFont val="Arial"/>
        <family val="2"/>
        <charset val="186"/>
      </rPr>
      <t>AA</t>
    </r>
  </si>
  <si>
    <r>
      <t xml:space="preserve">Aplinkos apsaugos rėmimo specialiosios programos lėšų likučiai (praėjusių metų) </t>
    </r>
    <r>
      <rPr>
        <b/>
        <sz val="8"/>
        <rFont val="Arial"/>
        <family val="2"/>
        <charset val="186"/>
      </rPr>
      <t>LA</t>
    </r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</si>
  <si>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</si>
  <si>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</si>
  <si>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</si>
  <si>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</si>
  <si>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</si>
  <si>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Kt</t>
  </si>
  <si>
    <t>ML</t>
  </si>
  <si>
    <t>GŠV</t>
  </si>
  <si>
    <t>VBT</t>
  </si>
  <si>
    <r>
      <t xml:space="preserve">Mokinio krepšelio lėšos </t>
    </r>
    <r>
      <rPr>
        <b/>
        <sz val="8"/>
        <rFont val="Arial"/>
        <family val="2"/>
        <charset val="186"/>
      </rPr>
      <t>ML</t>
    </r>
  </si>
  <si>
    <r>
      <t xml:space="preserve">VšĮ "Gargždų švara" vietinė rinkliava </t>
    </r>
    <r>
      <rPr>
        <b/>
        <sz val="8"/>
        <rFont val="Arial"/>
        <family val="2"/>
        <charset val="186"/>
      </rPr>
      <t>GŠV</t>
    </r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</si>
  <si>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</si>
  <si>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VLK</t>
  </si>
  <si>
    <r>
      <t xml:space="preserve">Viršplaninės pajamos </t>
    </r>
    <r>
      <rPr>
        <b/>
        <sz val="8"/>
        <rFont val="Arial"/>
        <family val="2"/>
        <charset val="186"/>
      </rPr>
      <t>VLK</t>
    </r>
  </si>
  <si>
    <t>LS</t>
  </si>
  <si>
    <r>
      <t>Lėšos už paslaugas ir nuomą praėjusių metų likučiai</t>
    </r>
    <r>
      <rPr>
        <b/>
        <sz val="8"/>
        <rFont val="Arial"/>
        <family val="2"/>
        <charset val="186"/>
      </rPr>
      <t xml:space="preserve"> LS</t>
    </r>
  </si>
  <si>
    <t>2022 m. išlaidų projektas</t>
  </si>
  <si>
    <t>ML (covid)</t>
  </si>
  <si>
    <t>VBD (covid)</t>
  </si>
  <si>
    <t>ES (Kt)</t>
  </si>
  <si>
    <t>VBM (covid)</t>
  </si>
  <si>
    <t>VBD (Kt)</t>
  </si>
  <si>
    <r>
      <t xml:space="preserve">Speciali tikslinė dotacija mokymo reikmėms finansuoti </t>
    </r>
    <r>
      <rPr>
        <b/>
        <sz val="8"/>
        <rFont val="Arial"/>
        <family val="2"/>
        <charset val="186"/>
      </rPr>
      <t>ML (covid)</t>
    </r>
  </si>
  <si>
    <r>
      <t xml:space="preserve">Gaunamos lėšos pandemijos pasekmėms šalinti </t>
    </r>
    <r>
      <rPr>
        <b/>
        <sz val="8"/>
        <rFont val="Arial"/>
        <family val="2"/>
        <charset val="186"/>
      </rPr>
      <t>VBD (covid)</t>
    </r>
  </si>
  <si>
    <r>
      <t xml:space="preserve">Kitos gaunamos lėšos </t>
    </r>
    <r>
      <rPr>
        <b/>
        <sz val="8"/>
        <rFont val="Arial"/>
        <family val="2"/>
        <charset val="186"/>
      </rPr>
      <t>VBD (Kt)</t>
    </r>
  </si>
  <si>
    <r>
      <t xml:space="preserve">Europos Sąjungos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</si>
  <si>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t xml:space="preserve"> KLAIPĖDOS RAJONO SAVIVALDYBĖS STRATEGINIO VEIKLOS PLANO 2021-2023-ųjų M. PROGRAMŲ ASIGNAVIMŲ SUVESTINĖ</t>
  </si>
  <si>
    <t>2020 m. faktas</t>
  </si>
  <si>
    <t>2021 m. asignavimai</t>
  </si>
  <si>
    <t>2023 m. išlaidų projektas</t>
  </si>
  <si>
    <t>Laaif</t>
  </si>
  <si>
    <r>
      <t xml:space="preserve">Lietuvos aplinkos apsaugos investicijų programos lėšos </t>
    </r>
    <r>
      <rPr>
        <b/>
        <sz val="8"/>
        <rFont val="Arial"/>
        <family val="2"/>
        <charset val="186"/>
      </rPr>
      <t>Laaif</t>
    </r>
  </si>
  <si>
    <t>Sveikatos apsaugos  programa</t>
  </si>
  <si>
    <t>Socialinės apsaugos ir NVO politikos programa</t>
  </si>
  <si>
    <t>LK</t>
  </si>
  <si>
    <t>VBD (VIP)</t>
  </si>
  <si>
    <t xml:space="preserve">SB </t>
  </si>
  <si>
    <r>
      <t xml:space="preserve">Dotacija valstybės investicijų programoje numatytiems projektams įgyvendinti </t>
    </r>
    <r>
      <rPr>
        <b/>
        <sz val="8"/>
        <rFont val="Arial"/>
        <family val="2"/>
        <charset val="186"/>
      </rPr>
      <t>VBD (VIP)</t>
    </r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</si>
  <si>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</si>
  <si>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t>2021 m. strateginių tikslų ir programų išlaidų suvestinė*</t>
  </si>
  <si>
    <t>Klaipėdos rajono savivaldybės strateginio veiklos plan 2021-2023 m. 
2 priedas</t>
  </si>
  <si>
    <t>EEE</t>
  </si>
  <si>
    <r>
      <t xml:space="preserve">Europos ekonominės erdvės finansinio mechanizmo lėšos </t>
    </r>
    <r>
      <rPr>
        <b/>
        <sz val="8"/>
        <rFont val="Arial"/>
        <family val="2"/>
        <charset val="186"/>
      </rPr>
      <t>EEE</t>
    </r>
  </si>
  <si>
    <r>
      <t xml:space="preserve">Gaunamos lėšos pandemijos pasekmėms šalinti </t>
    </r>
    <r>
      <rPr>
        <b/>
        <sz val="8"/>
        <rFont val="Arial"/>
        <family val="2"/>
        <charset val="186"/>
      </rPr>
      <t>VBM (covid)</t>
    </r>
  </si>
  <si>
    <t>Socialinės apsaugos ir NVO programa</t>
  </si>
  <si>
    <t>VBD (GNP)</t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</si>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</sst>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"/>
    <numFmt numFmtId="166" formatCode="#,##0.0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14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164" fontId="12" fillId="0" borderId="0" applyFont="0" applyFill="0" applyBorder="0" applyAlignment="0" applyProtection="0"/>
    <xf numFmtId="0" fontId="21" fillId="0" borderId="0"/>
    <xf numFmtId="0" fontId="24" fillId="0" borderId="0"/>
    <xf numFmtId="0" fontId="25" fillId="0" borderId="51" applyNumberFormat="0" applyFill="0" applyAlignment="0" applyProtection="0"/>
    <xf numFmtId="0" fontId="26" fillId="0" borderId="52" applyNumberFormat="0" applyFill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7" fillId="0" borderId="53" applyNumberFormat="0" applyFill="0" applyAlignment="0" applyProtection="0"/>
    <xf numFmtId="0" fontId="27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3" fillId="24" borderId="56" applyNumberFormat="0" applyAlignment="0" applyProtection="0"/>
    <xf numFmtId="0" fontId="32" fillId="0" borderId="0" applyNumberFormat="0" applyFill="0" applyBorder="0" applyAlignment="0" applyProtection="0"/>
    <xf numFmtId="0" fontId="34" fillId="11" borderId="54" applyNumberFormat="0" applyAlignment="0" applyProtection="0"/>
    <xf numFmtId="0" fontId="35" fillId="26" borderId="0" applyNumberFormat="0" applyBorder="0" applyAlignment="0" applyProtection="0"/>
    <xf numFmtId="0" fontId="12" fillId="0" borderId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2" fillId="27" borderId="58" applyNumberFormat="0" applyFont="0" applyAlignment="0" applyProtection="0"/>
    <xf numFmtId="0" fontId="36" fillId="0" borderId="0" applyNumberFormat="0" applyFill="0" applyBorder="0" applyAlignment="0" applyProtection="0"/>
    <xf numFmtId="0" fontId="37" fillId="24" borderId="54" applyNumberFormat="0" applyAlignment="0" applyProtection="0"/>
    <xf numFmtId="0" fontId="38" fillId="0" borderId="59" applyNumberFormat="0" applyFill="0" applyAlignment="0" applyProtection="0"/>
    <xf numFmtId="0" fontId="39" fillId="0" borderId="57" applyNumberFormat="0" applyFill="0" applyAlignment="0" applyProtection="0"/>
    <xf numFmtId="0" fontId="40" fillId="25" borderId="55" applyNumberFormat="0" applyAlignment="0" applyProtection="0"/>
    <xf numFmtId="0" fontId="12" fillId="0" borderId="0"/>
    <xf numFmtId="0" fontId="12" fillId="0" borderId="0"/>
    <xf numFmtId="0" fontId="12" fillId="0" borderId="0" applyNumberFormat="0"/>
    <xf numFmtId="0" fontId="11" fillId="0" borderId="0"/>
    <xf numFmtId="0" fontId="10" fillId="0" borderId="0"/>
    <xf numFmtId="0" fontId="9" fillId="0" borderId="0"/>
    <xf numFmtId="0" fontId="8" fillId="0" borderId="0"/>
    <xf numFmtId="0" fontId="12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Fill="1"/>
    <xf numFmtId="0" fontId="18" fillId="0" borderId="0" xfId="0" applyFont="1"/>
    <xf numFmtId="0" fontId="0" fillId="0" borderId="0" xfId="0" applyAlignment="1">
      <alignment horizontal="center" vertical="center"/>
    </xf>
    <xf numFmtId="0" fontId="15" fillId="0" borderId="1" xfId="0" applyFont="1" applyFill="1" applyBorder="1"/>
    <xf numFmtId="0" fontId="15" fillId="0" borderId="2" xfId="0" applyFont="1" applyFill="1" applyBorder="1"/>
    <xf numFmtId="0" fontId="20" fillId="0" borderId="0" xfId="0" applyFont="1"/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/>
    </xf>
    <xf numFmtId="165" fontId="21" fillId="0" borderId="0" xfId="2" applyNumberFormat="1" applyAlignment="1">
      <alignment vertical="center" wrapText="1"/>
    </xf>
    <xf numFmtId="0" fontId="21" fillId="0" borderId="0" xfId="2"/>
    <xf numFmtId="49" fontId="21" fillId="0" borderId="5" xfId="2" applyNumberFormat="1" applyBorder="1" applyAlignment="1">
      <alignment horizontal="center" vertical="center" wrapText="1"/>
    </xf>
    <xf numFmtId="165" fontId="21" fillId="0" borderId="5" xfId="2" applyNumberFormat="1" applyBorder="1" applyAlignment="1">
      <alignment vertical="center" wrapText="1"/>
    </xf>
    <xf numFmtId="165" fontId="16" fillId="0" borderId="5" xfId="2" applyNumberFormat="1" applyFont="1" applyBorder="1" applyAlignment="1">
      <alignment vertical="center" wrapText="1"/>
    </xf>
    <xf numFmtId="49" fontId="21" fillId="0" borderId="0" xfId="2" applyNumberForma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5" fillId="0" borderId="7" xfId="0" applyFont="1" applyFill="1" applyBorder="1"/>
    <xf numFmtId="165" fontId="21" fillId="0" borderId="0" xfId="2" applyNumberFormat="1" applyFont="1" applyAlignment="1">
      <alignment vertical="center" wrapText="1"/>
    </xf>
    <xf numFmtId="166" fontId="15" fillId="0" borderId="0" xfId="0" applyNumberFormat="1" applyFont="1" applyAlignment="1">
      <alignment horizontal="center"/>
    </xf>
    <xf numFmtId="166" fontId="19" fillId="2" borderId="19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49" fontId="16" fillId="0" borderId="5" xfId="2" applyNumberFormat="1" applyFont="1" applyBorder="1" applyAlignment="1">
      <alignment horizontal="center" vertical="center" wrapText="1"/>
    </xf>
    <xf numFmtId="166" fontId="21" fillId="0" borderId="5" xfId="2" applyNumberFormat="1" applyBorder="1" applyAlignment="1">
      <alignment horizontal="center" vertical="center" wrapText="1"/>
    </xf>
    <xf numFmtId="166" fontId="21" fillId="0" borderId="0" xfId="2" applyNumberFormat="1" applyAlignment="1">
      <alignment vertical="center" wrapText="1"/>
    </xf>
    <xf numFmtId="166" fontId="21" fillId="0" borderId="5" xfId="2" applyNumberFormat="1" applyBorder="1" applyAlignment="1">
      <alignment vertical="center" wrapText="1"/>
    </xf>
    <xf numFmtId="166" fontId="21" fillId="0" borderId="0" xfId="2" applyNumberFormat="1"/>
    <xf numFmtId="166" fontId="16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166" fontId="19" fillId="2" borderId="29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0" xfId="0" applyNumberFormat="1" applyFont="1" applyFill="1" applyBorder="1" applyAlignment="1">
      <alignment horizontal="center"/>
    </xf>
    <xf numFmtId="166" fontId="19" fillId="2" borderId="44" xfId="0" applyNumberFormat="1" applyFont="1" applyFill="1" applyBorder="1" applyAlignment="1">
      <alignment horizontal="center"/>
    </xf>
    <xf numFmtId="166" fontId="19" fillId="2" borderId="41" xfId="0" applyNumberFormat="1" applyFont="1" applyFill="1" applyBorder="1" applyAlignment="1">
      <alignment horizontal="center"/>
    </xf>
    <xf numFmtId="0" fontId="15" fillId="0" borderId="0" xfId="0" applyFont="1"/>
    <xf numFmtId="166" fontId="19" fillId="5" borderId="19" xfId="3" applyNumberFormat="1" applyFont="1" applyFill="1" applyBorder="1" applyAlignment="1">
      <alignment horizontal="center" vertical="center"/>
    </xf>
    <xf numFmtId="166" fontId="19" fillId="5" borderId="20" xfId="3" applyNumberFormat="1" applyFont="1" applyFill="1" applyBorder="1" applyAlignment="1">
      <alignment horizontal="center" vertical="center"/>
    </xf>
    <xf numFmtId="166" fontId="19" fillId="5" borderId="21" xfId="3" applyNumberFormat="1" applyFont="1" applyFill="1" applyBorder="1" applyAlignment="1">
      <alignment horizontal="center" vertical="center"/>
    </xf>
    <xf numFmtId="166" fontId="19" fillId="0" borderId="22" xfId="0" applyNumberFormat="1" applyFont="1" applyFill="1" applyBorder="1" applyAlignment="1">
      <alignment horizontal="center" vertical="center" wrapText="1"/>
    </xf>
    <xf numFmtId="166" fontId="19" fillId="0" borderId="22" xfId="59" applyNumberFormat="1" applyFont="1" applyBorder="1" applyAlignment="1">
      <alignment horizontal="center" vertical="center"/>
    </xf>
    <xf numFmtId="166" fontId="19" fillId="0" borderId="15" xfId="59" applyNumberFormat="1" applyFont="1" applyBorder="1" applyAlignment="1">
      <alignment horizontal="center" vertical="center"/>
    </xf>
    <xf numFmtId="166" fontId="19" fillId="0" borderId="60" xfId="59" applyNumberFormat="1" applyFont="1" applyBorder="1" applyAlignment="1">
      <alignment horizontal="center" vertical="center"/>
    </xf>
    <xf numFmtId="166" fontId="19" fillId="0" borderId="5" xfId="59" applyNumberFormat="1" applyFont="1" applyFill="1" applyBorder="1" applyAlignment="1">
      <alignment horizontal="center" vertical="center"/>
    </xf>
    <xf numFmtId="166" fontId="19" fillId="0" borderId="11" xfId="59" applyNumberFormat="1" applyFont="1" applyBorder="1" applyAlignment="1">
      <alignment horizontal="center" vertical="center"/>
    </xf>
    <xf numFmtId="166" fontId="19" fillId="0" borderId="5" xfId="59" applyNumberFormat="1" applyFont="1" applyBorder="1" applyAlignment="1">
      <alignment horizontal="center" vertical="center"/>
    </xf>
    <xf numFmtId="166" fontId="19" fillId="0" borderId="12" xfId="59" applyNumberFormat="1" applyFont="1" applyFill="1" applyBorder="1" applyAlignment="1">
      <alignment horizontal="center" vertical="center"/>
    </xf>
    <xf numFmtId="166" fontId="19" fillId="0" borderId="12" xfId="59" applyNumberFormat="1" applyFont="1" applyBorder="1" applyAlignment="1">
      <alignment horizontal="center" vertical="center"/>
    </xf>
    <xf numFmtId="166" fontId="19" fillId="0" borderId="16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 wrapText="1"/>
    </xf>
    <xf numFmtId="166" fontId="19" fillId="0" borderId="27" xfId="0" applyNumberFormat="1" applyFont="1" applyFill="1" applyBorder="1" applyAlignment="1">
      <alignment horizontal="center" vertical="center" wrapText="1"/>
    </xf>
    <xf numFmtId="166" fontId="19" fillId="0" borderId="16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9" fillId="2" borderId="64" xfId="0" applyNumberFormat="1" applyFont="1" applyFill="1" applyBorder="1" applyAlignment="1">
      <alignment horizontal="center"/>
    </xf>
    <xf numFmtId="166" fontId="19" fillId="0" borderId="62" xfId="0" applyNumberFormat="1" applyFont="1" applyFill="1" applyBorder="1" applyAlignment="1">
      <alignment horizontal="center" vertical="center" wrapText="1"/>
    </xf>
    <xf numFmtId="166" fontId="19" fillId="2" borderId="50" xfId="0" applyNumberFormat="1" applyFont="1" applyFill="1" applyBorder="1" applyAlignment="1">
      <alignment horizontal="center"/>
    </xf>
    <xf numFmtId="166" fontId="19" fillId="2" borderId="48" xfId="0" applyNumberFormat="1" applyFont="1" applyFill="1" applyBorder="1" applyAlignment="1">
      <alignment horizontal="center"/>
    </xf>
    <xf numFmtId="166" fontId="19" fillId="5" borderId="64" xfId="3" applyNumberFormat="1" applyFont="1" applyFill="1" applyBorder="1" applyAlignment="1">
      <alignment horizontal="center" vertical="center"/>
    </xf>
    <xf numFmtId="166" fontId="19" fillId="0" borderId="62" xfId="59" applyNumberFormat="1" applyFont="1" applyBorder="1" applyAlignment="1">
      <alignment horizontal="center" vertical="center"/>
    </xf>
    <xf numFmtId="166" fontId="19" fillId="0" borderId="65" xfId="59" applyNumberFormat="1" applyFont="1" applyBorder="1" applyAlignment="1">
      <alignment horizontal="center" vertical="center"/>
    </xf>
    <xf numFmtId="166" fontId="19" fillId="0" borderId="13" xfId="59" applyNumberFormat="1" applyFont="1" applyBorder="1" applyAlignment="1">
      <alignment horizontal="center" vertical="center"/>
    </xf>
    <xf numFmtId="166" fontId="19" fillId="2" borderId="35" xfId="0" applyNumberFormat="1" applyFont="1" applyFill="1" applyBorder="1" applyAlignment="1">
      <alignment horizontal="center"/>
    </xf>
    <xf numFmtId="0" fontId="15" fillId="0" borderId="66" xfId="0" applyFont="1" applyFill="1" applyBorder="1"/>
    <xf numFmtId="166" fontId="19" fillId="0" borderId="12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166" fontId="19" fillId="0" borderId="22" xfId="0" applyNumberFormat="1" applyFont="1" applyFill="1" applyBorder="1" applyAlignment="1">
      <alignment horizontal="center" vertical="center"/>
    </xf>
    <xf numFmtId="166" fontId="19" fillId="0" borderId="11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/>
    </xf>
    <xf numFmtId="166" fontId="19" fillId="0" borderId="62" xfId="0" applyNumberFormat="1" applyFont="1" applyFill="1" applyBorder="1" applyAlignment="1">
      <alignment horizontal="center" vertical="center"/>
    </xf>
    <xf numFmtId="166" fontId="19" fillId="0" borderId="13" xfId="0" applyNumberFormat="1" applyFont="1" applyFill="1" applyBorder="1" applyAlignment="1">
      <alignment horizontal="center" vertical="center"/>
    </xf>
    <xf numFmtId="0" fontId="15" fillId="0" borderId="43" xfId="0" applyFont="1" applyFill="1" applyBorder="1"/>
    <xf numFmtId="0" fontId="15" fillId="0" borderId="30" xfId="0" applyFont="1" applyFill="1" applyBorder="1"/>
    <xf numFmtId="166" fontId="19" fillId="0" borderId="16" xfId="59" applyNumberFormat="1" applyFont="1" applyBorder="1" applyAlignment="1">
      <alignment horizontal="center" vertical="center"/>
    </xf>
    <xf numFmtId="166" fontId="19" fillId="5" borderId="19" xfId="0" applyNumberFormat="1" applyFont="1" applyFill="1" applyBorder="1" applyAlignment="1">
      <alignment horizontal="center" vertical="center"/>
    </xf>
    <xf numFmtId="166" fontId="19" fillId="5" borderId="20" xfId="0" applyNumberFormat="1" applyFont="1" applyFill="1" applyBorder="1" applyAlignment="1">
      <alignment horizontal="center" vertical="center"/>
    </xf>
    <xf numFmtId="166" fontId="19" fillId="0" borderId="25" xfId="0" applyNumberFormat="1" applyFont="1" applyFill="1" applyBorder="1" applyAlignment="1">
      <alignment horizontal="center" vertical="center"/>
    </xf>
    <xf numFmtId="166" fontId="19" fillId="0" borderId="61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9" fillId="0" borderId="24" xfId="0" applyNumberFormat="1" applyFont="1" applyFill="1" applyBorder="1" applyAlignment="1">
      <alignment horizontal="center" vertical="center"/>
    </xf>
    <xf numFmtId="166" fontId="19" fillId="0" borderId="48" xfId="0" applyNumberFormat="1" applyFont="1" applyFill="1" applyBorder="1" applyAlignment="1">
      <alignment horizontal="center" vertical="center"/>
    </xf>
    <xf numFmtId="166" fontId="19" fillId="0" borderId="44" xfId="0" applyNumberFormat="1" applyFont="1" applyFill="1" applyBorder="1" applyAlignment="1">
      <alignment horizontal="center" vertical="center"/>
    </xf>
    <xf numFmtId="166" fontId="19" fillId="0" borderId="31" xfId="0" applyNumberFormat="1" applyFont="1" applyFill="1" applyBorder="1" applyAlignment="1">
      <alignment horizontal="center" vertical="center"/>
    </xf>
    <xf numFmtId="166" fontId="19" fillId="0" borderId="40" xfId="0" applyNumberFormat="1" applyFont="1" applyFill="1" applyBorder="1" applyAlignment="1">
      <alignment horizontal="center" vertical="center"/>
    </xf>
    <xf numFmtId="166" fontId="19" fillId="0" borderId="62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30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4" xfId="3" applyNumberFormat="1" applyFont="1" applyFill="1" applyBorder="1" applyAlignment="1">
      <alignment horizontal="center" vertical="center" wrapText="1"/>
    </xf>
    <xf numFmtId="166" fontId="19" fillId="0" borderId="15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center" vertical="center" wrapText="1"/>
    </xf>
    <xf numFmtId="166" fontId="19" fillId="0" borderId="17" xfId="3" applyNumberFormat="1" applyFont="1" applyFill="1" applyBorder="1" applyAlignment="1">
      <alignment horizontal="center" vertical="center" wrapText="1"/>
    </xf>
    <xf numFmtId="166" fontId="19" fillId="0" borderId="5" xfId="3" applyNumberFormat="1" applyFont="1" applyFill="1" applyBorder="1" applyAlignment="1">
      <alignment horizontal="center" vertical="center" wrapText="1"/>
    </xf>
    <xf numFmtId="166" fontId="19" fillId="0" borderId="12" xfId="3" applyNumberFormat="1" applyFont="1" applyFill="1" applyBorder="1" applyAlignment="1">
      <alignment horizontal="center" vertical="center" wrapText="1"/>
    </xf>
    <xf numFmtId="166" fontId="19" fillId="0" borderId="11" xfId="3" applyNumberFormat="1" applyFont="1" applyFill="1" applyBorder="1" applyAlignment="1">
      <alignment horizontal="center" vertical="center" wrapText="1"/>
    </xf>
    <xf numFmtId="166" fontId="19" fillId="0" borderId="9" xfId="3" applyNumberFormat="1" applyFont="1" applyFill="1" applyBorder="1" applyAlignment="1">
      <alignment horizontal="center" vertical="center" wrapText="1"/>
    </xf>
    <xf numFmtId="166" fontId="19" fillId="0" borderId="10" xfId="3" applyNumberFormat="1" applyFont="1" applyFill="1" applyBorder="1" applyAlignment="1">
      <alignment horizontal="center" vertical="center" wrapText="1"/>
    </xf>
    <xf numFmtId="166" fontId="19" fillId="0" borderId="8" xfId="3" applyNumberFormat="1" applyFont="1" applyFill="1" applyBorder="1" applyAlignment="1">
      <alignment horizontal="center" vertical="center" wrapText="1"/>
    </xf>
    <xf numFmtId="0" fontId="15" fillId="0" borderId="68" xfId="0" applyFont="1" applyFill="1" applyBorder="1"/>
    <xf numFmtId="166" fontId="15" fillId="0" borderId="12" xfId="0" applyNumberFormat="1" applyFont="1" applyBorder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vertical="center"/>
    </xf>
    <xf numFmtId="166" fontId="19" fillId="2" borderId="32" xfId="0" applyNumberFormat="1" applyFont="1" applyFill="1" applyBorder="1" applyAlignment="1">
      <alignment horizontal="center"/>
    </xf>
    <xf numFmtId="166" fontId="15" fillId="0" borderId="11" xfId="0" applyNumberFormat="1" applyFont="1" applyBorder="1" applyAlignment="1">
      <alignment horizontal="center" vertical="center"/>
    </xf>
    <xf numFmtId="14" fontId="15" fillId="28" borderId="0" xfId="0" applyNumberFormat="1" applyFont="1" applyFill="1" applyAlignment="1">
      <alignment horizontal="left" vertical="center" wrapText="1"/>
    </xf>
    <xf numFmtId="166" fontId="15" fillId="0" borderId="11" xfId="0" applyNumberFormat="1" applyFont="1" applyBorder="1" applyAlignment="1">
      <alignment horizontal="center" vertical="center" wrapText="1"/>
    </xf>
    <xf numFmtId="166" fontId="15" fillId="0" borderId="22" xfId="0" applyNumberFormat="1" applyFont="1" applyBorder="1" applyAlignment="1">
      <alignment horizontal="center" vertical="center"/>
    </xf>
    <xf numFmtId="165" fontId="12" fillId="0" borderId="5" xfId="2" applyNumberFormat="1" applyFont="1" applyBorder="1" applyAlignment="1">
      <alignment vertical="center" wrapText="1"/>
    </xf>
    <xf numFmtId="166" fontId="19" fillId="0" borderId="24" xfId="3" applyNumberFormat="1" applyFont="1" applyFill="1" applyBorder="1" applyAlignment="1">
      <alignment horizontal="center" vertical="center" wrapText="1"/>
    </xf>
    <xf numFmtId="0" fontId="15" fillId="0" borderId="71" xfId="0" applyFont="1" applyFill="1" applyBorder="1"/>
    <xf numFmtId="0" fontId="15" fillId="0" borderId="30" xfId="0" quotePrefix="1" applyFont="1" applyFill="1" applyBorder="1"/>
    <xf numFmtId="0" fontId="15" fillId="0" borderId="71" xfId="0" quotePrefix="1" applyFont="1" applyFill="1" applyBorder="1"/>
    <xf numFmtId="166" fontId="15" fillId="0" borderId="0" xfId="0" applyNumberFormat="1" applyFont="1"/>
    <xf numFmtId="166" fontId="15" fillId="0" borderId="12" xfId="0" applyNumberFormat="1" applyFont="1" applyBorder="1" applyAlignment="1">
      <alignment horizontal="center" vertical="center"/>
    </xf>
    <xf numFmtId="166" fontId="19" fillId="0" borderId="49" xfId="0" applyNumberFormat="1" applyFont="1" applyFill="1" applyBorder="1" applyAlignment="1">
      <alignment horizontal="center" vertical="center"/>
    </xf>
    <xf numFmtId="166" fontId="19" fillId="0" borderId="18" xfId="0" applyNumberFormat="1" applyFont="1" applyFill="1" applyBorder="1" applyAlignment="1">
      <alignment horizontal="center" vertical="center"/>
    </xf>
    <xf numFmtId="166" fontId="19" fillId="0" borderId="74" xfId="0" applyNumberFormat="1" applyFont="1" applyFill="1" applyBorder="1" applyAlignment="1">
      <alignment horizontal="center" vertical="center"/>
    </xf>
    <xf numFmtId="166" fontId="19" fillId="0" borderId="76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horizontal="center" vertical="center"/>
    </xf>
    <xf numFmtId="166" fontId="19" fillId="0" borderId="76" xfId="0" applyNumberFormat="1" applyFont="1" applyFill="1" applyBorder="1" applyAlignment="1">
      <alignment horizontal="center" vertical="center" wrapText="1"/>
    </xf>
    <xf numFmtId="166" fontId="19" fillId="0" borderId="73" xfId="0" applyNumberFormat="1" applyFont="1" applyFill="1" applyBorder="1" applyAlignment="1">
      <alignment horizontal="center" vertical="center" wrapText="1"/>
    </xf>
    <xf numFmtId="166" fontId="19" fillId="0" borderId="75" xfId="0" applyNumberFormat="1" applyFont="1" applyFill="1" applyBorder="1" applyAlignment="1">
      <alignment horizontal="center" vertical="center" wrapText="1"/>
    </xf>
    <xf numFmtId="166" fontId="19" fillId="0" borderId="76" xfId="59" applyNumberFormat="1" applyFont="1" applyBorder="1" applyAlignment="1">
      <alignment horizontal="center" vertical="center"/>
    </xf>
    <xf numFmtId="166" fontId="19" fillId="0" borderId="73" xfId="59" applyNumberFormat="1" applyFont="1" applyBorder="1" applyAlignment="1">
      <alignment horizontal="center" vertical="center"/>
    </xf>
    <xf numFmtId="166" fontId="19" fillId="0" borderId="73" xfId="59" applyNumberFormat="1" applyFont="1" applyFill="1" applyBorder="1" applyAlignment="1">
      <alignment horizontal="center" vertical="center"/>
    </xf>
    <xf numFmtId="166" fontId="19" fillId="0" borderId="73" xfId="3" applyNumberFormat="1" applyFont="1" applyFill="1" applyBorder="1" applyAlignment="1">
      <alignment horizontal="center" vertical="center" wrapText="1"/>
    </xf>
    <xf numFmtId="0" fontId="15" fillId="0" borderId="70" xfId="0" quotePrefix="1" applyFont="1" applyFill="1" applyBorder="1"/>
    <xf numFmtId="166" fontId="15" fillId="0" borderId="73" xfId="0" applyNumberFormat="1" applyFont="1" applyBorder="1" applyAlignment="1">
      <alignment horizontal="center" vertical="center" wrapText="1"/>
    </xf>
    <xf numFmtId="166" fontId="19" fillId="0" borderId="22" xfId="0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9" fillId="0" borderId="11" xfId="0" applyNumberFormat="1" applyFont="1" applyBorder="1" applyAlignment="1">
      <alignment horizontal="center" vertical="center" wrapText="1"/>
    </xf>
    <xf numFmtId="166" fontId="19" fillId="0" borderId="73" xfId="0" applyNumberFormat="1" applyFont="1" applyBorder="1" applyAlignment="1">
      <alignment horizontal="center" vertical="center" wrapText="1"/>
    </xf>
    <xf numFmtId="166" fontId="19" fillId="0" borderId="12" xfId="0" applyNumberFormat="1" applyFont="1" applyBorder="1" applyAlignment="1">
      <alignment horizontal="center" vertical="center" wrapText="1"/>
    </xf>
    <xf numFmtId="166" fontId="19" fillId="0" borderId="77" xfId="0" applyNumberFormat="1" applyFont="1" applyFill="1" applyBorder="1" applyAlignment="1">
      <alignment horizontal="center" vertical="center"/>
    </xf>
    <xf numFmtId="166" fontId="19" fillId="0" borderId="75" xfId="0" applyNumberFormat="1" applyFont="1" applyFill="1" applyBorder="1" applyAlignment="1">
      <alignment horizontal="center" vertical="center"/>
    </xf>
    <xf numFmtId="166" fontId="19" fillId="0" borderId="32" xfId="0" applyNumberFormat="1" applyFont="1" applyFill="1" applyBorder="1" applyAlignment="1">
      <alignment horizontal="center" vertical="center"/>
    </xf>
    <xf numFmtId="166" fontId="19" fillId="0" borderId="79" xfId="3" applyNumberFormat="1" applyFont="1" applyFill="1" applyBorder="1" applyAlignment="1">
      <alignment horizontal="center" vertical="center" wrapText="1"/>
    </xf>
    <xf numFmtId="166" fontId="19" fillId="3" borderId="33" xfId="0" applyNumberFormat="1" applyFont="1" applyFill="1" applyBorder="1" applyAlignment="1">
      <alignment horizontal="center"/>
    </xf>
    <xf numFmtId="166" fontId="19" fillId="29" borderId="40" xfId="0" applyNumberFormat="1" applyFont="1" applyFill="1" applyBorder="1" applyAlignment="1">
      <alignment horizontal="center" vertical="center"/>
    </xf>
    <xf numFmtId="166" fontId="19" fillId="29" borderId="44" xfId="0" applyNumberFormat="1" applyFont="1" applyFill="1" applyBorder="1" applyAlignment="1">
      <alignment horizontal="center" vertical="center"/>
    </xf>
    <xf numFmtId="166" fontId="19" fillId="29" borderId="40" xfId="0" applyNumberFormat="1" applyFont="1" applyFill="1" applyBorder="1" applyAlignment="1">
      <alignment horizontal="center" vertical="center" wrapText="1"/>
    </xf>
    <xf numFmtId="166" fontId="19" fillId="29" borderId="31" xfId="0" applyNumberFormat="1" applyFont="1" applyFill="1" applyBorder="1" applyAlignment="1">
      <alignment horizontal="center" vertical="center"/>
    </xf>
    <xf numFmtId="166" fontId="15" fillId="0" borderId="73" xfId="0" applyNumberFormat="1" applyFont="1" applyBorder="1" applyAlignment="1">
      <alignment horizontal="center" vertical="center"/>
    </xf>
    <xf numFmtId="166" fontId="15" fillId="0" borderId="49" xfId="0" applyNumberFormat="1" applyFont="1" applyBorder="1" applyAlignment="1">
      <alignment horizontal="center" vertical="center"/>
    </xf>
    <xf numFmtId="166" fontId="15" fillId="0" borderId="18" xfId="0" applyNumberFormat="1" applyFont="1" applyBorder="1" applyAlignment="1">
      <alignment horizontal="center" vertical="center" wrapText="1"/>
    </xf>
    <xf numFmtId="166" fontId="15" fillId="0" borderId="74" xfId="0" applyNumberFormat="1" applyFont="1" applyBorder="1" applyAlignment="1">
      <alignment horizontal="center" vertical="center" wrapText="1"/>
    </xf>
    <xf numFmtId="166" fontId="15" fillId="0" borderId="15" xfId="0" applyNumberFormat="1" applyFont="1" applyBorder="1" applyAlignment="1">
      <alignment horizontal="center" vertical="center"/>
    </xf>
    <xf numFmtId="166" fontId="19" fillId="0" borderId="77" xfId="3" applyNumberFormat="1" applyFont="1" applyFill="1" applyBorder="1" applyAlignment="1">
      <alignment horizontal="center" vertical="center" wrapText="1"/>
    </xf>
    <xf numFmtId="166" fontId="19" fillId="0" borderId="75" xfId="3" applyNumberFormat="1" applyFont="1" applyFill="1" applyBorder="1" applyAlignment="1">
      <alignment horizontal="center" vertical="center" wrapText="1"/>
    </xf>
    <xf numFmtId="166" fontId="19" fillId="0" borderId="40" xfId="3" applyNumberFormat="1" applyFont="1" applyFill="1" applyBorder="1" applyAlignment="1">
      <alignment horizontal="center" vertical="center" wrapText="1"/>
    </xf>
    <xf numFmtId="166" fontId="19" fillId="0" borderId="44" xfId="3" applyNumberFormat="1" applyFont="1" applyFill="1" applyBorder="1" applyAlignment="1">
      <alignment horizontal="center" vertical="center" wrapText="1"/>
    </xf>
    <xf numFmtId="166" fontId="19" fillId="0" borderId="31" xfId="3" applyNumberFormat="1" applyFont="1" applyFill="1" applyBorder="1" applyAlignment="1">
      <alignment horizontal="center" vertical="center" wrapText="1"/>
    </xf>
    <xf numFmtId="166" fontId="19" fillId="0" borderId="49" xfId="3" applyNumberFormat="1" applyFont="1" applyFill="1" applyBorder="1" applyAlignment="1">
      <alignment horizontal="center" vertical="center" wrapText="1"/>
    </xf>
    <xf numFmtId="166" fontId="19" fillId="0" borderId="18" xfId="3" applyNumberFormat="1" applyFont="1" applyFill="1" applyBorder="1" applyAlignment="1">
      <alignment horizontal="center" vertical="center" wrapText="1"/>
    </xf>
    <xf numFmtId="166" fontId="19" fillId="0" borderId="74" xfId="3" applyNumberFormat="1" applyFont="1" applyFill="1" applyBorder="1" applyAlignment="1">
      <alignment horizontal="center" vertical="center" wrapText="1"/>
    </xf>
    <xf numFmtId="166" fontId="19" fillId="5" borderId="28" xfId="3" applyNumberFormat="1" applyFont="1" applyFill="1" applyBorder="1" applyAlignment="1">
      <alignment horizontal="center" vertical="center"/>
    </xf>
    <xf numFmtId="166" fontId="19" fillId="2" borderId="83" xfId="0" applyNumberFormat="1" applyFont="1" applyFill="1" applyBorder="1" applyAlignment="1">
      <alignment horizontal="center"/>
    </xf>
    <xf numFmtId="166" fontId="15" fillId="0" borderId="0" xfId="0" applyNumberFormat="1" applyFont="1" applyFill="1"/>
    <xf numFmtId="0" fontId="15" fillId="28" borderId="0" xfId="0" applyFont="1" applyFill="1" applyBorder="1" applyAlignment="1">
      <alignment horizontal="center" vertical="center" wrapText="1"/>
    </xf>
    <xf numFmtId="166" fontId="15" fillId="0" borderId="15" xfId="0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166" fontId="15" fillId="0" borderId="73" xfId="0" applyNumberFormat="1" applyFont="1" applyFill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 vertical="center" wrapText="1"/>
    </xf>
    <xf numFmtId="166" fontId="15" fillId="0" borderId="73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horizontal="center" vertical="center"/>
    </xf>
    <xf numFmtId="166" fontId="19" fillId="0" borderId="11" xfId="59" applyNumberFormat="1" applyFont="1" applyFill="1" applyBorder="1" applyAlignment="1">
      <alignment horizontal="center" vertical="center"/>
    </xf>
    <xf numFmtId="166" fontId="19" fillId="0" borderId="49" xfId="0" applyNumberFormat="1" applyFont="1" applyFill="1" applyBorder="1" applyAlignment="1">
      <alignment horizontal="center" vertical="center" wrapText="1"/>
    </xf>
    <xf numFmtId="166" fontId="19" fillId="0" borderId="74" xfId="0" applyNumberFormat="1" applyFont="1" applyFill="1" applyBorder="1" applyAlignment="1">
      <alignment horizontal="center" vertical="center" wrapText="1"/>
    </xf>
    <xf numFmtId="166" fontId="15" fillId="0" borderId="25" xfId="0" applyNumberFormat="1" applyFont="1" applyBorder="1" applyAlignment="1">
      <alignment horizontal="center" vertical="center" textRotation="90"/>
    </xf>
    <xf numFmtId="166" fontId="15" fillId="0" borderId="78" xfId="0" applyNumberFormat="1" applyFont="1" applyBorder="1" applyAlignment="1">
      <alignment horizontal="center" vertical="center" textRotation="90" wrapText="1"/>
    </xf>
    <xf numFmtId="166" fontId="19" fillId="2" borderId="31" xfId="0" applyNumberFormat="1" applyFont="1" applyFill="1" applyBorder="1" applyAlignment="1">
      <alignment horizontal="center"/>
    </xf>
    <xf numFmtId="0" fontId="15" fillId="0" borderId="3" xfId="0" applyFont="1" applyFill="1" applyBorder="1"/>
    <xf numFmtId="166" fontId="19" fillId="0" borderId="49" xfId="0" applyNumberFormat="1" applyFont="1" applyBorder="1" applyAlignment="1">
      <alignment horizontal="center" vertical="center" wrapText="1"/>
    </xf>
    <xf numFmtId="166" fontId="19" fillId="0" borderId="18" xfId="0" applyNumberFormat="1" applyFont="1" applyBorder="1" applyAlignment="1">
      <alignment horizontal="center" vertical="center" wrapText="1"/>
    </xf>
    <xf numFmtId="166" fontId="19" fillId="0" borderId="74" xfId="0" applyNumberFormat="1" applyFont="1" applyBorder="1" applyAlignment="1">
      <alignment horizontal="center" vertical="center" wrapText="1"/>
    </xf>
    <xf numFmtId="166" fontId="19" fillId="0" borderId="18" xfId="0" applyNumberFormat="1" applyFont="1" applyFill="1" applyBorder="1" applyAlignment="1">
      <alignment horizontal="center" vertical="center" wrapText="1"/>
    </xf>
    <xf numFmtId="166" fontId="19" fillId="3" borderId="29" xfId="0" applyNumberFormat="1" applyFont="1" applyFill="1" applyBorder="1" applyAlignment="1">
      <alignment horizontal="center"/>
    </xf>
    <xf numFmtId="166" fontId="19" fillId="3" borderId="69" xfId="0" applyNumberFormat="1" applyFont="1" applyFill="1" applyBorder="1" applyAlignment="1">
      <alignment horizontal="center"/>
    </xf>
    <xf numFmtId="166" fontId="19" fillId="5" borderId="21" xfId="0" applyNumberFormat="1" applyFont="1" applyFill="1" applyBorder="1" applyAlignment="1">
      <alignment horizontal="center" vertical="center"/>
    </xf>
    <xf numFmtId="166" fontId="19" fillId="29" borderId="32" xfId="0" applyNumberFormat="1" applyFont="1" applyFill="1" applyBorder="1" applyAlignment="1">
      <alignment horizontal="center" vertical="center"/>
    </xf>
    <xf numFmtId="166" fontId="19" fillId="29" borderId="19" xfId="0" applyNumberFormat="1" applyFont="1" applyFill="1" applyBorder="1" applyAlignment="1">
      <alignment horizontal="center" vertical="center"/>
    </xf>
    <xf numFmtId="166" fontId="19" fillId="29" borderId="20" xfId="0" applyNumberFormat="1" applyFont="1" applyFill="1" applyBorder="1" applyAlignment="1">
      <alignment horizontal="center" vertical="center"/>
    </xf>
    <xf numFmtId="166" fontId="19" fillId="29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66" fontId="15" fillId="0" borderId="11" xfId="0" applyNumberFormat="1" applyFont="1" applyFill="1" applyBorder="1" applyAlignment="1">
      <alignment horizontal="center" vertical="center"/>
    </xf>
    <xf numFmtId="0" fontId="15" fillId="28" borderId="80" xfId="0" applyFont="1" applyFill="1" applyBorder="1" applyAlignment="1">
      <alignment horizontal="left" vertical="center" wrapText="1"/>
    </xf>
    <xf numFmtId="0" fontId="15" fillId="28" borderId="81" xfId="0" applyFont="1" applyFill="1" applyBorder="1" applyAlignment="1">
      <alignment horizontal="left" vertical="center" wrapText="1"/>
    </xf>
    <xf numFmtId="0" fontId="15" fillId="28" borderId="8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28" borderId="11" xfId="0" applyFont="1" applyFill="1" applyBorder="1" applyAlignment="1">
      <alignment horizontal="left" vertical="center" wrapText="1"/>
    </xf>
    <xf numFmtId="0" fontId="15" fillId="28" borderId="73" xfId="0" applyFont="1" applyFill="1" applyBorder="1" applyAlignment="1">
      <alignment horizontal="left" vertical="center" wrapText="1"/>
    </xf>
    <xf numFmtId="0" fontId="15" fillId="28" borderId="12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right"/>
    </xf>
    <xf numFmtId="0" fontId="19" fillId="2" borderId="35" xfId="0" applyFont="1" applyFill="1" applyBorder="1" applyAlignment="1">
      <alignment horizontal="right"/>
    </xf>
    <xf numFmtId="0" fontId="19" fillId="2" borderId="36" xfId="0" applyFont="1" applyFill="1" applyBorder="1" applyAlignment="1">
      <alignment horizontal="right"/>
    </xf>
    <xf numFmtId="0" fontId="15" fillId="2" borderId="6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28" borderId="7" xfId="0" applyFont="1" applyFill="1" applyBorder="1" applyAlignment="1">
      <alignment horizontal="center" vertical="center" wrapText="1"/>
    </xf>
    <xf numFmtId="0" fontId="15" fillId="28" borderId="2" xfId="0" applyFont="1" applyFill="1" applyBorder="1" applyAlignment="1">
      <alignment horizontal="center" vertical="center" wrapText="1"/>
    </xf>
    <xf numFmtId="0" fontId="15" fillId="28" borderId="66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right"/>
    </xf>
    <xf numFmtId="0" fontId="19" fillId="2" borderId="37" xfId="0" applyFont="1" applyFill="1" applyBorder="1" applyAlignment="1">
      <alignment horizontal="right"/>
    </xf>
    <xf numFmtId="0" fontId="15" fillId="4" borderId="33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8" borderId="4" xfId="0" applyFont="1" applyFill="1" applyBorder="1" applyAlignment="1">
      <alignment horizontal="center" vertical="center" wrapText="1"/>
    </xf>
    <xf numFmtId="0" fontId="15" fillId="28" borderId="45" xfId="0" applyFont="1" applyFill="1" applyBorder="1" applyAlignment="1">
      <alignment horizontal="center" vertical="center" wrapText="1"/>
    </xf>
    <xf numFmtId="0" fontId="15" fillId="2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29" borderId="40" xfId="0" applyFont="1" applyFill="1" applyBorder="1" applyAlignment="1">
      <alignment horizontal="right" vertical="center" wrapText="1"/>
    </xf>
    <xf numFmtId="0" fontId="14" fillId="29" borderId="44" xfId="0" applyFont="1" applyFill="1" applyBorder="1" applyAlignment="1">
      <alignment horizontal="right" vertical="center" wrapText="1"/>
    </xf>
    <xf numFmtId="0" fontId="14" fillId="29" borderId="32" xfId="0" applyFont="1" applyFill="1" applyBorder="1" applyAlignment="1">
      <alignment horizontal="right" vertical="center" wrapText="1"/>
    </xf>
    <xf numFmtId="166" fontId="12" fillId="0" borderId="0" xfId="0" applyNumberFormat="1" applyFont="1" applyAlignment="1">
      <alignment horizontal="left" vertical="center" wrapText="1"/>
    </xf>
    <xf numFmtId="166" fontId="16" fillId="0" borderId="0" xfId="0" applyNumberFormat="1" applyFont="1" applyAlignment="1">
      <alignment horizontal="left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6" fontId="15" fillId="0" borderId="42" xfId="0" applyNumberFormat="1" applyFont="1" applyBorder="1" applyAlignment="1">
      <alignment horizontal="center" vertical="center" wrapText="1"/>
    </xf>
    <xf numFmtId="166" fontId="15" fillId="0" borderId="4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6" fontId="15" fillId="0" borderId="37" xfId="0" applyNumberFormat="1" applyFont="1" applyBorder="1" applyAlignment="1">
      <alignment horizontal="right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45" xfId="0" applyFont="1" applyFill="1" applyBorder="1" applyAlignment="1">
      <alignment horizontal="center" vertical="center" textRotation="90" wrapText="1"/>
    </xf>
    <xf numFmtId="0" fontId="16" fillId="0" borderId="45" xfId="0" applyFont="1" applyFill="1" applyBorder="1" applyAlignment="1">
      <alignment vertical="center" textRotation="90" wrapText="1"/>
    </xf>
    <xf numFmtId="166" fontId="15" fillId="0" borderId="27" xfId="0" applyNumberFormat="1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 wrapText="1"/>
    </xf>
    <xf numFmtId="166" fontId="15" fillId="0" borderId="30" xfId="0" applyNumberFormat="1" applyFont="1" applyBorder="1" applyAlignment="1">
      <alignment horizontal="center" vertical="center" wrapText="1"/>
    </xf>
    <xf numFmtId="166" fontId="15" fillId="0" borderId="24" xfId="0" applyNumberFormat="1" applyFont="1" applyBorder="1" applyAlignment="1">
      <alignment horizontal="center" vertical="center" textRotation="90"/>
    </xf>
    <xf numFmtId="166" fontId="15" fillId="0" borderId="39" xfId="0" applyNumberFormat="1" applyFont="1" applyBorder="1" applyAlignment="1">
      <alignment horizontal="center" vertical="center" textRotation="90"/>
    </xf>
    <xf numFmtId="166" fontId="15" fillId="0" borderId="26" xfId="0" applyNumberFormat="1" applyFont="1" applyBorder="1" applyAlignment="1">
      <alignment horizontal="center" vertical="center" textRotation="90" wrapText="1"/>
    </xf>
    <xf numFmtId="166" fontId="15" fillId="0" borderId="84" xfId="0" applyNumberFormat="1" applyFont="1" applyBorder="1" applyAlignment="1">
      <alignment horizontal="center" vertical="center" textRotation="90" wrapText="1"/>
    </xf>
    <xf numFmtId="0" fontId="15" fillId="28" borderId="50" xfId="0" applyFont="1" applyFill="1" applyBorder="1" applyAlignment="1">
      <alignment horizontal="center" vertical="center" wrapText="1"/>
    </xf>
    <xf numFmtId="0" fontId="15" fillId="28" borderId="63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/>
    </xf>
    <xf numFmtId="0" fontId="15" fillId="2" borderId="47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right"/>
    </xf>
    <xf numFmtId="0" fontId="15" fillId="28" borderId="46" xfId="0" applyFont="1" applyFill="1" applyBorder="1" applyAlignment="1">
      <alignment horizontal="center" vertical="center" wrapText="1"/>
    </xf>
    <xf numFmtId="0" fontId="15" fillId="28" borderId="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right"/>
    </xf>
    <xf numFmtId="0" fontId="19" fillId="2" borderId="20" xfId="0" applyFont="1" applyFill="1" applyBorder="1" applyAlignment="1">
      <alignment horizontal="right"/>
    </xf>
    <xf numFmtId="0" fontId="19" fillId="2" borderId="21" xfId="0" applyFont="1" applyFill="1" applyBorder="1" applyAlignment="1">
      <alignment horizontal="right"/>
    </xf>
    <xf numFmtId="164" fontId="15" fillId="2" borderId="46" xfId="1" quotePrefix="1" applyFont="1" applyFill="1" applyBorder="1" applyAlignment="1">
      <alignment horizontal="center" vertical="center"/>
    </xf>
    <xf numFmtId="164" fontId="15" fillId="2" borderId="0" xfId="1" quotePrefix="1" applyFont="1" applyFill="1" applyBorder="1" applyAlignment="1">
      <alignment horizontal="center" vertical="center"/>
    </xf>
    <xf numFmtId="0" fontId="15" fillId="28" borderId="11" xfId="0" applyFont="1" applyFill="1" applyBorder="1" applyAlignment="1">
      <alignment vertical="center" wrapText="1"/>
    </xf>
    <xf numFmtId="0" fontId="15" fillId="28" borderId="73" xfId="0" applyFont="1" applyFill="1" applyBorder="1" applyAlignment="1">
      <alignment vertical="center" wrapText="1"/>
    </xf>
    <xf numFmtId="0" fontId="15" fillId="28" borderId="12" xfId="0" applyFont="1" applyFill="1" applyBorder="1" applyAlignment="1">
      <alignment vertical="center" wrapText="1"/>
    </xf>
    <xf numFmtId="0" fontId="19" fillId="2" borderId="33" xfId="0" applyFont="1" applyFill="1" applyBorder="1" applyAlignment="1">
      <alignment horizontal="right"/>
    </xf>
    <xf numFmtId="0" fontId="19" fillId="2" borderId="46" xfId="0" applyFont="1" applyFill="1" applyBorder="1" applyAlignment="1">
      <alignment horizontal="right"/>
    </xf>
    <xf numFmtId="0" fontId="15" fillId="28" borderId="22" xfId="0" applyFont="1" applyFill="1" applyBorder="1" applyAlignment="1">
      <alignment horizontal="left" vertical="center" wrapText="1"/>
    </xf>
    <xf numFmtId="0" fontId="15" fillId="28" borderId="15" xfId="0" applyFont="1" applyFill="1" applyBorder="1" applyAlignment="1">
      <alignment horizontal="left" vertical="center" wrapText="1"/>
    </xf>
    <xf numFmtId="0" fontId="15" fillId="28" borderId="16" xfId="0" applyFont="1" applyFill="1" applyBorder="1" applyAlignment="1">
      <alignment horizontal="left" vertical="center" wrapText="1"/>
    </xf>
    <xf numFmtId="0" fontId="17" fillId="3" borderId="33" xfId="0" applyFont="1" applyFill="1" applyBorder="1" applyAlignment="1">
      <alignment horizontal="right"/>
    </xf>
    <xf numFmtId="0" fontId="17" fillId="3" borderId="46" xfId="0" applyFont="1" applyFill="1" applyBorder="1" applyAlignment="1">
      <alignment horizontal="right"/>
    </xf>
    <xf numFmtId="0" fontId="17" fillId="3" borderId="47" xfId="0" applyFont="1" applyFill="1" applyBorder="1" applyAlignment="1">
      <alignment horizontal="right"/>
    </xf>
    <xf numFmtId="0" fontId="15" fillId="28" borderId="37" xfId="0" applyFont="1" applyFill="1" applyBorder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 wrapText="1"/>
    </xf>
    <xf numFmtId="49" fontId="21" fillId="0" borderId="0" xfId="2" applyNumberFormat="1" applyBorder="1" applyAlignment="1">
      <alignment horizontal="left" vertical="center" wrapText="1"/>
    </xf>
    <xf numFmtId="49" fontId="16" fillId="0" borderId="5" xfId="2" applyNumberFormat="1" applyFont="1" applyBorder="1" applyAlignment="1">
      <alignment horizontal="center" vertical="center" wrapText="1"/>
    </xf>
    <xf numFmtId="49" fontId="21" fillId="0" borderId="5" xfId="2" applyNumberFormat="1" applyBorder="1" applyAlignment="1">
      <alignment horizontal="center" vertical="center" wrapText="1"/>
    </xf>
    <xf numFmtId="165" fontId="21" fillId="0" borderId="5" xfId="2" applyNumberFormat="1" applyBorder="1" applyAlignment="1">
      <alignment horizontal="left" vertical="center" wrapText="1"/>
    </xf>
    <xf numFmtId="165" fontId="16" fillId="0" borderId="25" xfId="2" applyNumberFormat="1" applyFont="1" applyBorder="1" applyAlignment="1">
      <alignment horizontal="left" vertical="center" wrapText="1"/>
    </xf>
    <xf numFmtId="165" fontId="16" fillId="0" borderId="38" xfId="2" applyNumberFormat="1" applyFont="1" applyBorder="1" applyAlignment="1">
      <alignment horizontal="left" vertical="center" wrapText="1"/>
    </xf>
    <xf numFmtId="165" fontId="16" fillId="0" borderId="9" xfId="2" applyNumberFormat="1" applyFont="1" applyBorder="1" applyAlignment="1">
      <alignment horizontal="left" vertical="center" wrapText="1"/>
    </xf>
    <xf numFmtId="49" fontId="21" fillId="0" borderId="25" xfId="2" applyNumberFormat="1" applyBorder="1" applyAlignment="1">
      <alignment horizontal="center" vertical="center" wrapText="1"/>
    </xf>
    <xf numFmtId="49" fontId="21" fillId="0" borderId="38" xfId="2" applyNumberFormat="1" applyBorder="1" applyAlignment="1">
      <alignment horizontal="center" vertical="center" wrapText="1"/>
    </xf>
    <xf numFmtId="49" fontId="21" fillId="0" borderId="9" xfId="2" applyNumberFormat="1" applyBorder="1" applyAlignment="1">
      <alignment horizontal="center" vertical="center" wrapText="1"/>
    </xf>
  </cellXfs>
  <cellStyles count="62">
    <cellStyle name="1 antraštė 2" xfId="4" xr:uid="{00000000-0005-0000-0000-000000000000}"/>
    <cellStyle name="2 antraštė 2" xfId="5" xr:uid="{00000000-0005-0000-0000-000001000000}"/>
    <cellStyle name="20% – paryškinimas 1 2" xfId="6" xr:uid="{00000000-0005-0000-0000-000002000000}"/>
    <cellStyle name="20% – paryškinimas 2 2" xfId="7" xr:uid="{00000000-0005-0000-0000-000003000000}"/>
    <cellStyle name="20% – paryškinimas 3 2" xfId="8" xr:uid="{00000000-0005-0000-0000-000004000000}"/>
    <cellStyle name="20% – paryškinimas 4 2" xfId="9" xr:uid="{00000000-0005-0000-0000-000005000000}"/>
    <cellStyle name="20% – paryškinimas 5 2" xfId="10" xr:uid="{00000000-0005-0000-0000-000006000000}"/>
    <cellStyle name="20% – paryškinimas 6 2" xfId="11" xr:uid="{00000000-0005-0000-0000-000007000000}"/>
    <cellStyle name="3 antraštė 2" xfId="12" xr:uid="{00000000-0005-0000-0000-000008000000}"/>
    <cellStyle name="4 antraštė 2" xfId="13" xr:uid="{00000000-0005-0000-0000-000009000000}"/>
    <cellStyle name="40% – paryškinimas 1 2" xfId="14" xr:uid="{00000000-0005-0000-0000-00000A000000}"/>
    <cellStyle name="40% – paryškinimas 2 2" xfId="15" xr:uid="{00000000-0005-0000-0000-00000B000000}"/>
    <cellStyle name="40% – paryškinimas 3 2" xfId="16" xr:uid="{00000000-0005-0000-0000-00000C000000}"/>
    <cellStyle name="40% – paryškinimas 4 2" xfId="17" xr:uid="{00000000-0005-0000-0000-00000D000000}"/>
    <cellStyle name="40% – paryškinimas 5 2" xfId="18" xr:uid="{00000000-0005-0000-0000-00000E000000}"/>
    <cellStyle name="40% – paryškinimas 6 2" xfId="19" xr:uid="{00000000-0005-0000-0000-00000F000000}"/>
    <cellStyle name="60% – paryškinimas 1 2" xfId="20" xr:uid="{00000000-0005-0000-0000-000010000000}"/>
    <cellStyle name="60% – paryškinimas 2 2" xfId="21" xr:uid="{00000000-0005-0000-0000-000011000000}"/>
    <cellStyle name="60% – paryškinimas 3 2" xfId="22" xr:uid="{00000000-0005-0000-0000-000012000000}"/>
    <cellStyle name="60% – paryškinimas 4 2" xfId="23" xr:uid="{00000000-0005-0000-0000-000013000000}"/>
    <cellStyle name="60% – paryškinimas 5 2" xfId="24" xr:uid="{00000000-0005-0000-0000-000014000000}"/>
    <cellStyle name="60% – paryškinimas 6 2" xfId="25" xr:uid="{00000000-0005-0000-0000-000015000000}"/>
    <cellStyle name="Aiškinamasis tekstas 2" xfId="26" xr:uid="{00000000-0005-0000-0000-000016000000}"/>
    <cellStyle name="Blogas 2" xfId="27" xr:uid="{00000000-0005-0000-0000-000017000000}"/>
    <cellStyle name="Geras 2" xfId="28" xr:uid="{00000000-0005-0000-0000-000018000000}"/>
    <cellStyle name="Įprastas" xfId="0" builtinId="0"/>
    <cellStyle name="Įprastas 10" xfId="57" xr:uid="{00000000-0005-0000-0000-00001A000000}"/>
    <cellStyle name="Įprastas 11" xfId="58" xr:uid="{00000000-0005-0000-0000-00001B000000}"/>
    <cellStyle name="Įprastas 12" xfId="59" xr:uid="{00000000-0005-0000-0000-00001C000000}"/>
    <cellStyle name="Įprastas 2" xfId="3" xr:uid="{00000000-0005-0000-0000-00001D000000}"/>
    <cellStyle name="Įprastas 2 2" xfId="46" xr:uid="{00000000-0005-0000-0000-00001E000000}"/>
    <cellStyle name="Įprastas 3" xfId="49" xr:uid="{00000000-0005-0000-0000-00001F000000}"/>
    <cellStyle name="Įprastas 3 2" xfId="60" xr:uid="{00000000-0005-0000-0000-000020000000}"/>
    <cellStyle name="Įprastas 4" xfId="50" xr:uid="{00000000-0005-0000-0000-000021000000}"/>
    <cellStyle name="Įprastas 4 2" xfId="61" xr:uid="{00000000-0005-0000-0000-000022000000}"/>
    <cellStyle name="Įprastas 5" xfId="51" xr:uid="{00000000-0005-0000-0000-000023000000}"/>
    <cellStyle name="Įprastas 6" xfId="52" xr:uid="{00000000-0005-0000-0000-000024000000}"/>
    <cellStyle name="Įprastas 7" xfId="54" xr:uid="{00000000-0005-0000-0000-000025000000}"/>
    <cellStyle name="Įprastas 8" xfId="55" xr:uid="{00000000-0005-0000-0000-000026000000}"/>
    <cellStyle name="Įprastas 9" xfId="56" xr:uid="{00000000-0005-0000-0000-000027000000}"/>
    <cellStyle name="Įspėjimo tekstas 2" xfId="30" xr:uid="{00000000-0005-0000-0000-000028000000}"/>
    <cellStyle name="Išvestis 2" xfId="29" xr:uid="{00000000-0005-0000-0000-000029000000}"/>
    <cellStyle name="Įvestis 2" xfId="31" xr:uid="{00000000-0005-0000-0000-00002A000000}"/>
    <cellStyle name="Kablelis" xfId="1" builtinId="3"/>
    <cellStyle name="Neutralus 2" xfId="32" xr:uid="{00000000-0005-0000-0000-00002C000000}"/>
    <cellStyle name="Normal 2" xfId="33" xr:uid="{00000000-0005-0000-0000-00002D000000}"/>
    <cellStyle name="Normal 2 2" xfId="47" xr:uid="{00000000-0005-0000-0000-00002E000000}"/>
    <cellStyle name="Normal 2 2 2" xfId="53" xr:uid="{00000000-0005-0000-0000-00002F000000}"/>
    <cellStyle name="Normal 2 3" xfId="48" xr:uid="{00000000-0005-0000-0000-000030000000}"/>
    <cellStyle name="Paprastas_programos ir tikslai" xfId="2" xr:uid="{00000000-0005-0000-0000-000031000000}"/>
    <cellStyle name="Paryškinimas 1 2" xfId="34" xr:uid="{00000000-0005-0000-0000-000032000000}"/>
    <cellStyle name="Paryškinimas 2 2" xfId="35" xr:uid="{00000000-0005-0000-0000-000033000000}"/>
    <cellStyle name="Paryškinimas 3 2" xfId="36" xr:uid="{00000000-0005-0000-0000-000034000000}"/>
    <cellStyle name="Paryškinimas 4 2" xfId="37" xr:uid="{00000000-0005-0000-0000-000035000000}"/>
    <cellStyle name="Paryškinimas 5 2" xfId="38" xr:uid="{00000000-0005-0000-0000-000036000000}"/>
    <cellStyle name="Paryškinimas 6 2" xfId="39" xr:uid="{00000000-0005-0000-0000-000037000000}"/>
    <cellStyle name="Pastaba 2" xfId="40" xr:uid="{00000000-0005-0000-0000-000038000000}"/>
    <cellStyle name="Pavadinimas 2" xfId="41" xr:uid="{00000000-0005-0000-0000-000039000000}"/>
    <cellStyle name="Skaičiavimas 2" xfId="42" xr:uid="{00000000-0005-0000-0000-00003A000000}"/>
    <cellStyle name="Suma 2" xfId="43" xr:uid="{00000000-0005-0000-0000-00003B000000}"/>
    <cellStyle name="Susietas langelis 2" xfId="44" xr:uid="{00000000-0005-0000-0000-00003C000000}"/>
    <cellStyle name="Tikrinimo langelis 2" xfId="45" xr:uid="{00000000-0005-0000-0000-00003D000000}"/>
  </cellStyles>
  <dxfs count="0"/>
  <tableStyles count="0" defaultTableStyle="TableStyleMedium2" defaultPivotStyle="PivotStyleLight16"/>
  <colors>
    <mruColors>
      <color rgb="FFCC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/>
              <a:t>2021 m. asignavimų pasiskirstymas pagal strateginius tikslus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707646973576158E-2"/>
          <c:y val="0.12721943701991395"/>
          <c:w val="0.98829235057709197"/>
          <c:h val="0.8648672493919911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4B1-44BE-B20D-406D30C96DF4}"/>
              </c:ext>
            </c:extLst>
          </c:dPt>
          <c:dPt>
            <c:idx val="1"/>
            <c:bubble3D val="0"/>
            <c:explosion val="12"/>
            <c:extLst>
              <c:ext xmlns:c16="http://schemas.microsoft.com/office/drawing/2014/chart" uri="{C3380CC4-5D6E-409C-BE32-E72D297353CC}">
                <c16:uniqueId val="{00000001-44B1-44BE-B20D-406D30C96DF4}"/>
              </c:ext>
            </c:extLst>
          </c:dPt>
          <c:dPt>
            <c:idx val="2"/>
            <c:bubble3D val="0"/>
            <c:explosion val="13"/>
            <c:extLst>
              <c:ext xmlns:c16="http://schemas.microsoft.com/office/drawing/2014/chart" uri="{C3380CC4-5D6E-409C-BE32-E72D297353CC}">
                <c16:uniqueId val="{00000002-44B1-44BE-B20D-406D30C96DF4}"/>
              </c:ext>
            </c:extLst>
          </c:dPt>
          <c:dPt>
            <c:idx val="3"/>
            <c:bubble3D val="0"/>
            <c:explosion val="12"/>
            <c:extLst>
              <c:ext xmlns:c16="http://schemas.microsoft.com/office/drawing/2014/chart" uri="{C3380CC4-5D6E-409C-BE32-E72D297353CC}">
                <c16:uniqueId val="{00000003-44B1-44BE-B20D-406D30C96DF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4B1-44BE-B20D-406D30C96DF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4B1-44BE-B20D-406D30C96DF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4B1-44BE-B20D-406D30C96DF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BDE-4281-9FB2-60F30ED332D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m. tikslai'!$D$16:$D$19</c:f>
              <c:strCache>
                <c:ptCount val="4"/>
                <c:pt idx="0">
                  <c:v>Sudaryti palankias sąlygas sumaniems ir veikliems žmonėms gyventi ir veikti Klaipėdos rajone</c:v>
                </c:pt>
                <c:pt idx="1">
                  <c:v>Kelti rajono gyventojų gyvenimo kokybę kuriant bei palaikant saugią ir švarią aplinką</c:v>
                </c:pt>
                <c:pt idx="2">
                  <c:v>Puoselėti kultūrą ir kūno kultūrą rajone</c:v>
                </c:pt>
                <c:pt idx="3">
                  <c:v>Plėtoti vietos savivaldą</c:v>
                </c:pt>
              </c:strCache>
            </c:strRef>
          </c:cat>
          <c:val>
            <c:numRef>
              <c:f>'2021 m. tikslai'!$E$16:$E$19</c:f>
              <c:numCache>
                <c:formatCode>#\ ##0.0</c:formatCode>
                <c:ptCount val="4"/>
                <c:pt idx="0">
                  <c:v>48208.7</c:v>
                </c:pt>
                <c:pt idx="1">
                  <c:v>36699.699999999997</c:v>
                </c:pt>
                <c:pt idx="2">
                  <c:v>8528.5</c:v>
                </c:pt>
                <c:pt idx="3">
                  <c:v>10141.799999999999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B1-44BE-B20D-406D30C9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lt-LT" sz="1800" b="1"/>
              <a:t>Asignavimų</a:t>
            </a:r>
            <a:r>
              <a:rPr lang="lt-LT" sz="1800" b="1" baseline="0"/>
              <a:t> pasiskirstymas pagal programas 2021-aisiais metais</a:t>
            </a:r>
            <a:endParaRPr lang="lt-LT" sz="1800" b="1"/>
          </a:p>
        </c:rich>
      </c:tx>
      <c:layout>
        <c:manualLayout>
          <c:xMode val="edge"/>
          <c:yMode val="edge"/>
          <c:x val="0.15187217126995861"/>
          <c:y val="1.3460015275880853E-2"/>
        </c:manualLayout>
      </c:layout>
      <c:overlay val="0"/>
    </c:title>
    <c:autoTitleDeleted val="0"/>
    <c:view3D>
      <c:rotX val="30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988833270919755E-2"/>
          <c:y val="7.1753298878877311E-2"/>
          <c:w val="0.9101589081959941"/>
          <c:h val="0.82207195750015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FDA-4CAA-8E5D-D52BAA21D7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FDA-4CAA-8E5D-D52BAA21D7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DA-4CAA-8E5D-D52BAA21D7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DA-4CAA-8E5D-D52BAA21D7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FDA-4CAA-8E5D-D52BAA21D7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FDA-4CAA-8E5D-D52BAA21D7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FDA-4CAA-8E5D-D52BAA21D7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FDA-4CAA-8E5D-D52BAA21D7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FDA-4CAA-8E5D-D52BAA21D79B}"/>
              </c:ext>
            </c:extLst>
          </c:dPt>
          <c:dLbls>
            <c:dLbl>
              <c:idx val="0"/>
              <c:layout>
                <c:manualLayout>
                  <c:x val="5.7413453164614707E-2"/>
                  <c:y val="0.16083809111489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A-4CAA-8E5D-D52BAA21D7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m. tikslai'!$D$3:$D$11</c:f>
              <c:strCache>
                <c:ptCount val="9"/>
                <c:pt idx="0">
                  <c:v>Žinių visuomenės plėtros programa</c:v>
                </c:pt>
                <c:pt idx="1">
                  <c:v>Ekonominio konkurencingumo didinimo programa</c:v>
                </c:pt>
                <c:pt idx="2">
                  <c:v>Susisiekimo ir inžinerinės infrastruktūros plėtros programa</c:v>
                </c:pt>
                <c:pt idx="3">
                  <c:v>Aplinkos apsaugos programa</c:v>
                </c:pt>
                <c:pt idx="4">
                  <c:v>Sveikatos apsaugos programa</c:v>
                </c:pt>
                <c:pt idx="5">
                  <c:v>Socialinės apsaugos ir NVO programa</c:v>
                </c:pt>
                <c:pt idx="6">
                  <c:v>Kultūros paveldo puoselėjimo ir kultūros paslaugų plėtros programa</c:v>
                </c:pt>
                <c:pt idx="7">
                  <c:v>Kūno kultūros ir sporto plėtros programa</c:v>
                </c:pt>
                <c:pt idx="8">
                  <c:v>Savivaldybės valdymo ir pagrindinių funkcijų vykdymo programa</c:v>
                </c:pt>
              </c:strCache>
            </c:strRef>
          </c:cat>
          <c:val>
            <c:numRef>
              <c:f>'2021 m. tikslai'!$E$3:$E$11</c:f>
              <c:numCache>
                <c:formatCode>#\ ##0.0</c:formatCode>
                <c:ptCount val="9"/>
                <c:pt idx="0">
                  <c:v>34612.6</c:v>
                </c:pt>
                <c:pt idx="1">
                  <c:v>1510.1999999999998</c:v>
                </c:pt>
                <c:pt idx="2">
                  <c:v>12085.9</c:v>
                </c:pt>
                <c:pt idx="3">
                  <c:v>8677.4</c:v>
                </c:pt>
                <c:pt idx="4">
                  <c:v>1745.3</c:v>
                </c:pt>
                <c:pt idx="5">
                  <c:v>26277</c:v>
                </c:pt>
                <c:pt idx="6">
                  <c:v>5335.2999999999993</c:v>
                </c:pt>
                <c:pt idx="7">
                  <c:v>3193.2</c:v>
                </c:pt>
                <c:pt idx="8">
                  <c:v>10141.799999999999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FDA-4CAA-8E5D-D52BAA21D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>
      <a:glow>
        <a:schemeClr val="accent1"/>
      </a:glow>
      <a:softEdge rad="38100"/>
    </a:effectLst>
    <a:scene3d>
      <a:camera prst="orthographicFront"/>
      <a:lightRig rig="threePt" dir="t"/>
    </a:scene3d>
    <a:sp3d prstMaterial="matte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1083609</xdr:colOff>
      <xdr:row>20</xdr:row>
      <xdr:rowOff>129429</xdr:rowOff>
    </xdr:from>
    <xdr:to>
      <xdr:col>7</xdr:col>
      <xdr:colOff>503705</xdr:colOff>
      <xdr:row>52</xdr:row>
      <xdr:rowOff>138953</xdr:rowOff>
    </xdr:to>
    <xdr:graphicFrame macro="">
      <xdr:nvGraphicFramePr>
        <xdr:cNvPr id="1261" name="Chart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575422</xdr:colOff>
      <xdr:row>2</xdr:row>
      <xdr:rowOff>56590</xdr:rowOff>
    </xdr:from>
    <xdr:to>
      <xdr:col>24</xdr:col>
      <xdr:colOff>217954</xdr:colOff>
      <xdr:row>24</xdr:row>
      <xdr:rowOff>137272</xdr:rowOff>
    </xdr:to>
    <xdr:graphicFrame macro="">
      <xdr:nvGraphicFramePr>
        <xdr:cNvPr id="1262" name="Diagrama 3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6"/>
  <sheetViews>
    <sheetView showZeros="0" tabSelected="1" topLeftCell="A91" zoomScale="85" zoomScaleNormal="85" zoomScaleSheetLayoutView="70" workbookViewId="0">
      <selection activeCell="U111" sqref="U111"/>
    </sheetView>
  </sheetViews>
  <sheetFormatPr defaultRowHeight="12.5" x14ac:dyDescent="0.25"/>
  <cols>
    <col min="1" max="1" width="4.26953125" style="5" customWidth="1"/>
    <col min="2" max="2" width="4.1796875" style="5" customWidth="1"/>
    <col min="3" max="3" width="16.26953125" style="113" customWidth="1"/>
    <col min="4" max="4" width="9.1796875" style="3" customWidth="1"/>
    <col min="5" max="5" width="10" style="21" customWidth="1"/>
    <col min="6" max="6" width="10.81640625" style="21" bestFit="1" customWidth="1"/>
    <col min="7" max="7" width="10" style="21" bestFit="1" customWidth="1"/>
    <col min="8" max="8" width="10.54296875" style="21" customWidth="1"/>
    <col min="9" max="10" width="10.81640625" style="21" bestFit="1" customWidth="1"/>
    <col min="11" max="11" width="10" style="21" bestFit="1" customWidth="1"/>
    <col min="12" max="12" width="9.26953125" style="21" customWidth="1"/>
    <col min="13" max="13" width="9.81640625" style="21" customWidth="1"/>
    <col min="14" max="14" width="9.54296875" style="21" customWidth="1"/>
    <col min="15" max="15" width="10" style="21" bestFit="1" customWidth="1"/>
    <col min="16" max="16" width="10.453125" style="21" customWidth="1"/>
    <col min="17" max="18" width="10.81640625" style="21" bestFit="1" customWidth="1"/>
    <col min="19" max="19" width="10" style="21" bestFit="1" customWidth="1"/>
    <col min="20" max="20" width="12" style="21" customWidth="1"/>
  </cols>
  <sheetData>
    <row r="1" spans="1:24" s="32" customFormat="1" ht="50.25" customHeight="1" x14ac:dyDescent="0.25">
      <c r="C1" s="117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34" t="s">
        <v>98</v>
      </c>
      <c r="R1" s="235"/>
      <c r="S1" s="235"/>
      <c r="T1" s="235"/>
    </row>
    <row r="2" spans="1:24" s="3" customFormat="1" ht="35.25" customHeight="1" x14ac:dyDescent="0.25">
      <c r="A2" s="239" t="s">
        <v>84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4" ht="13" thickBot="1" x14ac:dyDescent="0.3">
      <c r="A3" s="10"/>
      <c r="B3" s="10"/>
      <c r="D3" s="11"/>
      <c r="S3" s="240" t="s">
        <v>44</v>
      </c>
      <c r="T3" s="240"/>
    </row>
    <row r="4" spans="1:24" s="2" customFormat="1" ht="10" x14ac:dyDescent="0.2">
      <c r="A4" s="259" t="s">
        <v>8</v>
      </c>
      <c r="B4" s="259" t="s">
        <v>1</v>
      </c>
      <c r="C4" s="251" t="s">
        <v>2</v>
      </c>
      <c r="D4" s="241" t="s">
        <v>0</v>
      </c>
      <c r="E4" s="236" t="s">
        <v>85</v>
      </c>
      <c r="F4" s="237"/>
      <c r="G4" s="237"/>
      <c r="H4" s="238"/>
      <c r="I4" s="236" t="s">
        <v>86</v>
      </c>
      <c r="J4" s="237"/>
      <c r="K4" s="237"/>
      <c r="L4" s="238"/>
      <c r="M4" s="236" t="s">
        <v>74</v>
      </c>
      <c r="N4" s="237"/>
      <c r="O4" s="237"/>
      <c r="P4" s="238"/>
      <c r="Q4" s="236" t="s">
        <v>87</v>
      </c>
      <c r="R4" s="237"/>
      <c r="S4" s="237"/>
      <c r="T4" s="238"/>
    </row>
    <row r="5" spans="1:24" s="2" customFormat="1" ht="10" x14ac:dyDescent="0.2">
      <c r="A5" s="260"/>
      <c r="B5" s="260"/>
      <c r="C5" s="252"/>
      <c r="D5" s="242"/>
      <c r="E5" s="247" t="s">
        <v>4</v>
      </c>
      <c r="F5" s="244" t="s">
        <v>9</v>
      </c>
      <c r="G5" s="245"/>
      <c r="H5" s="246"/>
      <c r="I5" s="247" t="s">
        <v>4</v>
      </c>
      <c r="J5" s="244" t="s">
        <v>9</v>
      </c>
      <c r="K5" s="245"/>
      <c r="L5" s="246"/>
      <c r="M5" s="247" t="s">
        <v>4</v>
      </c>
      <c r="N5" s="244" t="s">
        <v>9</v>
      </c>
      <c r="O5" s="245"/>
      <c r="P5" s="246"/>
      <c r="Q5" s="247" t="s">
        <v>4</v>
      </c>
      <c r="R5" s="244" t="s">
        <v>9</v>
      </c>
      <c r="S5" s="245"/>
      <c r="T5" s="246"/>
    </row>
    <row r="6" spans="1:24" s="2" customFormat="1" ht="10" x14ac:dyDescent="0.2">
      <c r="A6" s="260"/>
      <c r="B6" s="260"/>
      <c r="C6" s="252"/>
      <c r="D6" s="243"/>
      <c r="E6" s="248"/>
      <c r="F6" s="244" t="s">
        <v>3</v>
      </c>
      <c r="G6" s="245"/>
      <c r="H6" s="249" t="s">
        <v>5</v>
      </c>
      <c r="I6" s="248"/>
      <c r="J6" s="244" t="s">
        <v>3</v>
      </c>
      <c r="K6" s="245"/>
      <c r="L6" s="249" t="s">
        <v>5</v>
      </c>
      <c r="M6" s="248"/>
      <c r="N6" s="244" t="s">
        <v>3</v>
      </c>
      <c r="O6" s="245"/>
      <c r="P6" s="249" t="s">
        <v>5</v>
      </c>
      <c r="Q6" s="248"/>
      <c r="R6" s="244" t="s">
        <v>3</v>
      </c>
      <c r="S6" s="245"/>
      <c r="T6" s="249" t="s">
        <v>5</v>
      </c>
    </row>
    <row r="7" spans="1:24" s="2" customFormat="1" ht="50.25" customHeight="1" thickBot="1" x14ac:dyDescent="0.25">
      <c r="A7" s="261"/>
      <c r="B7" s="261"/>
      <c r="C7" s="252"/>
      <c r="D7" s="243"/>
      <c r="E7" s="248"/>
      <c r="F7" s="182" t="s">
        <v>4</v>
      </c>
      <c r="G7" s="183" t="s">
        <v>6</v>
      </c>
      <c r="H7" s="250"/>
      <c r="I7" s="248"/>
      <c r="J7" s="182" t="s">
        <v>4</v>
      </c>
      <c r="K7" s="183" t="s">
        <v>6</v>
      </c>
      <c r="L7" s="250"/>
      <c r="M7" s="248"/>
      <c r="N7" s="182" t="s">
        <v>4</v>
      </c>
      <c r="O7" s="183" t="s">
        <v>6</v>
      </c>
      <c r="P7" s="250"/>
      <c r="Q7" s="248"/>
      <c r="R7" s="182" t="s">
        <v>4</v>
      </c>
      <c r="S7" s="183" t="s">
        <v>6</v>
      </c>
      <c r="T7" s="250"/>
    </row>
    <row r="8" spans="1:24" s="2" customFormat="1" ht="11.25" customHeight="1" x14ac:dyDescent="0.2">
      <c r="A8" s="256">
        <v>1</v>
      </c>
      <c r="B8" s="223">
        <v>1</v>
      </c>
      <c r="C8" s="265" t="s">
        <v>10</v>
      </c>
      <c r="D8" s="6" t="s">
        <v>11</v>
      </c>
      <c r="E8" s="141">
        <v>13228.709999999997</v>
      </c>
      <c r="F8" s="142">
        <v>12639.359999999997</v>
      </c>
      <c r="G8" s="142">
        <v>9310.6020000000008</v>
      </c>
      <c r="H8" s="143">
        <v>589.34999999999991</v>
      </c>
      <c r="I8" s="141">
        <v>15859.799999999996</v>
      </c>
      <c r="J8" s="142">
        <v>14054.599999999997</v>
      </c>
      <c r="K8" s="142">
        <v>10276.499999999998</v>
      </c>
      <c r="L8" s="143">
        <v>1805.1999999999994</v>
      </c>
      <c r="M8" s="141">
        <v>18206.3</v>
      </c>
      <c r="N8" s="142">
        <v>15273.8</v>
      </c>
      <c r="O8" s="142">
        <v>11518.8</v>
      </c>
      <c r="P8" s="143">
        <v>2932.5</v>
      </c>
      <c r="Q8" s="141">
        <v>17204.699999999997</v>
      </c>
      <c r="R8" s="142">
        <v>15941.699999999999</v>
      </c>
      <c r="S8" s="142">
        <v>12082</v>
      </c>
      <c r="T8" s="143">
        <v>1263</v>
      </c>
      <c r="U8" s="125"/>
      <c r="V8" s="125"/>
      <c r="W8" s="125"/>
      <c r="X8" s="125"/>
    </row>
    <row r="9" spans="1:24" s="2" customFormat="1" ht="12.75" hidden="1" customHeight="1" x14ac:dyDescent="0.2">
      <c r="A9" s="257"/>
      <c r="B9" s="224"/>
      <c r="C9" s="266"/>
      <c r="D9" s="7" t="s">
        <v>13</v>
      </c>
      <c r="E9" s="144">
        <v>0</v>
      </c>
      <c r="F9" s="145">
        <v>0</v>
      </c>
      <c r="G9" s="145">
        <v>0</v>
      </c>
      <c r="H9" s="146">
        <v>0</v>
      </c>
      <c r="I9" s="69"/>
      <c r="J9" s="133">
        <v>0</v>
      </c>
      <c r="K9" s="133">
        <v>0</v>
      </c>
      <c r="L9" s="68"/>
      <c r="M9" s="144">
        <v>0</v>
      </c>
      <c r="N9" s="145">
        <v>0</v>
      </c>
      <c r="O9" s="145">
        <v>0</v>
      </c>
      <c r="P9" s="146">
        <v>0</v>
      </c>
      <c r="Q9" s="144">
        <v>0</v>
      </c>
      <c r="R9" s="145">
        <v>0</v>
      </c>
      <c r="S9" s="145">
        <v>0</v>
      </c>
      <c r="T9" s="146">
        <v>0</v>
      </c>
      <c r="U9" s="125"/>
      <c r="V9" s="125"/>
      <c r="W9" s="125"/>
    </row>
    <row r="10" spans="1:24" s="2" customFormat="1" ht="12.75" customHeight="1" x14ac:dyDescent="0.2">
      <c r="A10" s="257"/>
      <c r="B10" s="224"/>
      <c r="C10" s="266"/>
      <c r="D10" s="7" t="s">
        <v>46</v>
      </c>
      <c r="E10" s="144">
        <v>335.37400000000008</v>
      </c>
      <c r="F10" s="145">
        <v>335.37400000000008</v>
      </c>
      <c r="G10" s="145">
        <v>172</v>
      </c>
      <c r="H10" s="146">
        <v>0</v>
      </c>
      <c r="I10" s="69">
        <v>472</v>
      </c>
      <c r="J10" s="133">
        <v>472</v>
      </c>
      <c r="K10" s="133">
        <v>152.20000000000002</v>
      </c>
      <c r="L10" s="68">
        <v>0</v>
      </c>
      <c r="M10" s="144">
        <v>72.3</v>
      </c>
      <c r="N10" s="145">
        <v>72.3</v>
      </c>
      <c r="O10" s="145">
        <v>71.3</v>
      </c>
      <c r="P10" s="146">
        <v>0</v>
      </c>
      <c r="Q10" s="144">
        <v>304.3</v>
      </c>
      <c r="R10" s="145">
        <v>72.3</v>
      </c>
      <c r="S10" s="145">
        <v>71.3</v>
      </c>
      <c r="T10" s="146">
        <v>232</v>
      </c>
      <c r="U10" s="125"/>
      <c r="V10" s="125"/>
      <c r="W10" s="125"/>
    </row>
    <row r="11" spans="1:24" s="2" customFormat="1" ht="12.75" customHeight="1" x14ac:dyDescent="0.2">
      <c r="A11" s="257"/>
      <c r="B11" s="224"/>
      <c r="C11" s="266"/>
      <c r="D11" s="7" t="s">
        <v>12</v>
      </c>
      <c r="E11" s="144">
        <v>490.99999999999994</v>
      </c>
      <c r="F11" s="145">
        <v>382.09999999999997</v>
      </c>
      <c r="G11" s="145">
        <v>6.5</v>
      </c>
      <c r="H11" s="146">
        <v>108.89999999999999</v>
      </c>
      <c r="I11" s="69">
        <v>591.70000000000005</v>
      </c>
      <c r="J11" s="133">
        <v>184.7</v>
      </c>
      <c r="K11" s="133">
        <v>2.8</v>
      </c>
      <c r="L11" s="68">
        <v>407</v>
      </c>
      <c r="M11" s="144">
        <v>297.3</v>
      </c>
      <c r="N11" s="145">
        <v>297.3</v>
      </c>
      <c r="O11" s="145">
        <v>4.7</v>
      </c>
      <c r="P11" s="146">
        <v>0</v>
      </c>
      <c r="Q11" s="144">
        <v>190</v>
      </c>
      <c r="R11" s="145">
        <v>190</v>
      </c>
      <c r="S11" s="145">
        <v>4.7</v>
      </c>
      <c r="T11" s="146">
        <v>0</v>
      </c>
      <c r="U11" s="125"/>
      <c r="V11" s="125"/>
      <c r="W11" s="125"/>
    </row>
    <row r="12" spans="1:24" s="2" customFormat="1" ht="12.75" customHeight="1" x14ac:dyDescent="0.2">
      <c r="A12" s="257"/>
      <c r="B12" s="224"/>
      <c r="C12" s="266"/>
      <c r="D12" s="7" t="s">
        <v>47</v>
      </c>
      <c r="E12" s="144">
        <v>14.700000000000001</v>
      </c>
      <c r="F12" s="145">
        <v>5.9</v>
      </c>
      <c r="G12" s="145">
        <v>0.1</v>
      </c>
      <c r="H12" s="146">
        <v>8.8000000000000007</v>
      </c>
      <c r="I12" s="69">
        <v>38</v>
      </c>
      <c r="J12" s="133">
        <v>2.2999999999999998</v>
      </c>
      <c r="K12" s="133">
        <v>0.3</v>
      </c>
      <c r="L12" s="68">
        <v>35.700000000000003</v>
      </c>
      <c r="M12" s="144">
        <v>9.5</v>
      </c>
      <c r="N12" s="145">
        <v>9.5</v>
      </c>
      <c r="O12" s="145">
        <v>0</v>
      </c>
      <c r="P12" s="146">
        <v>0</v>
      </c>
      <c r="Q12" s="144">
        <v>0</v>
      </c>
      <c r="R12" s="145">
        <v>0</v>
      </c>
      <c r="S12" s="145">
        <v>0</v>
      </c>
      <c r="T12" s="146">
        <v>0</v>
      </c>
      <c r="U12" s="125"/>
      <c r="V12" s="125"/>
      <c r="W12" s="125"/>
    </row>
    <row r="13" spans="1:24" s="2" customFormat="1" ht="12.75" customHeight="1" x14ac:dyDescent="0.2">
      <c r="A13" s="257"/>
      <c r="B13" s="224"/>
      <c r="C13" s="266"/>
      <c r="D13" s="7" t="s">
        <v>64</v>
      </c>
      <c r="E13" s="144">
        <v>12693.777</v>
      </c>
      <c r="F13" s="145">
        <v>12676.777</v>
      </c>
      <c r="G13" s="145">
        <v>12007.575999999999</v>
      </c>
      <c r="H13" s="146">
        <v>17</v>
      </c>
      <c r="I13" s="69">
        <v>14229.700000000003</v>
      </c>
      <c r="J13" s="133">
        <v>14229.700000000003</v>
      </c>
      <c r="K13" s="133">
        <v>13302.100000000002</v>
      </c>
      <c r="L13" s="68">
        <v>0</v>
      </c>
      <c r="M13" s="144">
        <v>13935.9</v>
      </c>
      <c r="N13" s="145">
        <v>13935.9</v>
      </c>
      <c r="O13" s="145">
        <v>12947.999999999998</v>
      </c>
      <c r="P13" s="146">
        <v>0</v>
      </c>
      <c r="Q13" s="144">
        <v>14065.199999999999</v>
      </c>
      <c r="R13" s="145">
        <v>14065.199999999999</v>
      </c>
      <c r="S13" s="145">
        <v>13161.599999999999</v>
      </c>
      <c r="T13" s="146">
        <v>0</v>
      </c>
      <c r="U13" s="125"/>
      <c r="V13" s="125"/>
      <c r="W13" s="125"/>
    </row>
    <row r="14" spans="1:24" s="40" customFormat="1" ht="12.75" customHeight="1" x14ac:dyDescent="0.2">
      <c r="A14" s="257"/>
      <c r="B14" s="224"/>
      <c r="C14" s="266"/>
      <c r="D14" s="7" t="s">
        <v>75</v>
      </c>
      <c r="E14" s="144">
        <v>51.199999999999989</v>
      </c>
      <c r="F14" s="145">
        <v>51.199999999999989</v>
      </c>
      <c r="G14" s="145">
        <v>0</v>
      </c>
      <c r="H14" s="146">
        <v>0</v>
      </c>
      <c r="I14" s="69">
        <v>153.70000000000005</v>
      </c>
      <c r="J14" s="133">
        <v>153.70000000000005</v>
      </c>
      <c r="K14" s="133">
        <v>0</v>
      </c>
      <c r="L14" s="68">
        <v>0</v>
      </c>
      <c r="M14" s="144">
        <v>0</v>
      </c>
      <c r="N14" s="145">
        <v>0</v>
      </c>
      <c r="O14" s="145">
        <v>0</v>
      </c>
      <c r="P14" s="146">
        <v>0</v>
      </c>
      <c r="Q14" s="144">
        <v>0</v>
      </c>
      <c r="R14" s="145">
        <v>0</v>
      </c>
      <c r="S14" s="145">
        <v>0</v>
      </c>
      <c r="T14" s="146">
        <v>0</v>
      </c>
      <c r="U14" s="125"/>
      <c r="V14" s="125"/>
      <c r="W14" s="125"/>
    </row>
    <row r="15" spans="1:24" s="2" customFormat="1" ht="12.75" customHeight="1" x14ac:dyDescent="0.2">
      <c r="A15" s="257"/>
      <c r="B15" s="224"/>
      <c r="C15" s="266"/>
      <c r="D15" s="7" t="s">
        <v>14</v>
      </c>
      <c r="E15" s="144">
        <v>1009.8999999999999</v>
      </c>
      <c r="F15" s="145">
        <v>984.59999999999991</v>
      </c>
      <c r="G15" s="145">
        <v>191.9</v>
      </c>
      <c r="H15" s="146">
        <v>25.3</v>
      </c>
      <c r="I15" s="69">
        <v>1512.3999999999999</v>
      </c>
      <c r="J15" s="133">
        <v>1496.3999999999999</v>
      </c>
      <c r="K15" s="133">
        <v>265.90000000000003</v>
      </c>
      <c r="L15" s="68">
        <v>16</v>
      </c>
      <c r="M15" s="144">
        <v>1584.4000000000003</v>
      </c>
      <c r="N15" s="145">
        <v>1573.1000000000004</v>
      </c>
      <c r="O15" s="145">
        <v>235.99999999999997</v>
      </c>
      <c r="P15" s="146">
        <v>11.3</v>
      </c>
      <c r="Q15" s="144">
        <v>1593.9</v>
      </c>
      <c r="R15" s="145">
        <v>1582.6000000000001</v>
      </c>
      <c r="S15" s="145">
        <v>237.49999999999997</v>
      </c>
      <c r="T15" s="146">
        <v>11.3</v>
      </c>
      <c r="U15" s="125"/>
      <c r="V15" s="125"/>
      <c r="W15" s="125"/>
    </row>
    <row r="16" spans="1:24" s="2" customFormat="1" ht="12.75" customHeight="1" x14ac:dyDescent="0.2">
      <c r="A16" s="257"/>
      <c r="B16" s="224"/>
      <c r="C16" s="266"/>
      <c r="D16" s="7" t="s">
        <v>76</v>
      </c>
      <c r="E16" s="144">
        <v>453.27099999999996</v>
      </c>
      <c r="F16" s="145">
        <v>73.270999999999972</v>
      </c>
      <c r="G16" s="145">
        <v>8.6020000000000003</v>
      </c>
      <c r="H16" s="146">
        <v>380</v>
      </c>
      <c r="I16" s="69">
        <v>23.099999999999998</v>
      </c>
      <c r="J16" s="133">
        <v>23.099999999999998</v>
      </c>
      <c r="K16" s="133">
        <v>22.8</v>
      </c>
      <c r="L16" s="68">
        <v>0</v>
      </c>
      <c r="M16" s="144">
        <v>0</v>
      </c>
      <c r="N16" s="145">
        <v>0</v>
      </c>
      <c r="O16" s="145">
        <v>0</v>
      </c>
      <c r="P16" s="146">
        <v>0</v>
      </c>
      <c r="Q16" s="144">
        <v>0</v>
      </c>
      <c r="R16" s="145">
        <v>0</v>
      </c>
      <c r="S16" s="145">
        <v>0</v>
      </c>
      <c r="T16" s="146">
        <v>0</v>
      </c>
      <c r="U16" s="125"/>
      <c r="V16" s="125"/>
      <c r="W16" s="125"/>
    </row>
    <row r="17" spans="1:23" s="40" customFormat="1" ht="12.75" customHeight="1" x14ac:dyDescent="0.2">
      <c r="A17" s="257"/>
      <c r="B17" s="224"/>
      <c r="C17" s="266"/>
      <c r="D17" s="7" t="s">
        <v>92</v>
      </c>
      <c r="E17" s="144"/>
      <c r="F17" s="145">
        <v>0</v>
      </c>
      <c r="G17" s="145">
        <v>0</v>
      </c>
      <c r="H17" s="146">
        <v>0</v>
      </c>
      <c r="I17" s="69">
        <v>898.59999999999991</v>
      </c>
      <c r="J17" s="133">
        <v>532.79999999999995</v>
      </c>
      <c r="K17" s="133">
        <v>0</v>
      </c>
      <c r="L17" s="68">
        <v>365.8</v>
      </c>
      <c r="M17" s="144"/>
      <c r="N17" s="145">
        <v>0</v>
      </c>
      <c r="O17" s="145">
        <v>0</v>
      </c>
      <c r="P17" s="146">
        <v>0</v>
      </c>
      <c r="Q17" s="144"/>
      <c r="R17" s="145">
        <v>0</v>
      </c>
      <c r="S17" s="145">
        <v>0</v>
      </c>
      <c r="T17" s="146">
        <v>0</v>
      </c>
      <c r="U17" s="125"/>
      <c r="V17" s="125"/>
      <c r="W17" s="125"/>
    </row>
    <row r="18" spans="1:23" s="40" customFormat="1" ht="12.75" customHeight="1" x14ac:dyDescent="0.2">
      <c r="A18" s="257"/>
      <c r="B18" s="224"/>
      <c r="C18" s="266"/>
      <c r="D18" s="7" t="s">
        <v>93</v>
      </c>
      <c r="E18" s="144">
        <v>50</v>
      </c>
      <c r="F18" s="145">
        <v>0</v>
      </c>
      <c r="G18" s="145">
        <v>0</v>
      </c>
      <c r="H18" s="146">
        <v>50</v>
      </c>
      <c r="I18" s="69">
        <v>434</v>
      </c>
      <c r="J18" s="133">
        <v>0</v>
      </c>
      <c r="K18" s="133">
        <v>0</v>
      </c>
      <c r="L18" s="68">
        <v>434</v>
      </c>
      <c r="M18" s="144">
        <v>275</v>
      </c>
      <c r="N18" s="145">
        <v>0</v>
      </c>
      <c r="O18" s="145">
        <v>0</v>
      </c>
      <c r="P18" s="146">
        <v>275</v>
      </c>
      <c r="Q18" s="144">
        <v>500</v>
      </c>
      <c r="R18" s="145">
        <v>0</v>
      </c>
      <c r="S18" s="145">
        <v>0</v>
      </c>
      <c r="T18" s="146">
        <v>500</v>
      </c>
      <c r="U18" s="125"/>
      <c r="V18" s="125"/>
      <c r="W18" s="125"/>
    </row>
    <row r="19" spans="1:23" s="40" customFormat="1" ht="12.75" customHeight="1" x14ac:dyDescent="0.2">
      <c r="A19" s="257"/>
      <c r="B19" s="224"/>
      <c r="C19" s="266"/>
      <c r="D19" s="7" t="s">
        <v>103</v>
      </c>
      <c r="E19" s="144"/>
      <c r="F19" s="145">
        <v>0</v>
      </c>
      <c r="G19" s="145">
        <v>0</v>
      </c>
      <c r="H19" s="146">
        <v>0</v>
      </c>
      <c r="I19" s="69">
        <v>220</v>
      </c>
      <c r="J19" s="133">
        <v>220</v>
      </c>
      <c r="K19" s="133">
        <v>0</v>
      </c>
      <c r="L19" s="68">
        <v>0</v>
      </c>
      <c r="M19" s="144"/>
      <c r="N19" s="145">
        <v>500</v>
      </c>
      <c r="O19" s="145">
        <v>0</v>
      </c>
      <c r="P19" s="146">
        <v>0</v>
      </c>
      <c r="Q19" s="144"/>
      <c r="R19" s="145">
        <v>500</v>
      </c>
      <c r="S19" s="145">
        <v>0</v>
      </c>
      <c r="T19" s="146">
        <v>0</v>
      </c>
      <c r="U19" s="125"/>
      <c r="V19" s="125"/>
      <c r="W19" s="125"/>
    </row>
    <row r="20" spans="1:23" s="40" customFormat="1" ht="12.75" customHeight="1" thickBot="1" x14ac:dyDescent="0.25">
      <c r="A20" s="258"/>
      <c r="B20" s="225"/>
      <c r="C20" s="172"/>
      <c r="D20" s="185" t="s">
        <v>63</v>
      </c>
      <c r="E20" s="186"/>
      <c r="F20" s="187"/>
      <c r="G20" s="187"/>
      <c r="H20" s="188"/>
      <c r="I20" s="180">
        <v>179.6</v>
      </c>
      <c r="J20" s="189">
        <v>0</v>
      </c>
      <c r="K20" s="189">
        <v>0</v>
      </c>
      <c r="L20" s="181">
        <v>179.6</v>
      </c>
      <c r="M20" s="186">
        <v>0</v>
      </c>
      <c r="N20" s="187">
        <v>0</v>
      </c>
      <c r="O20" s="187">
        <v>0</v>
      </c>
      <c r="P20" s="188">
        <v>0</v>
      </c>
      <c r="Q20" s="186">
        <v>0</v>
      </c>
      <c r="R20" s="187">
        <v>0</v>
      </c>
      <c r="S20" s="187">
        <v>0</v>
      </c>
      <c r="T20" s="188">
        <v>0</v>
      </c>
      <c r="U20" s="125"/>
      <c r="V20" s="125"/>
      <c r="W20" s="125"/>
    </row>
    <row r="21" spans="1:23" s="9" customFormat="1" ht="11" thickBot="1" x14ac:dyDescent="0.3">
      <c r="A21" s="208" t="s">
        <v>25</v>
      </c>
      <c r="B21" s="209"/>
      <c r="C21" s="209"/>
      <c r="D21" s="264"/>
      <c r="E21" s="61">
        <v>28327.932000000001</v>
      </c>
      <c r="F21" s="38">
        <v>27148.581999999999</v>
      </c>
      <c r="G21" s="38">
        <v>21697.279999999999</v>
      </c>
      <c r="H21" s="115">
        <v>1179.3499999999999</v>
      </c>
      <c r="I21" s="37">
        <v>34612.6</v>
      </c>
      <c r="J21" s="38">
        <v>31369.3</v>
      </c>
      <c r="K21" s="38">
        <v>24022.600000000002</v>
      </c>
      <c r="L21" s="184">
        <v>3243.2999999999993</v>
      </c>
      <c r="M21" s="61">
        <v>34880.699999999997</v>
      </c>
      <c r="N21" s="38">
        <v>31661.899999999994</v>
      </c>
      <c r="O21" s="38">
        <v>24778.799999999996</v>
      </c>
      <c r="P21" s="115">
        <v>3218.8</v>
      </c>
      <c r="Q21" s="37">
        <v>34358.1</v>
      </c>
      <c r="R21" s="38">
        <v>32351.799999999996</v>
      </c>
      <c r="S21" s="38">
        <v>25557.1</v>
      </c>
      <c r="T21" s="184">
        <v>2006.3</v>
      </c>
      <c r="U21" s="125"/>
      <c r="V21" s="125"/>
      <c r="W21" s="125"/>
    </row>
    <row r="22" spans="1:23" s="2" customFormat="1" ht="12.75" customHeight="1" thickBot="1" x14ac:dyDescent="0.25">
      <c r="A22" s="214">
        <v>1</v>
      </c>
      <c r="B22" s="262">
        <v>2</v>
      </c>
      <c r="C22" s="226" t="s">
        <v>15</v>
      </c>
      <c r="D22" s="6" t="s">
        <v>11</v>
      </c>
      <c r="E22" s="59">
        <v>472.7</v>
      </c>
      <c r="F22" s="54">
        <v>198.7</v>
      </c>
      <c r="G22" s="54">
        <v>74.8</v>
      </c>
      <c r="H22" s="54">
        <v>274</v>
      </c>
      <c r="I22" s="44">
        <v>544.09999999999991</v>
      </c>
      <c r="J22" s="54">
        <v>214.7</v>
      </c>
      <c r="K22" s="54">
        <v>78.7</v>
      </c>
      <c r="L22" s="54">
        <v>329.4</v>
      </c>
      <c r="M22" s="44">
        <v>1000.7</v>
      </c>
      <c r="N22" s="54">
        <v>307.10000000000002</v>
      </c>
      <c r="O22" s="54">
        <v>89.1</v>
      </c>
      <c r="P22" s="54">
        <v>693.6</v>
      </c>
      <c r="Q22" s="44">
        <v>419.6</v>
      </c>
      <c r="R22" s="54">
        <v>229.6</v>
      </c>
      <c r="S22" s="54">
        <v>85.6</v>
      </c>
      <c r="T22" s="56">
        <v>190</v>
      </c>
      <c r="U22" s="125"/>
      <c r="V22" s="125"/>
      <c r="W22" s="125"/>
    </row>
    <row r="23" spans="1:23" s="2" customFormat="1" ht="12.75" customHeight="1" thickBot="1" x14ac:dyDescent="0.25">
      <c r="A23" s="214"/>
      <c r="B23" s="263"/>
      <c r="C23" s="227"/>
      <c r="D23" s="7" t="s">
        <v>14</v>
      </c>
      <c r="E23" s="57">
        <v>52.6</v>
      </c>
      <c r="F23" s="70">
        <v>52.6</v>
      </c>
      <c r="G23" s="70">
        <v>4</v>
      </c>
      <c r="H23" s="68">
        <v>0</v>
      </c>
      <c r="I23" s="69">
        <v>55</v>
      </c>
      <c r="J23" s="70">
        <v>55</v>
      </c>
      <c r="K23" s="70">
        <v>2</v>
      </c>
      <c r="L23" s="68">
        <v>0</v>
      </c>
      <c r="M23" s="69">
        <v>40</v>
      </c>
      <c r="N23" s="70">
        <v>40</v>
      </c>
      <c r="O23" s="70">
        <v>2</v>
      </c>
      <c r="P23" s="70">
        <v>0</v>
      </c>
      <c r="Q23" s="69">
        <v>40</v>
      </c>
      <c r="R23" s="70">
        <v>40</v>
      </c>
      <c r="S23" s="70">
        <v>2</v>
      </c>
      <c r="T23" s="68">
        <v>0</v>
      </c>
      <c r="U23" s="125"/>
      <c r="V23" s="125"/>
      <c r="W23" s="125"/>
    </row>
    <row r="24" spans="1:23" s="2" customFormat="1" ht="12.75" customHeight="1" thickBot="1" x14ac:dyDescent="0.25">
      <c r="A24" s="214"/>
      <c r="B24" s="263"/>
      <c r="C24" s="227"/>
      <c r="D24" s="7" t="s">
        <v>46</v>
      </c>
      <c r="E24" s="57">
        <v>343.5</v>
      </c>
      <c r="F24" s="70">
        <v>331.8</v>
      </c>
      <c r="G24" s="70">
        <v>0</v>
      </c>
      <c r="H24" s="68">
        <v>11.7</v>
      </c>
      <c r="I24" s="69">
        <v>458</v>
      </c>
      <c r="J24" s="70">
        <v>458</v>
      </c>
      <c r="K24" s="70">
        <v>0</v>
      </c>
      <c r="L24" s="70">
        <v>0</v>
      </c>
      <c r="M24" s="69">
        <v>458</v>
      </c>
      <c r="N24" s="70">
        <v>458</v>
      </c>
      <c r="O24" s="70">
        <v>0</v>
      </c>
      <c r="P24" s="70">
        <v>0</v>
      </c>
      <c r="Q24" s="69">
        <v>458</v>
      </c>
      <c r="R24" s="70">
        <v>458</v>
      </c>
      <c r="S24" s="70">
        <v>0</v>
      </c>
      <c r="T24" s="68">
        <v>0</v>
      </c>
      <c r="U24" s="125"/>
      <c r="V24" s="125"/>
      <c r="W24" s="125"/>
    </row>
    <row r="25" spans="1:23" s="40" customFormat="1" ht="12.75" customHeight="1" thickBot="1" x14ac:dyDescent="0.25">
      <c r="A25" s="214"/>
      <c r="B25" s="263"/>
      <c r="C25" s="227"/>
      <c r="D25" s="7" t="s">
        <v>76</v>
      </c>
      <c r="E25" s="132">
        <v>146.9</v>
      </c>
      <c r="F25" s="133">
        <v>146.9</v>
      </c>
      <c r="G25" s="133"/>
      <c r="H25" s="134"/>
      <c r="I25" s="69"/>
      <c r="J25" s="133"/>
      <c r="K25" s="133"/>
      <c r="L25" s="133"/>
      <c r="M25" s="69"/>
      <c r="N25" s="133"/>
      <c r="O25" s="133"/>
      <c r="P25" s="133"/>
      <c r="Q25" s="69"/>
      <c r="R25" s="133"/>
      <c r="S25" s="133"/>
      <c r="T25" s="68"/>
      <c r="U25" s="125"/>
      <c r="V25" s="125"/>
      <c r="W25" s="125"/>
    </row>
    <row r="26" spans="1:23" s="40" customFormat="1" ht="12.75" customHeight="1" thickBot="1" x14ac:dyDescent="0.25">
      <c r="A26" s="214"/>
      <c r="B26" s="263"/>
      <c r="C26" s="227"/>
      <c r="D26" s="7" t="s">
        <v>12</v>
      </c>
      <c r="E26" s="57">
        <v>1624.4</v>
      </c>
      <c r="F26" s="70">
        <v>18.5</v>
      </c>
      <c r="G26" s="70">
        <v>7.2</v>
      </c>
      <c r="H26" s="55">
        <v>1605.9</v>
      </c>
      <c r="I26" s="69">
        <v>181.2</v>
      </c>
      <c r="J26" s="70">
        <v>14.6</v>
      </c>
      <c r="K26" s="70">
        <v>2.1</v>
      </c>
      <c r="L26" s="70">
        <v>166.6</v>
      </c>
      <c r="M26" s="69">
        <v>164.3</v>
      </c>
      <c r="N26" s="70">
        <v>13.3</v>
      </c>
      <c r="O26" s="70">
        <v>8.5</v>
      </c>
      <c r="P26" s="70">
        <v>151</v>
      </c>
      <c r="Q26" s="69">
        <v>0</v>
      </c>
      <c r="R26" s="70">
        <v>0</v>
      </c>
      <c r="S26" s="70">
        <v>0</v>
      </c>
      <c r="T26" s="68">
        <v>0</v>
      </c>
      <c r="U26" s="125"/>
      <c r="V26" s="125"/>
      <c r="W26" s="125"/>
    </row>
    <row r="27" spans="1:23" s="2" customFormat="1" ht="12.75" customHeight="1" thickBot="1" x14ac:dyDescent="0.25">
      <c r="A27" s="214"/>
      <c r="B27" s="263"/>
      <c r="C27" s="227"/>
      <c r="D27" s="7" t="s">
        <v>77</v>
      </c>
      <c r="E27" s="57">
        <v>18.399999999999999</v>
      </c>
      <c r="F27" s="70">
        <v>0</v>
      </c>
      <c r="G27" s="70">
        <v>0</v>
      </c>
      <c r="H27" s="70">
        <v>18.399999999999999</v>
      </c>
      <c r="I27" s="69">
        <v>148.1</v>
      </c>
      <c r="J27" s="70">
        <v>0</v>
      </c>
      <c r="K27" s="70">
        <v>0</v>
      </c>
      <c r="L27" s="70">
        <v>148.1</v>
      </c>
      <c r="M27" s="69">
        <v>168.8</v>
      </c>
      <c r="N27" s="70">
        <v>0</v>
      </c>
      <c r="O27" s="70">
        <v>0</v>
      </c>
      <c r="P27" s="70">
        <v>168.8</v>
      </c>
      <c r="Q27" s="69">
        <v>0</v>
      </c>
      <c r="R27" s="70">
        <v>0</v>
      </c>
      <c r="S27" s="70">
        <v>0</v>
      </c>
      <c r="T27" s="68">
        <v>0</v>
      </c>
      <c r="U27" s="125"/>
      <c r="V27" s="125"/>
      <c r="W27" s="125"/>
    </row>
    <row r="28" spans="1:23" s="40" customFormat="1" ht="12.75" customHeight="1" thickBot="1" x14ac:dyDescent="0.25">
      <c r="A28" s="214"/>
      <c r="B28" s="263"/>
      <c r="C28" s="227"/>
      <c r="D28" s="7" t="s">
        <v>63</v>
      </c>
      <c r="E28" s="57">
        <v>29.699999999999996</v>
      </c>
      <c r="F28" s="70">
        <v>9.2999999999999989</v>
      </c>
      <c r="G28" s="70">
        <v>2.1</v>
      </c>
      <c r="H28" s="55">
        <v>20.399999999999999</v>
      </c>
      <c r="I28" s="69">
        <v>16.600000000000001</v>
      </c>
      <c r="J28" s="70">
        <v>0</v>
      </c>
      <c r="K28" s="70">
        <v>0</v>
      </c>
      <c r="L28" s="55">
        <v>16.600000000000001</v>
      </c>
      <c r="M28" s="69">
        <v>18.5</v>
      </c>
      <c r="N28" s="70">
        <v>0</v>
      </c>
      <c r="O28" s="70">
        <v>0</v>
      </c>
      <c r="P28" s="70">
        <v>18.5</v>
      </c>
      <c r="Q28" s="69">
        <v>0</v>
      </c>
      <c r="R28" s="70">
        <v>0</v>
      </c>
      <c r="S28" s="70">
        <v>0</v>
      </c>
      <c r="T28" s="68">
        <v>0</v>
      </c>
      <c r="U28" s="125"/>
      <c r="V28" s="125"/>
      <c r="W28" s="125"/>
    </row>
    <row r="29" spans="1:23" s="40" customFormat="1" ht="12.75" customHeight="1" thickBot="1" x14ac:dyDescent="0.25">
      <c r="A29" s="214"/>
      <c r="B29" s="263"/>
      <c r="C29" s="227"/>
      <c r="D29" s="7" t="s">
        <v>103</v>
      </c>
      <c r="E29" s="132"/>
      <c r="F29" s="133">
        <v>0</v>
      </c>
      <c r="G29" s="133">
        <v>0</v>
      </c>
      <c r="H29" s="134">
        <v>0</v>
      </c>
      <c r="I29" s="69">
        <v>85</v>
      </c>
      <c r="J29" s="133">
        <v>45</v>
      </c>
      <c r="K29" s="133">
        <v>0</v>
      </c>
      <c r="L29" s="134">
        <v>40</v>
      </c>
      <c r="M29" s="69">
        <v>85</v>
      </c>
      <c r="N29" s="133">
        <v>60</v>
      </c>
      <c r="O29" s="133">
        <v>0</v>
      </c>
      <c r="P29" s="133">
        <v>25</v>
      </c>
      <c r="Q29" s="69">
        <v>60</v>
      </c>
      <c r="R29" s="133">
        <v>60</v>
      </c>
      <c r="S29" s="133">
        <v>0</v>
      </c>
      <c r="T29" s="68">
        <v>0</v>
      </c>
      <c r="U29" s="125"/>
      <c r="V29" s="125"/>
      <c r="W29" s="125"/>
    </row>
    <row r="30" spans="1:23" s="2" customFormat="1" ht="12.75" customHeight="1" thickBot="1" x14ac:dyDescent="0.25">
      <c r="A30" s="214"/>
      <c r="B30" s="263"/>
      <c r="C30" s="227"/>
      <c r="D30" s="7" t="s">
        <v>47</v>
      </c>
      <c r="E30" s="57">
        <v>5.5</v>
      </c>
      <c r="F30" s="70">
        <v>0</v>
      </c>
      <c r="G30" s="70">
        <v>0</v>
      </c>
      <c r="H30" s="68">
        <v>5.5</v>
      </c>
      <c r="I30" s="69">
        <v>22.2</v>
      </c>
      <c r="J30" s="70">
        <v>0</v>
      </c>
      <c r="K30" s="70">
        <v>0</v>
      </c>
      <c r="L30" s="68">
        <v>22.2</v>
      </c>
      <c r="M30" s="69">
        <v>22.2</v>
      </c>
      <c r="N30" s="70">
        <v>0</v>
      </c>
      <c r="O30" s="70">
        <v>0</v>
      </c>
      <c r="P30" s="70">
        <v>22.2</v>
      </c>
      <c r="Q30" s="69">
        <v>0</v>
      </c>
      <c r="R30" s="70">
        <v>0</v>
      </c>
      <c r="S30" s="70">
        <v>0</v>
      </c>
      <c r="T30" s="68">
        <v>0</v>
      </c>
      <c r="U30" s="125"/>
      <c r="V30" s="125"/>
      <c r="W30" s="125"/>
    </row>
    <row r="31" spans="1:23" s="9" customFormat="1" ht="11" thickBot="1" x14ac:dyDescent="0.3">
      <c r="A31" s="267" t="s">
        <v>25</v>
      </c>
      <c r="B31" s="268"/>
      <c r="C31" s="268"/>
      <c r="D31" s="269"/>
      <c r="E31" s="60">
        <v>2693.7</v>
      </c>
      <c r="F31" s="39">
        <v>757.8</v>
      </c>
      <c r="G31" s="39">
        <v>88.1</v>
      </c>
      <c r="H31" s="170">
        <v>1935.9000000000003</v>
      </c>
      <c r="I31" s="22">
        <v>1510.1999999999998</v>
      </c>
      <c r="J31" s="23">
        <v>787.30000000000007</v>
      </c>
      <c r="K31" s="23">
        <v>82.8</v>
      </c>
      <c r="L31" s="24">
        <v>722.90000000000009</v>
      </c>
      <c r="M31" s="60">
        <v>1957.5</v>
      </c>
      <c r="N31" s="39">
        <v>878.4</v>
      </c>
      <c r="O31" s="39">
        <v>99.6</v>
      </c>
      <c r="P31" s="170">
        <v>1079.1000000000001</v>
      </c>
      <c r="Q31" s="22">
        <v>977.6</v>
      </c>
      <c r="R31" s="23">
        <v>787.6</v>
      </c>
      <c r="S31" s="23">
        <v>87.6</v>
      </c>
      <c r="T31" s="24">
        <v>190</v>
      </c>
      <c r="U31" s="125"/>
      <c r="V31" s="125"/>
      <c r="W31" s="125"/>
    </row>
    <row r="32" spans="1:23" s="2" customFormat="1" ht="12.75" customHeight="1" thickBot="1" x14ac:dyDescent="0.25">
      <c r="A32" s="214">
        <v>2</v>
      </c>
      <c r="B32" s="253">
        <v>3</v>
      </c>
      <c r="C32" s="226" t="s">
        <v>17</v>
      </c>
      <c r="D32" s="6" t="s">
        <v>11</v>
      </c>
      <c r="E32" s="76">
        <v>1849.2</v>
      </c>
      <c r="F32" s="75">
        <v>1096.5</v>
      </c>
      <c r="G32" s="75">
        <v>661.2</v>
      </c>
      <c r="H32" s="53">
        <v>752.7</v>
      </c>
      <c r="I32" s="73">
        <v>1908.8</v>
      </c>
      <c r="J32" s="75">
        <v>1250.8</v>
      </c>
      <c r="K32" s="75">
        <v>729.49999999999989</v>
      </c>
      <c r="L32" s="53">
        <v>658</v>
      </c>
      <c r="M32" s="73">
        <v>2187.8000000000002</v>
      </c>
      <c r="N32" s="75">
        <v>1407.8000000000002</v>
      </c>
      <c r="O32" s="75">
        <v>722.9</v>
      </c>
      <c r="P32" s="53">
        <v>780</v>
      </c>
      <c r="Q32" s="73">
        <v>1469.9</v>
      </c>
      <c r="R32" s="75">
        <v>1094.9000000000001</v>
      </c>
      <c r="S32" s="75">
        <v>722.9</v>
      </c>
      <c r="T32" s="53">
        <v>375</v>
      </c>
      <c r="U32" s="125"/>
      <c r="V32" s="125"/>
      <c r="W32" s="125"/>
    </row>
    <row r="33" spans="1:23" s="2" customFormat="1" ht="12.75" customHeight="1" thickBot="1" x14ac:dyDescent="0.25">
      <c r="A33" s="214"/>
      <c r="B33" s="254"/>
      <c r="C33" s="227"/>
      <c r="D33" s="7" t="s">
        <v>48</v>
      </c>
      <c r="E33" s="77">
        <v>201.3</v>
      </c>
      <c r="F33" s="71">
        <v>201.3</v>
      </c>
      <c r="G33" s="71">
        <v>0</v>
      </c>
      <c r="H33" s="72">
        <v>0</v>
      </c>
      <c r="I33" s="74">
        <v>205</v>
      </c>
      <c r="J33" s="71">
        <v>155</v>
      </c>
      <c r="K33" s="71">
        <v>0</v>
      </c>
      <c r="L33" s="72">
        <v>50</v>
      </c>
      <c r="M33" s="74">
        <v>205</v>
      </c>
      <c r="N33" s="71">
        <v>205</v>
      </c>
      <c r="O33" s="71">
        <v>0</v>
      </c>
      <c r="P33" s="72">
        <v>0</v>
      </c>
      <c r="Q33" s="74">
        <v>205</v>
      </c>
      <c r="R33" s="71">
        <v>205</v>
      </c>
      <c r="S33" s="71">
        <v>0</v>
      </c>
      <c r="T33" s="72">
        <v>0</v>
      </c>
      <c r="U33" s="125"/>
      <c r="V33" s="125"/>
      <c r="W33" s="125"/>
    </row>
    <row r="34" spans="1:23" s="2" customFormat="1" ht="12.75" customHeight="1" thickBot="1" x14ac:dyDescent="0.25">
      <c r="A34" s="214"/>
      <c r="B34" s="254"/>
      <c r="C34" s="227"/>
      <c r="D34" s="7" t="s">
        <v>18</v>
      </c>
      <c r="E34" s="77">
        <v>56.7</v>
      </c>
      <c r="F34" s="71">
        <v>56.7</v>
      </c>
      <c r="G34" s="71">
        <v>0</v>
      </c>
      <c r="H34" s="72">
        <v>0</v>
      </c>
      <c r="I34" s="74">
        <v>52.6</v>
      </c>
      <c r="J34" s="71">
        <v>52.6</v>
      </c>
      <c r="K34" s="71">
        <v>0</v>
      </c>
      <c r="L34" s="72">
        <v>0</v>
      </c>
      <c r="M34" s="74">
        <v>0</v>
      </c>
      <c r="N34" s="71">
        <v>0</v>
      </c>
      <c r="O34" s="71">
        <v>0</v>
      </c>
      <c r="P34" s="72">
        <v>0</v>
      </c>
      <c r="Q34" s="74">
        <v>0</v>
      </c>
      <c r="R34" s="71">
        <v>0</v>
      </c>
      <c r="S34" s="71">
        <v>0</v>
      </c>
      <c r="T34" s="72">
        <v>0</v>
      </c>
      <c r="U34" s="125"/>
      <c r="V34" s="125"/>
      <c r="W34" s="125"/>
    </row>
    <row r="35" spans="1:23" s="2" customFormat="1" ht="12.75" customHeight="1" thickBot="1" x14ac:dyDescent="0.25">
      <c r="A35" s="214"/>
      <c r="B35" s="254"/>
      <c r="C35" s="227"/>
      <c r="D35" s="7" t="s">
        <v>12</v>
      </c>
      <c r="E35" s="77">
        <v>405.40000000000003</v>
      </c>
      <c r="F35" s="71">
        <v>19.8</v>
      </c>
      <c r="G35" s="71">
        <v>19.100000000000001</v>
      </c>
      <c r="H35" s="72">
        <v>385.6</v>
      </c>
      <c r="I35" s="74">
        <v>393</v>
      </c>
      <c r="J35" s="71">
        <v>12.7</v>
      </c>
      <c r="K35" s="71">
        <v>14.2</v>
      </c>
      <c r="L35" s="72">
        <v>380.3</v>
      </c>
      <c r="M35" s="74">
        <v>0</v>
      </c>
      <c r="N35" s="71">
        <v>0</v>
      </c>
      <c r="O35" s="71">
        <v>0</v>
      </c>
      <c r="P35" s="72">
        <v>0</v>
      </c>
      <c r="Q35" s="74">
        <v>0</v>
      </c>
      <c r="R35" s="71">
        <v>0</v>
      </c>
      <c r="S35" s="71">
        <v>0</v>
      </c>
      <c r="T35" s="72">
        <v>0</v>
      </c>
      <c r="U35" s="125"/>
      <c r="V35" s="125"/>
      <c r="W35" s="125"/>
    </row>
    <row r="36" spans="1:23" s="2" customFormat="1" ht="12.75" customHeight="1" thickBot="1" x14ac:dyDescent="0.25">
      <c r="A36" s="214"/>
      <c r="B36" s="254"/>
      <c r="C36" s="227"/>
      <c r="D36" s="7" t="s">
        <v>14</v>
      </c>
      <c r="E36" s="77">
        <v>10</v>
      </c>
      <c r="F36" s="71">
        <v>10</v>
      </c>
      <c r="G36" s="71">
        <v>0</v>
      </c>
      <c r="H36" s="72">
        <v>0</v>
      </c>
      <c r="I36" s="74">
        <v>10</v>
      </c>
      <c r="J36" s="71">
        <v>10</v>
      </c>
      <c r="K36" s="71">
        <v>0</v>
      </c>
      <c r="L36" s="72">
        <v>0</v>
      </c>
      <c r="M36" s="74">
        <v>10</v>
      </c>
      <c r="N36" s="71">
        <v>10</v>
      </c>
      <c r="O36" s="71">
        <v>0</v>
      </c>
      <c r="P36" s="72">
        <v>0</v>
      </c>
      <c r="Q36" s="74">
        <v>10</v>
      </c>
      <c r="R36" s="71">
        <v>10</v>
      </c>
      <c r="S36" s="71">
        <v>0</v>
      </c>
      <c r="T36" s="72">
        <v>0</v>
      </c>
      <c r="U36" s="125"/>
      <c r="V36" s="125"/>
      <c r="W36" s="125"/>
    </row>
    <row r="37" spans="1:23" s="2" customFormat="1" ht="12.75" customHeight="1" thickBot="1" x14ac:dyDescent="0.25">
      <c r="A37" s="214"/>
      <c r="B37" s="254"/>
      <c r="C37" s="227"/>
      <c r="D37" s="7" t="s">
        <v>46</v>
      </c>
      <c r="E37" s="77">
        <v>32.6</v>
      </c>
      <c r="F37" s="71">
        <v>0</v>
      </c>
      <c r="G37" s="71">
        <v>0</v>
      </c>
      <c r="H37" s="72">
        <v>32.6</v>
      </c>
      <c r="I37" s="74">
        <v>54.6</v>
      </c>
      <c r="J37" s="71">
        <v>31</v>
      </c>
      <c r="K37" s="71">
        <v>0</v>
      </c>
      <c r="L37" s="72">
        <v>23.6</v>
      </c>
      <c r="M37" s="74">
        <v>38</v>
      </c>
      <c r="N37" s="71">
        <v>38</v>
      </c>
      <c r="O37" s="71">
        <v>0</v>
      </c>
      <c r="P37" s="72">
        <v>0</v>
      </c>
      <c r="Q37" s="74">
        <v>38</v>
      </c>
      <c r="R37" s="71">
        <v>38</v>
      </c>
      <c r="S37" s="71">
        <v>0</v>
      </c>
      <c r="T37" s="72">
        <v>0</v>
      </c>
      <c r="U37" s="125"/>
      <c r="V37" s="125"/>
      <c r="W37" s="125"/>
    </row>
    <row r="38" spans="1:23" s="2" customFormat="1" ht="12.75" hidden="1" customHeight="1" thickBot="1" x14ac:dyDescent="0.25">
      <c r="A38" s="214"/>
      <c r="B38" s="254"/>
      <c r="C38" s="227"/>
      <c r="D38" s="19" t="s">
        <v>47</v>
      </c>
      <c r="E38" s="77">
        <v>0</v>
      </c>
      <c r="F38" s="71">
        <v>0</v>
      </c>
      <c r="G38" s="71"/>
      <c r="H38" s="72">
        <v>0</v>
      </c>
      <c r="I38" s="74"/>
      <c r="J38" s="71">
        <v>0</v>
      </c>
      <c r="K38" s="71"/>
      <c r="L38" s="72">
        <v>0</v>
      </c>
      <c r="M38" s="74"/>
      <c r="N38" s="71">
        <v>0</v>
      </c>
      <c r="O38" s="71"/>
      <c r="P38" s="72">
        <v>0</v>
      </c>
      <c r="Q38" s="74"/>
      <c r="R38" s="71">
        <v>0</v>
      </c>
      <c r="S38" s="71"/>
      <c r="T38" s="72">
        <v>0</v>
      </c>
      <c r="U38" s="125"/>
      <c r="V38" s="125"/>
      <c r="W38" s="125"/>
    </row>
    <row r="39" spans="1:23" s="40" customFormat="1" ht="12.75" customHeight="1" thickBot="1" x14ac:dyDescent="0.25">
      <c r="A39" s="214"/>
      <c r="B39" s="254"/>
      <c r="C39" s="227"/>
      <c r="D39" s="67" t="s">
        <v>65</v>
      </c>
      <c r="E39" s="84">
        <v>1950</v>
      </c>
      <c r="F39" s="83">
        <v>1950</v>
      </c>
      <c r="G39" s="83">
        <v>0</v>
      </c>
      <c r="H39" s="85">
        <v>0</v>
      </c>
      <c r="I39" s="86">
        <v>2200</v>
      </c>
      <c r="J39" s="83">
        <v>1800</v>
      </c>
      <c r="K39" s="83">
        <v>0</v>
      </c>
      <c r="L39" s="85">
        <v>400</v>
      </c>
      <c r="M39" s="86">
        <v>1800</v>
      </c>
      <c r="N39" s="83">
        <v>1800</v>
      </c>
      <c r="O39" s="83">
        <v>0</v>
      </c>
      <c r="P39" s="85">
        <v>0</v>
      </c>
      <c r="Q39" s="86">
        <v>1800</v>
      </c>
      <c r="R39" s="83">
        <v>1800</v>
      </c>
      <c r="S39" s="83">
        <v>0</v>
      </c>
      <c r="T39" s="85">
        <v>0</v>
      </c>
      <c r="U39" s="125"/>
      <c r="V39" s="125"/>
      <c r="W39" s="125"/>
    </row>
    <row r="40" spans="1:23" s="40" customFormat="1" ht="12.75" customHeight="1" thickBot="1" x14ac:dyDescent="0.25">
      <c r="A40" s="214"/>
      <c r="B40" s="254"/>
      <c r="C40" s="227"/>
      <c r="D40" s="67" t="s">
        <v>13</v>
      </c>
      <c r="E40" s="84">
        <v>385.8</v>
      </c>
      <c r="F40" s="83">
        <v>0</v>
      </c>
      <c r="G40" s="83">
        <v>0</v>
      </c>
      <c r="H40" s="85">
        <v>385.8</v>
      </c>
      <c r="I40" s="86">
        <v>627.1</v>
      </c>
      <c r="J40" s="83">
        <v>0</v>
      </c>
      <c r="K40" s="83">
        <v>0</v>
      </c>
      <c r="L40" s="85">
        <v>627.1</v>
      </c>
      <c r="M40" s="86">
        <v>0</v>
      </c>
      <c r="N40" s="83">
        <v>0</v>
      </c>
      <c r="O40" s="83">
        <v>0</v>
      </c>
      <c r="P40" s="85">
        <v>0</v>
      </c>
      <c r="Q40" s="86">
        <v>0</v>
      </c>
      <c r="R40" s="83">
        <v>0</v>
      </c>
      <c r="S40" s="83">
        <v>0</v>
      </c>
      <c r="T40" s="85">
        <v>0</v>
      </c>
      <c r="U40" s="125"/>
      <c r="V40" s="125"/>
      <c r="W40" s="125"/>
    </row>
    <row r="41" spans="1:23" s="40" customFormat="1" ht="12.75" customHeight="1" thickBot="1" x14ac:dyDescent="0.25">
      <c r="A41" s="214"/>
      <c r="B41" s="254"/>
      <c r="C41" s="227"/>
      <c r="D41" s="67" t="s">
        <v>103</v>
      </c>
      <c r="E41" s="84"/>
      <c r="F41" s="83">
        <v>0</v>
      </c>
      <c r="G41" s="83">
        <v>0</v>
      </c>
      <c r="H41" s="85">
        <v>0</v>
      </c>
      <c r="I41" s="86">
        <v>260</v>
      </c>
      <c r="J41" s="83">
        <v>0</v>
      </c>
      <c r="K41" s="83">
        <v>0</v>
      </c>
      <c r="L41" s="85">
        <v>260</v>
      </c>
      <c r="M41" s="86">
        <v>400</v>
      </c>
      <c r="N41" s="83">
        <v>0</v>
      </c>
      <c r="O41" s="83">
        <v>0</v>
      </c>
      <c r="P41" s="85">
        <v>400</v>
      </c>
      <c r="Q41" s="86"/>
      <c r="R41" s="83">
        <v>0</v>
      </c>
      <c r="S41" s="83">
        <v>0</v>
      </c>
      <c r="T41" s="85">
        <v>0</v>
      </c>
      <c r="U41" s="125"/>
      <c r="V41" s="125"/>
      <c r="W41" s="125"/>
    </row>
    <row r="42" spans="1:23" s="40" customFormat="1" ht="12.75" customHeight="1" thickBot="1" x14ac:dyDescent="0.25">
      <c r="A42" s="214"/>
      <c r="B42" s="254"/>
      <c r="C42" s="227"/>
      <c r="D42" s="67" t="s">
        <v>92</v>
      </c>
      <c r="E42" s="84"/>
      <c r="F42" s="83"/>
      <c r="G42" s="83"/>
      <c r="H42" s="85"/>
      <c r="I42" s="86">
        <v>230.29999999999998</v>
      </c>
      <c r="J42" s="83">
        <v>0</v>
      </c>
      <c r="K42" s="83">
        <v>0</v>
      </c>
      <c r="L42" s="85">
        <v>230.29999999999998</v>
      </c>
      <c r="M42" s="86"/>
      <c r="N42" s="83"/>
      <c r="O42" s="83"/>
      <c r="P42" s="85"/>
      <c r="Q42" s="86"/>
      <c r="R42" s="83"/>
      <c r="S42" s="83"/>
      <c r="T42" s="85"/>
      <c r="U42" s="125"/>
      <c r="V42" s="125"/>
      <c r="W42" s="125"/>
    </row>
    <row r="43" spans="1:23" s="40" customFormat="1" ht="12.75" customHeight="1" thickBot="1" x14ac:dyDescent="0.25">
      <c r="A43" s="214"/>
      <c r="B43" s="254"/>
      <c r="C43" s="227"/>
      <c r="D43" s="67" t="s">
        <v>61</v>
      </c>
      <c r="E43" s="84"/>
      <c r="F43" s="83"/>
      <c r="G43" s="83"/>
      <c r="H43" s="85"/>
      <c r="I43" s="86">
        <v>140</v>
      </c>
      <c r="J43" s="83">
        <v>0</v>
      </c>
      <c r="K43" s="83">
        <v>0</v>
      </c>
      <c r="L43" s="85">
        <v>140</v>
      </c>
      <c r="M43" s="86"/>
      <c r="N43" s="83"/>
      <c r="O43" s="83"/>
      <c r="P43" s="85"/>
      <c r="Q43" s="86"/>
      <c r="R43" s="83"/>
      <c r="S43" s="83"/>
      <c r="T43" s="85"/>
      <c r="U43" s="125"/>
      <c r="V43" s="125"/>
      <c r="W43" s="125"/>
    </row>
    <row r="44" spans="1:23" s="40" customFormat="1" ht="12.75" customHeight="1" thickBot="1" x14ac:dyDescent="0.25">
      <c r="A44" s="214"/>
      <c r="B44" s="254"/>
      <c r="C44" s="227"/>
      <c r="D44" s="67" t="s">
        <v>77</v>
      </c>
      <c r="E44" s="84">
        <v>829.6</v>
      </c>
      <c r="F44" s="83">
        <v>0</v>
      </c>
      <c r="G44" s="83">
        <v>0</v>
      </c>
      <c r="H44" s="85">
        <v>829.6</v>
      </c>
      <c r="I44" s="86">
        <v>339</v>
      </c>
      <c r="J44" s="83">
        <v>0</v>
      </c>
      <c r="K44" s="83">
        <v>0</v>
      </c>
      <c r="L44" s="85">
        <v>339</v>
      </c>
      <c r="M44" s="86"/>
      <c r="N44" s="83"/>
      <c r="O44" s="83"/>
      <c r="P44" s="85"/>
      <c r="Q44" s="86"/>
      <c r="R44" s="83"/>
      <c r="S44" s="83"/>
      <c r="T44" s="85"/>
      <c r="U44" s="125"/>
      <c r="V44" s="125"/>
      <c r="W44" s="125"/>
    </row>
    <row r="45" spans="1:23" s="40" customFormat="1" ht="12.75" customHeight="1" thickBot="1" x14ac:dyDescent="0.25">
      <c r="A45" s="214"/>
      <c r="B45" s="254"/>
      <c r="C45" s="227"/>
      <c r="D45" s="67" t="s">
        <v>63</v>
      </c>
      <c r="E45" s="84">
        <v>2289.3000000000002</v>
      </c>
      <c r="F45" s="83">
        <v>0</v>
      </c>
      <c r="G45" s="83">
        <v>0</v>
      </c>
      <c r="H45" s="85">
        <v>2289.3000000000002</v>
      </c>
      <c r="I45" s="86">
        <v>2257</v>
      </c>
      <c r="J45" s="83">
        <v>0</v>
      </c>
      <c r="K45" s="83">
        <v>0</v>
      </c>
      <c r="L45" s="85">
        <v>2257</v>
      </c>
      <c r="M45" s="86"/>
      <c r="N45" s="83"/>
      <c r="O45" s="83"/>
      <c r="P45" s="85"/>
      <c r="Q45" s="86"/>
      <c r="R45" s="83"/>
      <c r="S45" s="83"/>
      <c r="T45" s="85"/>
      <c r="U45" s="125"/>
      <c r="V45" s="125"/>
      <c r="W45" s="125"/>
    </row>
    <row r="46" spans="1:23" s="2" customFormat="1" ht="13.5" customHeight="1" thickBot="1" x14ac:dyDescent="0.25">
      <c r="A46" s="214"/>
      <c r="B46" s="254"/>
      <c r="C46" s="227"/>
      <c r="D46" s="7" t="s">
        <v>88</v>
      </c>
      <c r="E46" s="127">
        <v>106</v>
      </c>
      <c r="F46" s="128"/>
      <c r="G46" s="128"/>
      <c r="H46" s="129">
        <v>0</v>
      </c>
      <c r="I46" s="127"/>
      <c r="J46" s="128"/>
      <c r="K46" s="128">
        <v>0</v>
      </c>
      <c r="L46" s="129"/>
      <c r="M46" s="127"/>
      <c r="N46" s="128"/>
      <c r="O46" s="128"/>
      <c r="P46" s="129"/>
      <c r="Q46" s="127"/>
      <c r="R46" s="128"/>
      <c r="S46" s="128"/>
      <c r="T46" s="129"/>
      <c r="U46" s="125"/>
      <c r="V46" s="125"/>
      <c r="W46" s="125"/>
    </row>
    <row r="47" spans="1:23" s="9" customFormat="1" ht="11" thickBot="1" x14ac:dyDescent="0.3">
      <c r="A47" s="208" t="s">
        <v>25</v>
      </c>
      <c r="B47" s="209"/>
      <c r="C47" s="209"/>
      <c r="D47" s="210"/>
      <c r="E47" s="61">
        <v>8009.9000000000005</v>
      </c>
      <c r="F47" s="38">
        <v>3334.3</v>
      </c>
      <c r="G47" s="38">
        <v>680.30000000000007</v>
      </c>
      <c r="H47" s="115">
        <v>4675.6000000000004</v>
      </c>
      <c r="I47" s="22">
        <v>8677.4</v>
      </c>
      <c r="J47" s="23">
        <v>3312.1</v>
      </c>
      <c r="K47" s="23">
        <v>743.69999999999993</v>
      </c>
      <c r="L47" s="24">
        <v>5365.3</v>
      </c>
      <c r="M47" s="61">
        <v>4640.8</v>
      </c>
      <c r="N47" s="38">
        <v>3460.8</v>
      </c>
      <c r="O47" s="38">
        <v>722.9</v>
      </c>
      <c r="P47" s="115">
        <v>1180</v>
      </c>
      <c r="Q47" s="22">
        <v>3522.9</v>
      </c>
      <c r="R47" s="23">
        <v>3147.9</v>
      </c>
      <c r="S47" s="23">
        <v>722.9</v>
      </c>
      <c r="T47" s="24">
        <v>375</v>
      </c>
      <c r="U47" s="125"/>
      <c r="V47" s="125"/>
      <c r="W47" s="125"/>
    </row>
    <row r="48" spans="1:23" s="2" customFormat="1" ht="12.75" customHeight="1" x14ac:dyDescent="0.2">
      <c r="A48" s="256">
        <v>2</v>
      </c>
      <c r="B48" s="253">
        <v>4</v>
      </c>
      <c r="C48" s="226" t="s">
        <v>90</v>
      </c>
      <c r="D48" s="78" t="s">
        <v>11</v>
      </c>
      <c r="E48" s="73">
        <v>420.9</v>
      </c>
      <c r="F48" s="75">
        <v>247.60000000000002</v>
      </c>
      <c r="G48" s="75">
        <v>203.39999999999998</v>
      </c>
      <c r="H48" s="147">
        <v>173.29999999999998</v>
      </c>
      <c r="I48" s="73">
        <v>408.8</v>
      </c>
      <c r="J48" s="75">
        <v>344.8</v>
      </c>
      <c r="K48" s="75">
        <v>226.10000000000002</v>
      </c>
      <c r="L48" s="53">
        <v>64</v>
      </c>
      <c r="M48" s="76">
        <v>577.79999999999995</v>
      </c>
      <c r="N48" s="75">
        <v>355.2</v>
      </c>
      <c r="O48" s="75">
        <v>270.40000000000003</v>
      </c>
      <c r="P48" s="53">
        <v>222.6</v>
      </c>
      <c r="Q48" s="73">
        <v>543.01</v>
      </c>
      <c r="R48" s="75">
        <v>372.29999999999995</v>
      </c>
      <c r="S48" s="75">
        <v>295.2</v>
      </c>
      <c r="T48" s="53">
        <v>170.7</v>
      </c>
      <c r="U48" s="125"/>
      <c r="V48" s="125"/>
      <c r="W48" s="125"/>
    </row>
    <row r="49" spans="1:23" s="2" customFormat="1" ht="12.75" customHeight="1" x14ac:dyDescent="0.2">
      <c r="A49" s="257"/>
      <c r="B49" s="254"/>
      <c r="C49" s="227"/>
      <c r="D49" s="79" t="s">
        <v>46</v>
      </c>
      <c r="E49" s="74">
        <v>503.1</v>
      </c>
      <c r="F49" s="131">
        <v>503.1</v>
      </c>
      <c r="G49" s="131">
        <v>385.29999999999995</v>
      </c>
      <c r="H49" s="148">
        <v>0</v>
      </c>
      <c r="I49" s="74">
        <v>555.4</v>
      </c>
      <c r="J49" s="131">
        <v>555.4</v>
      </c>
      <c r="K49" s="131">
        <v>437.8</v>
      </c>
      <c r="L49" s="72">
        <v>0</v>
      </c>
      <c r="M49" s="130">
        <v>552.70000000000005</v>
      </c>
      <c r="N49" s="131">
        <v>552.70000000000005</v>
      </c>
      <c r="O49" s="131">
        <v>449.8</v>
      </c>
      <c r="P49" s="72">
        <v>0</v>
      </c>
      <c r="Q49" s="74">
        <v>665</v>
      </c>
      <c r="R49" s="131">
        <v>665</v>
      </c>
      <c r="S49" s="131">
        <v>509.72</v>
      </c>
      <c r="T49" s="72">
        <v>0</v>
      </c>
      <c r="U49" s="125"/>
      <c r="V49" s="125"/>
      <c r="W49" s="125"/>
    </row>
    <row r="50" spans="1:23" s="2" customFormat="1" ht="12.75" customHeight="1" x14ac:dyDescent="0.2">
      <c r="A50" s="257"/>
      <c r="B50" s="254"/>
      <c r="C50" s="227"/>
      <c r="D50" s="79" t="s">
        <v>48</v>
      </c>
      <c r="E50" s="74">
        <v>33.6</v>
      </c>
      <c r="F50" s="131">
        <v>33.6</v>
      </c>
      <c r="G50" s="131"/>
      <c r="H50" s="148"/>
      <c r="I50" s="74">
        <v>47</v>
      </c>
      <c r="J50" s="131">
        <v>47</v>
      </c>
      <c r="K50" s="131"/>
      <c r="L50" s="72"/>
      <c r="M50" s="130">
        <v>54.5</v>
      </c>
      <c r="N50" s="131">
        <v>54.5</v>
      </c>
      <c r="O50" s="131"/>
      <c r="P50" s="72"/>
      <c r="Q50" s="74">
        <v>56.5</v>
      </c>
      <c r="R50" s="131">
        <v>56.5</v>
      </c>
      <c r="S50" s="131"/>
      <c r="T50" s="72"/>
      <c r="U50" s="125"/>
      <c r="V50" s="125"/>
      <c r="W50" s="125"/>
    </row>
    <row r="51" spans="1:23" s="40" customFormat="1" ht="12.75" customHeight="1" x14ac:dyDescent="0.2">
      <c r="A51" s="257"/>
      <c r="B51" s="254"/>
      <c r="C51" s="227"/>
      <c r="D51" s="79" t="s">
        <v>18</v>
      </c>
      <c r="E51" s="74"/>
      <c r="F51" s="131"/>
      <c r="G51" s="131"/>
      <c r="H51" s="148"/>
      <c r="I51" s="74">
        <v>18.100000000000001</v>
      </c>
      <c r="J51" s="131">
        <v>18.100000000000001</v>
      </c>
      <c r="K51" s="131">
        <v>0</v>
      </c>
      <c r="L51" s="72">
        <v>0</v>
      </c>
      <c r="M51" s="130"/>
      <c r="N51" s="131"/>
      <c r="O51" s="131"/>
      <c r="P51" s="72"/>
      <c r="Q51" s="74"/>
      <c r="R51" s="131"/>
      <c r="S51" s="131"/>
      <c r="T51" s="72"/>
      <c r="U51" s="125"/>
      <c r="V51" s="125"/>
      <c r="W51" s="125"/>
    </row>
    <row r="52" spans="1:23" s="2" customFormat="1" ht="12.75" customHeight="1" x14ac:dyDescent="0.2">
      <c r="A52" s="257"/>
      <c r="B52" s="254"/>
      <c r="C52" s="227"/>
      <c r="D52" s="79" t="s">
        <v>14</v>
      </c>
      <c r="E52" s="74">
        <v>2.5</v>
      </c>
      <c r="F52" s="131">
        <v>0.8</v>
      </c>
      <c r="G52" s="131">
        <v>0.5</v>
      </c>
      <c r="H52" s="148">
        <v>1.7</v>
      </c>
      <c r="I52" s="74">
        <v>4</v>
      </c>
      <c r="J52" s="131">
        <v>2</v>
      </c>
      <c r="K52" s="131">
        <v>1</v>
      </c>
      <c r="L52" s="72">
        <v>2</v>
      </c>
      <c r="M52" s="130">
        <v>4</v>
      </c>
      <c r="N52" s="131">
        <v>2</v>
      </c>
      <c r="O52" s="131">
        <v>1</v>
      </c>
      <c r="P52" s="72">
        <v>2</v>
      </c>
      <c r="Q52" s="74">
        <v>4</v>
      </c>
      <c r="R52" s="131">
        <v>2</v>
      </c>
      <c r="S52" s="131">
        <v>1</v>
      </c>
      <c r="T52" s="72">
        <v>2</v>
      </c>
      <c r="U52" s="125"/>
      <c r="V52" s="125"/>
      <c r="W52" s="125"/>
    </row>
    <row r="53" spans="1:23" s="2" customFormat="1" ht="12.75" customHeight="1" x14ac:dyDescent="0.2">
      <c r="A53" s="257"/>
      <c r="B53" s="254"/>
      <c r="C53" s="227"/>
      <c r="D53" s="79" t="s">
        <v>19</v>
      </c>
      <c r="E53" s="74">
        <v>264.3</v>
      </c>
      <c r="F53" s="131">
        <v>264.3</v>
      </c>
      <c r="G53" s="131">
        <v>190.7</v>
      </c>
      <c r="H53" s="148"/>
      <c r="I53" s="74">
        <v>253</v>
      </c>
      <c r="J53" s="131">
        <v>253</v>
      </c>
      <c r="K53" s="131">
        <v>181.6</v>
      </c>
      <c r="L53" s="72">
        <v>0</v>
      </c>
      <c r="M53" s="130">
        <v>236.8</v>
      </c>
      <c r="N53" s="131">
        <v>236.8</v>
      </c>
      <c r="O53" s="131">
        <v>181.6</v>
      </c>
      <c r="P53" s="72"/>
      <c r="Q53" s="74">
        <v>236.8</v>
      </c>
      <c r="R53" s="131">
        <v>236.8</v>
      </c>
      <c r="S53" s="131">
        <v>181.6</v>
      </c>
      <c r="T53" s="72"/>
      <c r="U53" s="125"/>
      <c r="V53" s="125"/>
      <c r="W53" s="125"/>
    </row>
    <row r="54" spans="1:23" s="2" customFormat="1" ht="12.75" customHeight="1" x14ac:dyDescent="0.2">
      <c r="A54" s="257"/>
      <c r="B54" s="254"/>
      <c r="C54" s="227"/>
      <c r="D54" s="79" t="s">
        <v>47</v>
      </c>
      <c r="E54" s="74">
        <v>4.8</v>
      </c>
      <c r="F54" s="131">
        <v>3.8</v>
      </c>
      <c r="G54" s="131">
        <v>1.5</v>
      </c>
      <c r="H54" s="148">
        <v>1</v>
      </c>
      <c r="I54" s="74">
        <v>1.7</v>
      </c>
      <c r="J54" s="131">
        <v>1.7</v>
      </c>
      <c r="K54" s="131">
        <v>0.6</v>
      </c>
      <c r="L54" s="72">
        <v>0</v>
      </c>
      <c r="M54" s="130">
        <v>0</v>
      </c>
      <c r="N54" s="131">
        <v>0</v>
      </c>
      <c r="O54" s="131">
        <v>0</v>
      </c>
      <c r="P54" s="72">
        <v>0</v>
      </c>
      <c r="Q54" s="74">
        <v>0</v>
      </c>
      <c r="R54" s="131">
        <v>0</v>
      </c>
      <c r="S54" s="131">
        <v>0</v>
      </c>
      <c r="T54" s="72">
        <v>0</v>
      </c>
      <c r="U54" s="125"/>
      <c r="V54" s="125"/>
      <c r="W54" s="125"/>
    </row>
    <row r="55" spans="1:23" s="2" customFormat="1" ht="13.5" customHeight="1" x14ac:dyDescent="0.2">
      <c r="A55" s="257"/>
      <c r="B55" s="254"/>
      <c r="C55" s="227"/>
      <c r="D55" s="79" t="s">
        <v>12</v>
      </c>
      <c r="E55" s="74">
        <v>53.7</v>
      </c>
      <c r="F55" s="131">
        <v>42.9</v>
      </c>
      <c r="G55" s="131">
        <v>16.399999999999999</v>
      </c>
      <c r="H55" s="148">
        <v>10.8</v>
      </c>
      <c r="I55" s="74">
        <v>19.5</v>
      </c>
      <c r="J55" s="131">
        <v>19.5</v>
      </c>
      <c r="K55" s="131">
        <v>6.4</v>
      </c>
      <c r="L55" s="72">
        <v>0</v>
      </c>
      <c r="M55" s="130">
        <v>0</v>
      </c>
      <c r="N55" s="131">
        <v>0</v>
      </c>
      <c r="O55" s="131">
        <v>0</v>
      </c>
      <c r="P55" s="72">
        <v>0</v>
      </c>
      <c r="Q55" s="74">
        <v>0</v>
      </c>
      <c r="R55" s="131">
        <v>0</v>
      </c>
      <c r="S55" s="131">
        <v>0</v>
      </c>
      <c r="T55" s="72">
        <v>0</v>
      </c>
      <c r="U55" s="125"/>
      <c r="V55" s="125"/>
      <c r="W55" s="125"/>
    </row>
    <row r="56" spans="1:23" s="40" customFormat="1" ht="13.5" customHeight="1" x14ac:dyDescent="0.2">
      <c r="A56" s="257"/>
      <c r="B56" s="254"/>
      <c r="C56" s="227"/>
      <c r="D56" s="79" t="s">
        <v>99</v>
      </c>
      <c r="E56" s="74"/>
      <c r="F56" s="131"/>
      <c r="G56" s="131"/>
      <c r="H56" s="148"/>
      <c r="I56" s="74">
        <v>112.80000000000001</v>
      </c>
      <c r="J56" s="131">
        <v>87.7</v>
      </c>
      <c r="K56" s="131">
        <v>22.2</v>
      </c>
      <c r="L56" s="72">
        <v>25.1</v>
      </c>
      <c r="M56" s="130">
        <v>91.3</v>
      </c>
      <c r="N56" s="131">
        <v>91.3</v>
      </c>
      <c r="O56" s="131">
        <v>34.5</v>
      </c>
      <c r="P56" s="72">
        <v>0</v>
      </c>
      <c r="Q56" s="74"/>
      <c r="R56" s="131"/>
      <c r="S56" s="131"/>
      <c r="T56" s="72"/>
      <c r="U56" s="125"/>
      <c r="V56" s="125"/>
      <c r="W56" s="125"/>
    </row>
    <row r="57" spans="1:23" s="2" customFormat="1" ht="13.5" customHeight="1" x14ac:dyDescent="0.2">
      <c r="A57" s="257"/>
      <c r="B57" s="254"/>
      <c r="C57" s="227"/>
      <c r="D57" s="79" t="s">
        <v>77</v>
      </c>
      <c r="E57" s="74">
        <v>12.3</v>
      </c>
      <c r="F57" s="131">
        <v>12.3</v>
      </c>
      <c r="G57" s="131">
        <v>0</v>
      </c>
      <c r="H57" s="148">
        <v>0</v>
      </c>
      <c r="I57" s="74">
        <v>0</v>
      </c>
      <c r="J57" s="131">
        <v>0</v>
      </c>
      <c r="K57" s="131">
        <v>0</v>
      </c>
      <c r="L57" s="72">
        <v>0</v>
      </c>
      <c r="M57" s="130">
        <v>0</v>
      </c>
      <c r="N57" s="131">
        <v>0</v>
      </c>
      <c r="O57" s="131">
        <v>0</v>
      </c>
      <c r="P57" s="72">
        <v>0</v>
      </c>
      <c r="Q57" s="74">
        <v>0</v>
      </c>
      <c r="R57" s="131">
        <v>0</v>
      </c>
      <c r="S57" s="131">
        <v>0</v>
      </c>
      <c r="T57" s="72">
        <v>0</v>
      </c>
      <c r="U57" s="125"/>
      <c r="V57" s="125"/>
      <c r="W57" s="125"/>
    </row>
    <row r="58" spans="1:23" s="40" customFormat="1" ht="13.5" customHeight="1" x14ac:dyDescent="0.2">
      <c r="A58" s="257"/>
      <c r="B58" s="254"/>
      <c r="C58" s="227"/>
      <c r="D58" s="7" t="s">
        <v>63</v>
      </c>
      <c r="E58" s="74">
        <v>90.6</v>
      </c>
      <c r="F58" s="131">
        <v>0</v>
      </c>
      <c r="G58" s="131">
        <v>0</v>
      </c>
      <c r="H58" s="148">
        <v>90.6</v>
      </c>
      <c r="I58" s="74">
        <v>179.7</v>
      </c>
      <c r="J58" s="131">
        <v>0</v>
      </c>
      <c r="K58" s="131">
        <v>0</v>
      </c>
      <c r="L58" s="72">
        <v>179.7</v>
      </c>
      <c r="M58" s="130">
        <v>160.19999999999999</v>
      </c>
      <c r="N58" s="131">
        <v>0</v>
      </c>
      <c r="O58" s="131">
        <v>0</v>
      </c>
      <c r="P58" s="72">
        <v>160.19999999999999</v>
      </c>
      <c r="Q58" s="74">
        <v>110</v>
      </c>
      <c r="R58" s="131">
        <v>0</v>
      </c>
      <c r="S58" s="131">
        <v>0</v>
      </c>
      <c r="T58" s="72">
        <v>110</v>
      </c>
      <c r="U58" s="125"/>
      <c r="V58" s="125"/>
      <c r="W58" s="125"/>
    </row>
    <row r="59" spans="1:23" s="40" customFormat="1" ht="13.5" customHeight="1" x14ac:dyDescent="0.2">
      <c r="A59" s="257"/>
      <c r="B59" s="254"/>
      <c r="C59" s="227"/>
      <c r="D59" s="111" t="s">
        <v>103</v>
      </c>
      <c r="E59" s="74">
        <v>0</v>
      </c>
      <c r="F59" s="131">
        <v>0</v>
      </c>
      <c r="G59" s="131">
        <v>0</v>
      </c>
      <c r="H59" s="148">
        <v>0</v>
      </c>
      <c r="I59" s="74">
        <v>50</v>
      </c>
      <c r="J59" s="131">
        <v>0</v>
      </c>
      <c r="K59" s="131">
        <v>0</v>
      </c>
      <c r="L59" s="72">
        <v>50</v>
      </c>
      <c r="M59" s="130">
        <v>0</v>
      </c>
      <c r="N59" s="131">
        <v>0</v>
      </c>
      <c r="O59" s="131">
        <v>0</v>
      </c>
      <c r="P59" s="131">
        <v>0</v>
      </c>
      <c r="Q59" s="74">
        <v>0</v>
      </c>
      <c r="R59" s="131">
        <v>0</v>
      </c>
      <c r="S59" s="131">
        <v>0</v>
      </c>
      <c r="T59" s="72">
        <v>0</v>
      </c>
      <c r="U59" s="125"/>
      <c r="V59" s="125"/>
      <c r="W59" s="125"/>
    </row>
    <row r="60" spans="1:23" s="40" customFormat="1" ht="12.75" customHeight="1" thickBot="1" x14ac:dyDescent="0.25">
      <c r="A60" s="258"/>
      <c r="B60" s="255"/>
      <c r="C60" s="228"/>
      <c r="D60" s="111" t="s">
        <v>76</v>
      </c>
      <c r="E60" s="90">
        <v>210.70000000000002</v>
      </c>
      <c r="F60" s="88">
        <v>12.3</v>
      </c>
      <c r="G60" s="88"/>
      <c r="H60" s="149">
        <v>198.4</v>
      </c>
      <c r="I60" s="127">
        <v>95.3</v>
      </c>
      <c r="J60" s="128">
        <v>95.3</v>
      </c>
      <c r="K60" s="128">
        <v>93.8</v>
      </c>
      <c r="L60" s="129"/>
      <c r="M60" s="87"/>
      <c r="N60" s="88"/>
      <c r="O60" s="88"/>
      <c r="P60" s="89"/>
      <c r="Q60" s="90"/>
      <c r="R60" s="88"/>
      <c r="S60" s="88"/>
      <c r="T60" s="89"/>
      <c r="U60" s="125"/>
      <c r="V60" s="125"/>
      <c r="W60" s="125"/>
    </row>
    <row r="61" spans="1:23" s="9" customFormat="1" ht="11" thickBot="1" x14ac:dyDescent="0.3">
      <c r="A61" s="267" t="s">
        <v>25</v>
      </c>
      <c r="B61" s="268"/>
      <c r="C61" s="268"/>
      <c r="D61" s="269"/>
      <c r="E61" s="62">
        <v>1596.5</v>
      </c>
      <c r="F61" s="42">
        <v>1120.7</v>
      </c>
      <c r="G61" s="42">
        <v>797.79999999999984</v>
      </c>
      <c r="H61" s="169">
        <v>475.79999999999995</v>
      </c>
      <c r="I61" s="41">
        <v>1745.3</v>
      </c>
      <c r="J61" s="42">
        <v>1424.5000000000002</v>
      </c>
      <c r="K61" s="42">
        <v>969.50000000000011</v>
      </c>
      <c r="L61" s="43">
        <v>320.79999999999995</v>
      </c>
      <c r="M61" s="62">
        <v>1677.3</v>
      </c>
      <c r="N61" s="42">
        <v>1292.5</v>
      </c>
      <c r="O61" s="42">
        <v>937.30000000000007</v>
      </c>
      <c r="P61" s="169">
        <v>384.79999999999995</v>
      </c>
      <c r="Q61" s="41">
        <v>1615.3</v>
      </c>
      <c r="R61" s="42">
        <v>1332.6</v>
      </c>
      <c r="S61" s="42">
        <v>987.5200000000001</v>
      </c>
      <c r="T61" s="43">
        <v>282.7</v>
      </c>
      <c r="U61" s="125"/>
      <c r="V61" s="125"/>
      <c r="W61" s="125"/>
    </row>
    <row r="62" spans="1:23" s="2" customFormat="1" ht="11.25" customHeight="1" x14ac:dyDescent="0.2">
      <c r="A62" s="256">
        <v>2</v>
      </c>
      <c r="B62" s="223">
        <v>5</v>
      </c>
      <c r="C62" s="265" t="s">
        <v>91</v>
      </c>
      <c r="D62" s="6" t="s">
        <v>11</v>
      </c>
      <c r="E62" s="91">
        <v>3771.5000000000005</v>
      </c>
      <c r="F62" s="92">
        <v>3660.7000000000003</v>
      </c>
      <c r="G62" s="92">
        <v>2003.7</v>
      </c>
      <c r="H62" s="92">
        <v>110.8</v>
      </c>
      <c r="I62" s="93">
        <v>5243.4</v>
      </c>
      <c r="J62" s="92">
        <v>5028.2</v>
      </c>
      <c r="K62" s="92">
        <v>2149</v>
      </c>
      <c r="L62" s="92">
        <v>215.2</v>
      </c>
      <c r="M62" s="93">
        <v>6195.3999999999987</v>
      </c>
      <c r="N62" s="92">
        <v>5898.6999999999989</v>
      </c>
      <c r="O62" s="92">
        <v>2101.1999999999998</v>
      </c>
      <c r="P62" s="92">
        <v>296.7</v>
      </c>
      <c r="Q62" s="93">
        <v>5995.3999999999987</v>
      </c>
      <c r="R62" s="92">
        <v>5895.3999999999987</v>
      </c>
      <c r="S62" s="92">
        <v>2098.1</v>
      </c>
      <c r="T62" s="94">
        <v>100</v>
      </c>
      <c r="U62" s="125"/>
      <c r="V62" s="125"/>
      <c r="W62" s="125"/>
    </row>
    <row r="63" spans="1:23" s="2" customFormat="1" ht="12.75" customHeight="1" x14ac:dyDescent="0.2">
      <c r="A63" s="257"/>
      <c r="B63" s="224"/>
      <c r="C63" s="266"/>
      <c r="D63" s="7" t="s">
        <v>49</v>
      </c>
      <c r="E63" s="95">
        <v>13781.300000000001</v>
      </c>
      <c r="F63" s="96">
        <v>13781.300000000001</v>
      </c>
      <c r="G63" s="96">
        <v>0</v>
      </c>
      <c r="H63" s="97">
        <v>0</v>
      </c>
      <c r="I63" s="98">
        <v>15269.6</v>
      </c>
      <c r="J63" s="96">
        <v>15269.6</v>
      </c>
      <c r="K63" s="96">
        <v>0</v>
      </c>
      <c r="L63" s="97">
        <v>0</v>
      </c>
      <c r="M63" s="98">
        <v>15210.1</v>
      </c>
      <c r="N63" s="96">
        <v>15210.1</v>
      </c>
      <c r="O63" s="96">
        <v>0</v>
      </c>
      <c r="P63" s="97">
        <v>0</v>
      </c>
      <c r="Q63" s="98">
        <v>15210.1</v>
      </c>
      <c r="R63" s="96">
        <v>15210.1</v>
      </c>
      <c r="S63" s="96">
        <v>0</v>
      </c>
      <c r="T63" s="97">
        <v>0</v>
      </c>
      <c r="U63" s="125"/>
      <c r="V63" s="125"/>
      <c r="W63" s="125"/>
    </row>
    <row r="64" spans="1:23" s="2" customFormat="1" ht="12.75" customHeight="1" x14ac:dyDescent="0.2">
      <c r="A64" s="257"/>
      <c r="B64" s="224"/>
      <c r="C64" s="266"/>
      <c r="D64" s="7" t="s">
        <v>46</v>
      </c>
      <c r="E64" s="95">
        <v>1936.8000000000002</v>
      </c>
      <c r="F64" s="96">
        <v>1936.8000000000002</v>
      </c>
      <c r="G64" s="96">
        <v>629</v>
      </c>
      <c r="H64" s="97">
        <v>0</v>
      </c>
      <c r="I64" s="98">
        <v>2228.7999999999997</v>
      </c>
      <c r="J64" s="96">
        <v>2228.7999999999997</v>
      </c>
      <c r="K64" s="96">
        <v>606.9</v>
      </c>
      <c r="L64" s="96">
        <v>0</v>
      </c>
      <c r="M64" s="98">
        <v>1727.4</v>
      </c>
      <c r="N64" s="96">
        <v>1727.4</v>
      </c>
      <c r="O64" s="96">
        <v>639.20000000000005</v>
      </c>
      <c r="P64" s="96">
        <v>0</v>
      </c>
      <c r="Q64" s="98">
        <v>1727.4</v>
      </c>
      <c r="R64" s="96">
        <v>1727.4</v>
      </c>
      <c r="S64" s="96">
        <v>639.20000000000005</v>
      </c>
      <c r="T64" s="97">
        <v>0</v>
      </c>
      <c r="U64" s="125"/>
      <c r="V64" s="125"/>
      <c r="W64" s="125"/>
    </row>
    <row r="65" spans="1:23" s="2" customFormat="1" ht="12.75" customHeight="1" x14ac:dyDescent="0.2">
      <c r="A65" s="257"/>
      <c r="B65" s="224"/>
      <c r="C65" s="266"/>
      <c r="D65" s="7" t="s">
        <v>12</v>
      </c>
      <c r="E65" s="95">
        <v>150.4</v>
      </c>
      <c r="F65" s="96">
        <v>147.1</v>
      </c>
      <c r="G65" s="96">
        <v>0</v>
      </c>
      <c r="H65" s="97">
        <v>3.3</v>
      </c>
      <c r="I65" s="98">
        <v>784.3</v>
      </c>
      <c r="J65" s="96">
        <v>231.4</v>
      </c>
      <c r="K65" s="96">
        <v>5.8</v>
      </c>
      <c r="L65" s="97">
        <v>552.9</v>
      </c>
      <c r="M65" s="98">
        <v>140</v>
      </c>
      <c r="N65" s="96">
        <v>140</v>
      </c>
      <c r="O65" s="96">
        <v>0</v>
      </c>
      <c r="P65" s="96">
        <v>0</v>
      </c>
      <c r="Q65" s="98">
        <v>0</v>
      </c>
      <c r="R65" s="96">
        <v>0</v>
      </c>
      <c r="S65" s="96">
        <v>0</v>
      </c>
      <c r="T65" s="97">
        <v>0</v>
      </c>
      <c r="U65" s="125"/>
      <c r="V65" s="125"/>
      <c r="W65" s="125"/>
    </row>
    <row r="66" spans="1:23" s="2" customFormat="1" ht="12.75" customHeight="1" x14ac:dyDescent="0.2">
      <c r="A66" s="257"/>
      <c r="B66" s="224"/>
      <c r="C66" s="266"/>
      <c r="D66" s="7" t="s">
        <v>63</v>
      </c>
      <c r="E66" s="95">
        <v>1073.9000000000001</v>
      </c>
      <c r="F66" s="96">
        <v>1010.2</v>
      </c>
      <c r="G66" s="96">
        <v>524.80000000000007</v>
      </c>
      <c r="H66" s="97">
        <v>63.7</v>
      </c>
      <c r="I66" s="98">
        <v>1553.9</v>
      </c>
      <c r="J66" s="96">
        <v>1553.9</v>
      </c>
      <c r="K66" s="96">
        <v>812</v>
      </c>
      <c r="L66" s="97">
        <v>0</v>
      </c>
      <c r="M66" s="98">
        <v>1148.7</v>
      </c>
      <c r="N66" s="96">
        <v>1148.7</v>
      </c>
      <c r="O66" s="96">
        <v>583.70000000000005</v>
      </c>
      <c r="P66" s="97">
        <v>0</v>
      </c>
      <c r="Q66" s="98">
        <v>1148.7</v>
      </c>
      <c r="R66" s="96">
        <v>1148.7</v>
      </c>
      <c r="S66" s="96">
        <v>583.70000000000005</v>
      </c>
      <c r="T66" s="97">
        <v>0</v>
      </c>
      <c r="U66" s="125"/>
      <c r="V66" s="125"/>
      <c r="W66" s="125"/>
    </row>
    <row r="67" spans="1:23" s="2" customFormat="1" ht="12.75" customHeight="1" x14ac:dyDescent="0.2">
      <c r="A67" s="257"/>
      <c r="B67" s="224"/>
      <c r="C67" s="266"/>
      <c r="D67" s="7" t="s">
        <v>14</v>
      </c>
      <c r="E67" s="95">
        <v>1140.9000000000001</v>
      </c>
      <c r="F67" s="96">
        <v>1136.4000000000001</v>
      </c>
      <c r="G67" s="96">
        <v>883.8</v>
      </c>
      <c r="H67" s="97">
        <v>4.5</v>
      </c>
      <c r="I67" s="98">
        <v>1136.2</v>
      </c>
      <c r="J67" s="96">
        <v>1125.1000000000001</v>
      </c>
      <c r="K67" s="96">
        <v>849.5</v>
      </c>
      <c r="L67" s="97">
        <v>11.1</v>
      </c>
      <c r="M67" s="98">
        <v>1158.2</v>
      </c>
      <c r="N67" s="96">
        <v>1153.4000000000001</v>
      </c>
      <c r="O67" s="96">
        <v>875.4</v>
      </c>
      <c r="P67" s="97">
        <v>4.8</v>
      </c>
      <c r="Q67" s="98">
        <v>1158.2</v>
      </c>
      <c r="R67" s="96">
        <v>1153.4000000000001</v>
      </c>
      <c r="S67" s="96">
        <v>875.4</v>
      </c>
      <c r="T67" s="97">
        <v>4.8</v>
      </c>
      <c r="U67" s="125"/>
      <c r="V67" s="125"/>
      <c r="W67" s="125"/>
    </row>
    <row r="68" spans="1:23" s="40" customFormat="1" ht="12.75" customHeight="1" x14ac:dyDescent="0.2">
      <c r="A68" s="257"/>
      <c r="B68" s="224"/>
      <c r="C68" s="266"/>
      <c r="D68" s="19" t="s">
        <v>72</v>
      </c>
      <c r="E68" s="98">
        <v>17.2</v>
      </c>
      <c r="F68" s="95">
        <v>17.2</v>
      </c>
      <c r="G68" s="95">
        <v>0</v>
      </c>
      <c r="H68" s="99">
        <v>0</v>
      </c>
      <c r="I68" s="98">
        <v>13</v>
      </c>
      <c r="J68" s="95">
        <v>13</v>
      </c>
      <c r="K68" s="95">
        <v>0</v>
      </c>
      <c r="L68" s="99">
        <v>0</v>
      </c>
      <c r="M68" s="98"/>
      <c r="N68" s="95">
        <v>0</v>
      </c>
      <c r="O68" s="95">
        <v>0</v>
      </c>
      <c r="P68" s="99">
        <v>0</v>
      </c>
      <c r="Q68" s="98"/>
      <c r="R68" s="95">
        <v>0</v>
      </c>
      <c r="S68" s="95">
        <v>0</v>
      </c>
      <c r="T68" s="100">
        <v>0</v>
      </c>
      <c r="U68" s="125"/>
      <c r="V68" s="125"/>
      <c r="W68" s="125"/>
    </row>
    <row r="69" spans="1:23" s="40" customFormat="1" ht="12.75" customHeight="1" x14ac:dyDescent="0.2">
      <c r="A69" s="257"/>
      <c r="B69" s="224"/>
      <c r="C69" s="266"/>
      <c r="D69" s="7" t="s">
        <v>70</v>
      </c>
      <c r="E69" s="95">
        <v>97.3</v>
      </c>
      <c r="F69" s="95">
        <v>97.3</v>
      </c>
      <c r="G69" s="95">
        <v>0</v>
      </c>
      <c r="H69" s="99">
        <v>0</v>
      </c>
      <c r="I69" s="98">
        <v>0</v>
      </c>
      <c r="J69" s="95">
        <v>0</v>
      </c>
      <c r="K69" s="95">
        <v>0</v>
      </c>
      <c r="L69" s="99">
        <v>0</v>
      </c>
      <c r="M69" s="98">
        <v>0</v>
      </c>
      <c r="N69" s="95">
        <v>0</v>
      </c>
      <c r="O69" s="95">
        <v>0</v>
      </c>
      <c r="P69" s="99">
        <v>0</v>
      </c>
      <c r="Q69" s="98">
        <v>0</v>
      </c>
      <c r="R69" s="95">
        <v>0</v>
      </c>
      <c r="S69" s="95">
        <v>0</v>
      </c>
      <c r="T69" s="100">
        <v>0</v>
      </c>
      <c r="U69" s="125"/>
      <c r="V69" s="125"/>
      <c r="W69" s="125"/>
    </row>
    <row r="70" spans="1:23" s="40" customFormat="1" ht="12.75" customHeight="1" x14ac:dyDescent="0.2">
      <c r="A70" s="257"/>
      <c r="B70" s="224"/>
      <c r="C70" s="266"/>
      <c r="D70" s="7" t="s">
        <v>66</v>
      </c>
      <c r="E70" s="95">
        <v>0</v>
      </c>
      <c r="F70" s="95">
        <v>0</v>
      </c>
      <c r="G70" s="95">
        <v>0</v>
      </c>
      <c r="H70" s="99">
        <v>0</v>
      </c>
      <c r="I70" s="98">
        <v>40.1</v>
      </c>
      <c r="J70" s="95">
        <v>40.1</v>
      </c>
      <c r="K70" s="95">
        <v>0.8</v>
      </c>
      <c r="L70" s="99">
        <v>0</v>
      </c>
      <c r="M70" s="98">
        <v>40.1</v>
      </c>
      <c r="N70" s="95">
        <v>40.1</v>
      </c>
      <c r="O70" s="95">
        <v>0.8</v>
      </c>
      <c r="P70" s="99">
        <v>0</v>
      </c>
      <c r="Q70" s="98">
        <v>40.1</v>
      </c>
      <c r="R70" s="95">
        <v>40.1</v>
      </c>
      <c r="S70" s="95">
        <v>0.8</v>
      </c>
      <c r="T70" s="100">
        <v>0</v>
      </c>
      <c r="U70" s="125"/>
      <c r="V70" s="125"/>
      <c r="W70" s="125"/>
    </row>
    <row r="71" spans="1:23" s="40" customFormat="1" ht="12.75" customHeight="1" x14ac:dyDescent="0.2">
      <c r="A71" s="257"/>
      <c r="B71" s="224"/>
      <c r="C71" s="266"/>
      <c r="D71" s="7" t="s">
        <v>78</v>
      </c>
      <c r="E71" s="95">
        <v>1756</v>
      </c>
      <c r="F71" s="95">
        <v>1756</v>
      </c>
      <c r="G71" s="95">
        <v>0</v>
      </c>
      <c r="H71" s="99">
        <v>0</v>
      </c>
      <c r="I71" s="98">
        <v>7.7</v>
      </c>
      <c r="J71" s="95">
        <v>7.7</v>
      </c>
      <c r="K71" s="95">
        <v>0</v>
      </c>
      <c r="L71" s="99">
        <v>0</v>
      </c>
      <c r="M71" s="98">
        <v>0</v>
      </c>
      <c r="N71" s="95">
        <v>0</v>
      </c>
      <c r="O71" s="95">
        <v>0</v>
      </c>
      <c r="P71" s="99">
        <v>0</v>
      </c>
      <c r="Q71" s="98">
        <v>0</v>
      </c>
      <c r="R71" s="95">
        <v>0</v>
      </c>
      <c r="S71" s="95">
        <v>0</v>
      </c>
      <c r="T71" s="100">
        <v>0</v>
      </c>
      <c r="U71" s="125"/>
      <c r="V71" s="125"/>
      <c r="W71" s="125"/>
    </row>
    <row r="72" spans="1:23" s="40" customFormat="1" ht="12.75" customHeight="1" thickBot="1" x14ac:dyDescent="0.25">
      <c r="A72" s="258"/>
      <c r="B72" s="225"/>
      <c r="C72" s="283"/>
      <c r="D72" s="7" t="s">
        <v>76</v>
      </c>
      <c r="E72" s="95">
        <v>370.8</v>
      </c>
      <c r="F72" s="95">
        <v>366.8</v>
      </c>
      <c r="G72" s="95">
        <v>70.100000000000009</v>
      </c>
      <c r="H72" s="99">
        <v>4</v>
      </c>
      <c r="I72" s="98">
        <v>0</v>
      </c>
      <c r="J72" s="95">
        <v>0</v>
      </c>
      <c r="K72" s="95">
        <v>0</v>
      </c>
      <c r="L72" s="99">
        <v>0</v>
      </c>
      <c r="M72" s="98">
        <v>0</v>
      </c>
      <c r="N72" s="95">
        <v>0</v>
      </c>
      <c r="O72" s="95">
        <v>0</v>
      </c>
      <c r="P72" s="99">
        <v>0</v>
      </c>
      <c r="Q72" s="98">
        <v>0</v>
      </c>
      <c r="R72" s="95">
        <v>0</v>
      </c>
      <c r="S72" s="95">
        <v>0</v>
      </c>
      <c r="T72" s="100">
        <v>0</v>
      </c>
      <c r="U72" s="125"/>
      <c r="V72" s="125"/>
      <c r="W72" s="125"/>
    </row>
    <row r="73" spans="1:23" s="9" customFormat="1" ht="11" thickBot="1" x14ac:dyDescent="0.3">
      <c r="A73" s="208" t="s">
        <v>25</v>
      </c>
      <c r="B73" s="209"/>
      <c r="C73" s="209"/>
      <c r="D73" s="210"/>
      <c r="E73" s="35">
        <v>24096.100000000006</v>
      </c>
      <c r="F73" s="23">
        <v>23909.8</v>
      </c>
      <c r="G73" s="23">
        <v>4111.4000000000005</v>
      </c>
      <c r="H73" s="23">
        <v>186.3</v>
      </c>
      <c r="I73" s="35">
        <v>26277</v>
      </c>
      <c r="J73" s="23">
        <v>25497.8</v>
      </c>
      <c r="K73" s="23">
        <v>4424.0000000000009</v>
      </c>
      <c r="L73" s="23">
        <v>779.19999999999993</v>
      </c>
      <c r="M73" s="35">
        <v>25619.9</v>
      </c>
      <c r="N73" s="23">
        <v>25318.400000000001</v>
      </c>
      <c r="O73" s="23">
        <v>4200.2999999999993</v>
      </c>
      <c r="P73" s="23">
        <v>301.5</v>
      </c>
      <c r="Q73" s="35">
        <v>25279.9</v>
      </c>
      <c r="R73" s="23">
        <v>25175.100000000002</v>
      </c>
      <c r="S73" s="23">
        <v>4197.2</v>
      </c>
      <c r="T73" s="24">
        <v>104.8</v>
      </c>
      <c r="U73" s="125"/>
      <c r="V73" s="125"/>
      <c r="W73" s="125"/>
    </row>
    <row r="74" spans="1:23" s="2" customFormat="1" ht="11.25" customHeight="1" x14ac:dyDescent="0.2">
      <c r="A74" s="256">
        <v>1</v>
      </c>
      <c r="B74" s="270" t="s">
        <v>37</v>
      </c>
      <c r="C74" s="226" t="s">
        <v>21</v>
      </c>
      <c r="D74" s="78" t="s">
        <v>11</v>
      </c>
      <c r="E74" s="63">
        <v>4801.5</v>
      </c>
      <c r="F74" s="46">
        <v>598.19999999999982</v>
      </c>
      <c r="G74" s="46">
        <v>11.5</v>
      </c>
      <c r="H74" s="46">
        <v>4203.3</v>
      </c>
      <c r="I74" s="45">
        <v>5254.2000000000007</v>
      </c>
      <c r="J74" s="46">
        <v>1771.6000000000001</v>
      </c>
      <c r="K74" s="46">
        <v>15.2</v>
      </c>
      <c r="L74" s="46">
        <v>3482.6000000000004</v>
      </c>
      <c r="M74" s="45">
        <v>5762.7</v>
      </c>
      <c r="N74" s="46">
        <v>1451</v>
      </c>
      <c r="O74" s="46">
        <v>0</v>
      </c>
      <c r="P74" s="46">
        <v>4311.7</v>
      </c>
      <c r="Q74" s="45">
        <v>4730.5</v>
      </c>
      <c r="R74" s="46">
        <v>1505.5</v>
      </c>
      <c r="S74" s="46">
        <v>0</v>
      </c>
      <c r="T74" s="80">
        <v>3225</v>
      </c>
      <c r="U74" s="125"/>
      <c r="V74" s="125"/>
      <c r="W74" s="125"/>
    </row>
    <row r="75" spans="1:23" s="2" customFormat="1" ht="12.75" customHeight="1" x14ac:dyDescent="0.2">
      <c r="A75" s="257"/>
      <c r="B75" s="271"/>
      <c r="C75" s="227"/>
      <c r="D75" s="79" t="s">
        <v>16</v>
      </c>
      <c r="E75" s="64">
        <v>2941.1</v>
      </c>
      <c r="F75" s="48">
        <v>540.30000000000007</v>
      </c>
      <c r="G75" s="48">
        <v>0</v>
      </c>
      <c r="H75" s="48">
        <v>2400.7999999999997</v>
      </c>
      <c r="I75" s="47">
        <v>2484.8000000000002</v>
      </c>
      <c r="J75" s="48">
        <v>0</v>
      </c>
      <c r="K75" s="48">
        <v>0</v>
      </c>
      <c r="L75" s="48">
        <v>2484.8000000000002</v>
      </c>
      <c r="M75" s="47">
        <v>3305</v>
      </c>
      <c r="N75" s="48">
        <v>5</v>
      </c>
      <c r="O75" s="48">
        <v>0</v>
      </c>
      <c r="P75" s="48">
        <v>3300</v>
      </c>
      <c r="Q75" s="47">
        <v>2855</v>
      </c>
      <c r="R75" s="48">
        <v>5</v>
      </c>
      <c r="S75" s="48">
        <v>0</v>
      </c>
      <c r="T75" s="51">
        <v>2850</v>
      </c>
      <c r="U75" s="125"/>
      <c r="V75" s="125"/>
      <c r="W75" s="125"/>
    </row>
    <row r="76" spans="1:23" s="40" customFormat="1" ht="12.75" customHeight="1" x14ac:dyDescent="0.2">
      <c r="A76" s="257"/>
      <c r="B76" s="271"/>
      <c r="C76" s="227"/>
      <c r="D76" s="79" t="s">
        <v>70</v>
      </c>
      <c r="E76" s="64">
        <v>1348.9</v>
      </c>
      <c r="F76" s="48">
        <v>733.9000000000002</v>
      </c>
      <c r="G76" s="48">
        <v>0</v>
      </c>
      <c r="H76" s="48">
        <v>615</v>
      </c>
      <c r="I76" s="47">
        <v>0</v>
      </c>
      <c r="J76" s="48">
        <v>0</v>
      </c>
      <c r="K76" s="48">
        <v>0</v>
      </c>
      <c r="L76" s="48">
        <v>0</v>
      </c>
      <c r="M76" s="47">
        <v>0</v>
      </c>
      <c r="N76" s="48">
        <v>0</v>
      </c>
      <c r="O76" s="48">
        <v>0</v>
      </c>
      <c r="P76" s="48">
        <v>0</v>
      </c>
      <c r="Q76" s="47">
        <v>0</v>
      </c>
      <c r="R76" s="48">
        <v>0</v>
      </c>
      <c r="S76" s="48">
        <v>0</v>
      </c>
      <c r="T76" s="51">
        <v>0</v>
      </c>
      <c r="U76" s="125"/>
      <c r="V76" s="125"/>
      <c r="W76" s="125"/>
    </row>
    <row r="77" spans="1:23" s="2" customFormat="1" ht="12.75" customHeight="1" x14ac:dyDescent="0.2">
      <c r="A77" s="257"/>
      <c r="B77" s="271"/>
      <c r="C77" s="227"/>
      <c r="D77" s="79" t="s">
        <v>12</v>
      </c>
      <c r="E77" s="65">
        <v>133.79999999999998</v>
      </c>
      <c r="F77" s="50">
        <v>0.2</v>
      </c>
      <c r="G77" s="50">
        <v>0.2</v>
      </c>
      <c r="H77" s="50">
        <v>133.6</v>
      </c>
      <c r="I77" s="49">
        <v>2609.8999999999996</v>
      </c>
      <c r="J77" s="50">
        <v>8.8000000000000007</v>
      </c>
      <c r="K77" s="50">
        <v>8.1</v>
      </c>
      <c r="L77" s="50">
        <v>2601.0999999999995</v>
      </c>
      <c r="M77" s="49">
        <v>606.5</v>
      </c>
      <c r="N77" s="50">
        <v>6.9</v>
      </c>
      <c r="O77" s="50">
        <v>6.8</v>
      </c>
      <c r="P77" s="50">
        <v>599.6</v>
      </c>
      <c r="Q77" s="49">
        <v>0</v>
      </c>
      <c r="R77" s="50">
        <v>0</v>
      </c>
      <c r="S77" s="50">
        <v>0</v>
      </c>
      <c r="T77" s="52">
        <v>0</v>
      </c>
      <c r="U77" s="125"/>
      <c r="V77" s="125"/>
      <c r="W77" s="125"/>
    </row>
    <row r="78" spans="1:23" s="2" customFormat="1" ht="12.75" customHeight="1" x14ac:dyDescent="0.2">
      <c r="A78" s="257"/>
      <c r="B78" s="271"/>
      <c r="C78" s="227"/>
      <c r="D78" s="79" t="s">
        <v>47</v>
      </c>
      <c r="E78" s="65">
        <v>9.9</v>
      </c>
      <c r="F78" s="50">
        <v>0</v>
      </c>
      <c r="G78" s="50">
        <v>0</v>
      </c>
      <c r="H78" s="50">
        <v>9.9</v>
      </c>
      <c r="I78" s="179">
        <v>166</v>
      </c>
      <c r="J78" s="48">
        <v>0.7</v>
      </c>
      <c r="K78" s="48">
        <v>0.6</v>
      </c>
      <c r="L78" s="48">
        <v>165.3</v>
      </c>
      <c r="M78" s="49">
        <v>0</v>
      </c>
      <c r="N78" s="48">
        <v>0</v>
      </c>
      <c r="O78" s="50">
        <v>0</v>
      </c>
      <c r="P78" s="48">
        <v>0</v>
      </c>
      <c r="Q78" s="49">
        <v>0</v>
      </c>
      <c r="R78" s="48">
        <v>0</v>
      </c>
      <c r="S78" s="50">
        <v>0</v>
      </c>
      <c r="T78" s="51">
        <v>0</v>
      </c>
      <c r="U78" s="125"/>
      <c r="V78" s="125"/>
      <c r="W78" s="125"/>
    </row>
    <row r="79" spans="1:23" s="40" customFormat="1" ht="12.75" customHeight="1" x14ac:dyDescent="0.2">
      <c r="A79" s="257"/>
      <c r="B79" s="271"/>
      <c r="C79" s="227"/>
      <c r="D79" s="122" t="s">
        <v>63</v>
      </c>
      <c r="E79" s="65">
        <v>154</v>
      </c>
      <c r="F79" s="50">
        <v>0</v>
      </c>
      <c r="G79" s="50">
        <v>0</v>
      </c>
      <c r="H79" s="50">
        <v>154</v>
      </c>
      <c r="I79" s="179">
        <v>300</v>
      </c>
      <c r="J79" s="48">
        <v>0</v>
      </c>
      <c r="K79" s="48">
        <v>0</v>
      </c>
      <c r="L79" s="48">
        <v>300</v>
      </c>
      <c r="M79" s="49">
        <v>400</v>
      </c>
      <c r="N79" s="48">
        <v>0</v>
      </c>
      <c r="O79" s="50">
        <v>0</v>
      </c>
      <c r="P79" s="48">
        <v>400</v>
      </c>
      <c r="Q79" s="49">
        <v>0</v>
      </c>
      <c r="R79" s="48">
        <v>0</v>
      </c>
      <c r="S79" s="50">
        <v>0</v>
      </c>
      <c r="T79" s="51">
        <v>0</v>
      </c>
      <c r="U79" s="125"/>
      <c r="V79" s="125"/>
      <c r="W79" s="125"/>
    </row>
    <row r="80" spans="1:23" s="40" customFormat="1" ht="12.75" customHeight="1" x14ac:dyDescent="0.2">
      <c r="A80" s="257"/>
      <c r="B80" s="271"/>
      <c r="C80" s="227"/>
      <c r="D80" s="122" t="s">
        <v>76</v>
      </c>
      <c r="E80" s="135">
        <v>501.6</v>
      </c>
      <c r="F80" s="136">
        <v>0</v>
      </c>
      <c r="G80" s="136">
        <v>0</v>
      </c>
      <c r="H80" s="136">
        <v>501.6</v>
      </c>
      <c r="I80" s="179">
        <v>0</v>
      </c>
      <c r="J80" s="137">
        <v>0</v>
      </c>
      <c r="K80" s="137">
        <v>0</v>
      </c>
      <c r="L80" s="137">
        <v>0</v>
      </c>
      <c r="M80" s="49">
        <v>0</v>
      </c>
      <c r="N80" s="137">
        <v>0</v>
      </c>
      <c r="O80" s="136">
        <v>0</v>
      </c>
      <c r="P80" s="137">
        <v>0</v>
      </c>
      <c r="Q80" s="49">
        <v>0</v>
      </c>
      <c r="R80" s="137">
        <v>0</v>
      </c>
      <c r="S80" s="136">
        <v>0</v>
      </c>
      <c r="T80" s="51">
        <v>0</v>
      </c>
      <c r="U80" s="125"/>
      <c r="V80" s="125"/>
      <c r="W80" s="125"/>
    </row>
    <row r="81" spans="1:23" s="40" customFormat="1" ht="12.75" customHeight="1" x14ac:dyDescent="0.2">
      <c r="A81" s="257"/>
      <c r="B81" s="271"/>
      <c r="C81" s="227"/>
      <c r="D81" s="122" t="s">
        <v>13</v>
      </c>
      <c r="E81" s="135"/>
      <c r="F81" s="136">
        <v>0</v>
      </c>
      <c r="G81" s="136">
        <v>0</v>
      </c>
      <c r="H81" s="136">
        <v>0</v>
      </c>
      <c r="I81" s="179">
        <v>100</v>
      </c>
      <c r="J81" s="137">
        <v>0</v>
      </c>
      <c r="K81" s="137">
        <v>0</v>
      </c>
      <c r="L81" s="137">
        <v>100</v>
      </c>
      <c r="M81" s="49">
        <v>0</v>
      </c>
      <c r="N81" s="137">
        <v>0</v>
      </c>
      <c r="O81" s="136">
        <v>0</v>
      </c>
      <c r="P81" s="137">
        <v>0</v>
      </c>
      <c r="Q81" s="49">
        <v>0</v>
      </c>
      <c r="R81" s="137">
        <v>0</v>
      </c>
      <c r="S81" s="136">
        <v>0</v>
      </c>
      <c r="T81" s="51">
        <v>0</v>
      </c>
      <c r="U81" s="125"/>
      <c r="V81" s="125"/>
      <c r="W81" s="125"/>
    </row>
    <row r="82" spans="1:23" s="40" customFormat="1" ht="12.75" customHeight="1" x14ac:dyDescent="0.2">
      <c r="A82" s="257"/>
      <c r="B82" s="271"/>
      <c r="C82" s="227"/>
      <c r="D82" s="122" t="s">
        <v>103</v>
      </c>
      <c r="E82" s="135"/>
      <c r="F82" s="136">
        <v>0</v>
      </c>
      <c r="G82" s="136">
        <v>0</v>
      </c>
      <c r="H82" s="136">
        <v>0</v>
      </c>
      <c r="I82" s="179">
        <v>655.29999999999995</v>
      </c>
      <c r="J82" s="137">
        <v>55.3</v>
      </c>
      <c r="K82" s="137">
        <v>0</v>
      </c>
      <c r="L82" s="137">
        <v>600</v>
      </c>
      <c r="M82" s="49">
        <v>0</v>
      </c>
      <c r="N82" s="137">
        <v>0</v>
      </c>
      <c r="O82" s="136">
        <v>0</v>
      </c>
      <c r="P82" s="137">
        <v>0</v>
      </c>
      <c r="Q82" s="49">
        <v>0</v>
      </c>
      <c r="R82" s="137">
        <v>0</v>
      </c>
      <c r="S82" s="136">
        <v>0</v>
      </c>
      <c r="T82" s="51">
        <v>0</v>
      </c>
      <c r="U82" s="125"/>
      <c r="V82" s="125"/>
      <c r="W82" s="125"/>
    </row>
    <row r="83" spans="1:23" s="40" customFormat="1" ht="12.75" customHeight="1" x14ac:dyDescent="0.2">
      <c r="A83" s="257"/>
      <c r="B83" s="271"/>
      <c r="C83" s="227"/>
      <c r="D83" s="122" t="s">
        <v>92</v>
      </c>
      <c r="E83" s="135"/>
      <c r="F83" s="136"/>
      <c r="G83" s="136"/>
      <c r="H83" s="136"/>
      <c r="I83" s="179">
        <v>510.7</v>
      </c>
      <c r="J83" s="137">
        <v>0</v>
      </c>
      <c r="K83" s="137">
        <v>0</v>
      </c>
      <c r="L83" s="137">
        <v>510.7</v>
      </c>
      <c r="M83" s="49">
        <v>0</v>
      </c>
      <c r="N83" s="137">
        <v>0</v>
      </c>
      <c r="O83" s="136">
        <v>0</v>
      </c>
      <c r="P83" s="137">
        <v>0</v>
      </c>
      <c r="Q83" s="49">
        <v>0</v>
      </c>
      <c r="R83" s="137">
        <v>0</v>
      </c>
      <c r="S83" s="136">
        <v>0</v>
      </c>
      <c r="T83" s="51">
        <v>0</v>
      </c>
      <c r="U83" s="125"/>
      <c r="V83" s="125"/>
      <c r="W83" s="125"/>
    </row>
    <row r="84" spans="1:23" s="2" customFormat="1" ht="13.5" customHeight="1" thickBot="1" x14ac:dyDescent="0.25">
      <c r="A84" s="257"/>
      <c r="B84" s="271"/>
      <c r="C84" s="227"/>
      <c r="D84" s="122" t="s">
        <v>14</v>
      </c>
      <c r="E84" s="65"/>
      <c r="F84" s="50">
        <v>0</v>
      </c>
      <c r="G84" s="50">
        <v>0</v>
      </c>
      <c r="H84" s="50">
        <v>0</v>
      </c>
      <c r="I84" s="49">
        <v>5</v>
      </c>
      <c r="J84" s="50">
        <v>0</v>
      </c>
      <c r="K84" s="50">
        <v>0</v>
      </c>
      <c r="L84" s="50">
        <v>5</v>
      </c>
      <c r="M84" s="49">
        <v>0</v>
      </c>
      <c r="N84" s="50">
        <v>0</v>
      </c>
      <c r="O84" s="50">
        <v>0</v>
      </c>
      <c r="P84" s="50">
        <v>0</v>
      </c>
      <c r="Q84" s="49">
        <v>0</v>
      </c>
      <c r="R84" s="50">
        <v>0</v>
      </c>
      <c r="S84" s="50">
        <v>0</v>
      </c>
      <c r="T84" s="52">
        <v>0</v>
      </c>
      <c r="U84" s="125"/>
      <c r="V84" s="125"/>
      <c r="W84" s="125"/>
    </row>
    <row r="85" spans="1:23" s="9" customFormat="1" ht="11" thickBot="1" x14ac:dyDescent="0.3">
      <c r="A85" s="208" t="s">
        <v>25</v>
      </c>
      <c r="B85" s="209"/>
      <c r="C85" s="209"/>
      <c r="D85" s="210"/>
      <c r="E85" s="58">
        <v>9890.8000000000011</v>
      </c>
      <c r="F85" s="23">
        <v>1872.6000000000001</v>
      </c>
      <c r="G85" s="23">
        <v>11.7</v>
      </c>
      <c r="H85" s="36">
        <v>8018.2000000000007</v>
      </c>
      <c r="I85" s="22">
        <v>12085.9</v>
      </c>
      <c r="J85" s="23">
        <v>1836.4</v>
      </c>
      <c r="K85" s="23">
        <v>23.9</v>
      </c>
      <c r="L85" s="24">
        <v>10249.5</v>
      </c>
      <c r="M85" s="22">
        <v>10074.199999999999</v>
      </c>
      <c r="N85" s="23">
        <v>1462.9</v>
      </c>
      <c r="O85" s="23">
        <v>6.8</v>
      </c>
      <c r="P85" s="24">
        <v>8611.2999999999993</v>
      </c>
      <c r="Q85" s="22">
        <v>7585.5</v>
      </c>
      <c r="R85" s="23">
        <v>1510.5</v>
      </c>
      <c r="S85" s="23">
        <v>0</v>
      </c>
      <c r="T85" s="24">
        <v>6075</v>
      </c>
      <c r="U85" s="125"/>
      <c r="V85" s="125"/>
      <c r="W85" s="125"/>
    </row>
    <row r="86" spans="1:23" s="2" customFormat="1" ht="11.25" customHeight="1" thickBot="1" x14ac:dyDescent="0.25">
      <c r="A86" s="214">
        <v>3</v>
      </c>
      <c r="B86" s="211">
        <v>7</v>
      </c>
      <c r="C86" s="215" t="s">
        <v>22</v>
      </c>
      <c r="D86" s="19" t="s">
        <v>11</v>
      </c>
      <c r="E86" s="101">
        <v>3092.1000000000008</v>
      </c>
      <c r="F86" s="102">
        <v>2980.2000000000007</v>
      </c>
      <c r="G86" s="102">
        <v>2360.8000000000002</v>
      </c>
      <c r="H86" s="161">
        <v>111.89999999999998</v>
      </c>
      <c r="I86" s="101">
        <v>3720.2</v>
      </c>
      <c r="J86" s="102">
        <v>3228.2999999999997</v>
      </c>
      <c r="K86" s="102">
        <v>2494</v>
      </c>
      <c r="L86" s="103">
        <v>491.90000000000003</v>
      </c>
      <c r="M86" s="101">
        <v>4632.5</v>
      </c>
      <c r="N86" s="102">
        <v>3284.1000000000004</v>
      </c>
      <c r="O86" s="102">
        <v>2470.9</v>
      </c>
      <c r="P86" s="103">
        <v>1348.4</v>
      </c>
      <c r="Q86" s="101">
        <v>3949.1000000000004</v>
      </c>
      <c r="R86" s="102">
        <v>3204.1000000000004</v>
      </c>
      <c r="S86" s="102">
        <v>2470.9</v>
      </c>
      <c r="T86" s="103">
        <v>745</v>
      </c>
      <c r="U86" s="125"/>
      <c r="V86" s="125"/>
      <c r="W86" s="125"/>
    </row>
    <row r="87" spans="1:23" s="2" customFormat="1" ht="11" thickBot="1" x14ac:dyDescent="0.25">
      <c r="A87" s="214"/>
      <c r="B87" s="212"/>
      <c r="C87" s="216"/>
      <c r="D87" s="7" t="s">
        <v>14</v>
      </c>
      <c r="E87" s="104">
        <v>134.4</v>
      </c>
      <c r="F87" s="105">
        <v>134</v>
      </c>
      <c r="G87" s="105">
        <v>30.900000000000002</v>
      </c>
      <c r="H87" s="162">
        <v>0.4</v>
      </c>
      <c r="I87" s="104">
        <v>302.10000000000002</v>
      </c>
      <c r="J87" s="138">
        <v>302.10000000000002</v>
      </c>
      <c r="K87" s="138">
        <v>115.5</v>
      </c>
      <c r="L87" s="106">
        <v>0</v>
      </c>
      <c r="M87" s="104">
        <v>302.10000000000002</v>
      </c>
      <c r="N87" s="138">
        <v>302.10000000000002</v>
      </c>
      <c r="O87" s="138">
        <v>115.5</v>
      </c>
      <c r="P87" s="106">
        <v>0</v>
      </c>
      <c r="Q87" s="104">
        <v>302.10000000000002</v>
      </c>
      <c r="R87" s="138">
        <v>302.10000000000002</v>
      </c>
      <c r="S87" s="138">
        <v>115.5</v>
      </c>
      <c r="T87" s="106">
        <v>0</v>
      </c>
      <c r="U87" s="125"/>
      <c r="V87" s="125"/>
      <c r="W87" s="125"/>
    </row>
    <row r="88" spans="1:23" s="2" customFormat="1" ht="11" thickBot="1" x14ac:dyDescent="0.25">
      <c r="A88" s="214"/>
      <c r="B88" s="212"/>
      <c r="C88" s="216"/>
      <c r="D88" s="7" t="s">
        <v>12</v>
      </c>
      <c r="E88" s="104">
        <v>89.9</v>
      </c>
      <c r="F88" s="105">
        <v>46.6</v>
      </c>
      <c r="G88" s="105">
        <v>12.5</v>
      </c>
      <c r="H88" s="162">
        <v>43.3</v>
      </c>
      <c r="I88" s="104">
        <v>254.6</v>
      </c>
      <c r="J88" s="138">
        <v>41.4</v>
      </c>
      <c r="K88" s="138">
        <v>24</v>
      </c>
      <c r="L88" s="106">
        <v>213.2</v>
      </c>
      <c r="M88" s="104">
        <v>201.8</v>
      </c>
      <c r="N88" s="138">
        <v>22.3</v>
      </c>
      <c r="O88" s="138">
        <v>8.8000000000000007</v>
      </c>
      <c r="P88" s="106">
        <v>179.5</v>
      </c>
      <c r="Q88" s="104">
        <v>0</v>
      </c>
      <c r="R88" s="138">
        <v>0</v>
      </c>
      <c r="S88" s="138">
        <v>0</v>
      </c>
      <c r="T88" s="106">
        <v>0</v>
      </c>
      <c r="U88" s="125"/>
      <c r="V88" s="125"/>
      <c r="W88" s="125"/>
    </row>
    <row r="89" spans="1:23" s="40" customFormat="1" ht="11" thickBot="1" x14ac:dyDescent="0.25">
      <c r="A89" s="214"/>
      <c r="B89" s="212"/>
      <c r="C89" s="216"/>
      <c r="D89" s="7" t="s">
        <v>77</v>
      </c>
      <c r="E89" s="107">
        <v>112.9</v>
      </c>
      <c r="F89" s="105">
        <v>112.9</v>
      </c>
      <c r="G89" s="105">
        <v>0</v>
      </c>
      <c r="H89" s="162">
        <v>0</v>
      </c>
      <c r="I89" s="107">
        <v>143.9</v>
      </c>
      <c r="J89" s="138">
        <v>22.6</v>
      </c>
      <c r="K89" s="138">
        <v>11.7</v>
      </c>
      <c r="L89" s="106">
        <v>121.3</v>
      </c>
      <c r="M89" s="107">
        <v>287.7</v>
      </c>
      <c r="N89" s="138">
        <v>45.1</v>
      </c>
      <c r="O89" s="138">
        <v>23.3</v>
      </c>
      <c r="P89" s="106">
        <v>242.6</v>
      </c>
      <c r="Q89" s="107">
        <v>0</v>
      </c>
      <c r="R89" s="138">
        <v>0</v>
      </c>
      <c r="S89" s="138">
        <v>0</v>
      </c>
      <c r="T89" s="106">
        <v>0</v>
      </c>
      <c r="U89" s="125"/>
      <c r="V89" s="125"/>
      <c r="W89" s="125"/>
    </row>
    <row r="90" spans="1:23" s="2" customFormat="1" ht="11" thickBot="1" x14ac:dyDescent="0.25">
      <c r="A90" s="214"/>
      <c r="B90" s="212"/>
      <c r="C90" s="216"/>
      <c r="D90" s="7" t="s">
        <v>63</v>
      </c>
      <c r="E90" s="104">
        <v>0</v>
      </c>
      <c r="F90" s="108">
        <v>0</v>
      </c>
      <c r="G90" s="108">
        <v>0</v>
      </c>
      <c r="H90" s="150">
        <v>0</v>
      </c>
      <c r="I90" s="104">
        <v>335.7</v>
      </c>
      <c r="J90" s="108">
        <v>52.7</v>
      </c>
      <c r="K90" s="108">
        <v>40.1</v>
      </c>
      <c r="L90" s="109">
        <v>283</v>
      </c>
      <c r="M90" s="104">
        <v>0</v>
      </c>
      <c r="N90" s="108">
        <v>0</v>
      </c>
      <c r="O90" s="108">
        <v>0</v>
      </c>
      <c r="P90" s="109">
        <v>0</v>
      </c>
      <c r="Q90" s="104">
        <v>0</v>
      </c>
      <c r="R90" s="108">
        <v>0</v>
      </c>
      <c r="S90" s="108">
        <v>0</v>
      </c>
      <c r="T90" s="109">
        <v>0</v>
      </c>
      <c r="U90" s="125"/>
      <c r="V90" s="125"/>
      <c r="W90" s="125"/>
    </row>
    <row r="91" spans="1:23" s="2" customFormat="1" ht="11" thickBot="1" x14ac:dyDescent="0.25">
      <c r="A91" s="214"/>
      <c r="B91" s="212"/>
      <c r="C91" s="216"/>
      <c r="D91" s="7" t="s">
        <v>47</v>
      </c>
      <c r="E91" s="110">
        <v>9</v>
      </c>
      <c r="F91" s="108">
        <v>1.3</v>
      </c>
      <c r="G91" s="108">
        <v>1.1000000000000001</v>
      </c>
      <c r="H91" s="150">
        <v>7.7</v>
      </c>
      <c r="I91" s="110">
        <v>28.8</v>
      </c>
      <c r="J91" s="108">
        <v>0.8</v>
      </c>
      <c r="K91" s="108">
        <v>0.3</v>
      </c>
      <c r="L91" s="109">
        <v>28</v>
      </c>
      <c r="M91" s="110">
        <v>0</v>
      </c>
      <c r="N91" s="108">
        <v>0</v>
      </c>
      <c r="O91" s="108">
        <v>0</v>
      </c>
      <c r="P91" s="109">
        <v>0</v>
      </c>
      <c r="Q91" s="110">
        <v>0</v>
      </c>
      <c r="R91" s="108">
        <v>0</v>
      </c>
      <c r="S91" s="108">
        <v>0</v>
      </c>
      <c r="T91" s="109">
        <v>0</v>
      </c>
      <c r="U91" s="125"/>
      <c r="V91" s="125"/>
      <c r="W91" s="125"/>
    </row>
    <row r="92" spans="1:23" s="40" customFormat="1" ht="11" hidden="1" thickBot="1" x14ac:dyDescent="0.25">
      <c r="A92" s="214"/>
      <c r="B92" s="212"/>
      <c r="C92" s="216"/>
      <c r="D92" s="7" t="s">
        <v>103</v>
      </c>
      <c r="E92" s="110">
        <v>0</v>
      </c>
      <c r="F92" s="108">
        <v>0</v>
      </c>
      <c r="G92" s="108">
        <v>0</v>
      </c>
      <c r="H92" s="150">
        <v>0</v>
      </c>
      <c r="I92" s="110"/>
      <c r="J92" s="108"/>
      <c r="K92" s="108"/>
      <c r="L92" s="109"/>
      <c r="M92" s="110">
        <v>0</v>
      </c>
      <c r="N92" s="108">
        <v>0</v>
      </c>
      <c r="O92" s="108">
        <v>0</v>
      </c>
      <c r="P92" s="109">
        <v>0</v>
      </c>
      <c r="Q92" s="107">
        <v>0</v>
      </c>
      <c r="R92" s="138">
        <v>0</v>
      </c>
      <c r="S92" s="138">
        <v>0</v>
      </c>
      <c r="T92" s="106">
        <v>0</v>
      </c>
      <c r="U92" s="125"/>
      <c r="V92" s="125"/>
      <c r="W92" s="125"/>
    </row>
    <row r="93" spans="1:23" s="40" customFormat="1" ht="11" thickBot="1" x14ac:dyDescent="0.25">
      <c r="A93" s="214"/>
      <c r="B93" s="213"/>
      <c r="C93" s="217"/>
      <c r="D93" s="67" t="s">
        <v>92</v>
      </c>
      <c r="E93" s="110"/>
      <c r="F93" s="108"/>
      <c r="G93" s="108"/>
      <c r="H93" s="150"/>
      <c r="I93" s="110">
        <v>245.8</v>
      </c>
      <c r="J93" s="108">
        <v>0</v>
      </c>
      <c r="K93" s="108">
        <v>0</v>
      </c>
      <c r="L93" s="109">
        <v>245.8</v>
      </c>
      <c r="M93" s="110"/>
      <c r="N93" s="108"/>
      <c r="O93" s="108"/>
      <c r="P93" s="109"/>
      <c r="Q93" s="121"/>
      <c r="R93" s="138"/>
      <c r="S93" s="138"/>
      <c r="T93" s="106"/>
      <c r="U93" s="125"/>
      <c r="V93" s="125"/>
      <c r="W93" s="125"/>
    </row>
    <row r="94" spans="1:23" s="40" customFormat="1" ht="11" thickBot="1" x14ac:dyDescent="0.25">
      <c r="A94" s="214"/>
      <c r="B94" s="213"/>
      <c r="C94" s="217"/>
      <c r="D94" s="67" t="s">
        <v>49</v>
      </c>
      <c r="E94" s="110">
        <v>42.4</v>
      </c>
      <c r="F94" s="108">
        <v>0</v>
      </c>
      <c r="G94" s="108">
        <v>0</v>
      </c>
      <c r="H94" s="150">
        <v>42.4</v>
      </c>
      <c r="I94" s="110">
        <v>0</v>
      </c>
      <c r="J94" s="108">
        <v>0</v>
      </c>
      <c r="K94" s="108">
        <v>0</v>
      </c>
      <c r="L94" s="109">
        <v>0</v>
      </c>
      <c r="M94" s="110"/>
      <c r="N94" s="108">
        <v>0</v>
      </c>
      <c r="O94" s="108">
        <v>0</v>
      </c>
      <c r="P94" s="109">
        <v>0</v>
      </c>
      <c r="Q94" s="121">
        <v>0</v>
      </c>
      <c r="R94" s="138">
        <v>0</v>
      </c>
      <c r="S94" s="138">
        <v>0</v>
      </c>
      <c r="T94" s="106">
        <v>0</v>
      </c>
      <c r="U94" s="125"/>
      <c r="V94" s="125"/>
      <c r="W94" s="125"/>
    </row>
    <row r="95" spans="1:23" s="40" customFormat="1" ht="11" thickBot="1" x14ac:dyDescent="0.25">
      <c r="A95" s="214"/>
      <c r="B95" s="213"/>
      <c r="C95" s="217"/>
      <c r="D95" s="67" t="s">
        <v>46</v>
      </c>
      <c r="E95" s="110"/>
      <c r="F95" s="108"/>
      <c r="G95" s="108"/>
      <c r="H95" s="150"/>
      <c r="I95" s="110">
        <v>104.20000000000002</v>
      </c>
      <c r="J95" s="108">
        <v>34.000000000000007</v>
      </c>
      <c r="K95" s="108">
        <v>33.099999999999994</v>
      </c>
      <c r="L95" s="109">
        <v>70.2</v>
      </c>
      <c r="M95" s="110">
        <v>0</v>
      </c>
      <c r="N95" s="108">
        <v>0</v>
      </c>
      <c r="O95" s="108">
        <v>0</v>
      </c>
      <c r="P95" s="109">
        <v>0</v>
      </c>
      <c r="Q95" s="107">
        <v>0</v>
      </c>
      <c r="R95" s="138">
        <v>0</v>
      </c>
      <c r="S95" s="138">
        <v>0</v>
      </c>
      <c r="T95" s="106">
        <v>0</v>
      </c>
      <c r="U95" s="125"/>
      <c r="V95" s="125"/>
      <c r="W95" s="125"/>
    </row>
    <row r="96" spans="1:23" s="40" customFormat="1" ht="11" thickBot="1" x14ac:dyDescent="0.25">
      <c r="A96" s="214"/>
      <c r="B96" s="213"/>
      <c r="C96" s="217"/>
      <c r="D96" s="67" t="s">
        <v>93</v>
      </c>
      <c r="E96" s="110"/>
      <c r="F96" s="108">
        <v>0</v>
      </c>
      <c r="G96" s="108">
        <v>0</v>
      </c>
      <c r="H96" s="150">
        <v>0</v>
      </c>
      <c r="I96" s="163">
        <v>200</v>
      </c>
      <c r="J96" s="164">
        <v>0</v>
      </c>
      <c r="K96" s="164">
        <v>0</v>
      </c>
      <c r="L96" s="165">
        <v>200</v>
      </c>
      <c r="M96" s="163">
        <v>757</v>
      </c>
      <c r="N96" s="164">
        <v>0</v>
      </c>
      <c r="O96" s="164">
        <v>0</v>
      </c>
      <c r="P96" s="165">
        <v>757</v>
      </c>
      <c r="Q96" s="166">
        <v>150</v>
      </c>
      <c r="R96" s="167">
        <v>0</v>
      </c>
      <c r="S96" s="167">
        <v>0</v>
      </c>
      <c r="T96" s="168">
        <v>150</v>
      </c>
      <c r="U96" s="125"/>
      <c r="V96" s="125"/>
      <c r="W96" s="125"/>
    </row>
    <row r="97" spans="1:23" s="9" customFormat="1" ht="11" thickBot="1" x14ac:dyDescent="0.3">
      <c r="A97" s="208" t="s">
        <v>25</v>
      </c>
      <c r="B97" s="209"/>
      <c r="C97" s="209"/>
      <c r="D97" s="210"/>
      <c r="E97" s="66">
        <v>3480.7000000000007</v>
      </c>
      <c r="F97" s="36">
        <v>3275.0000000000009</v>
      </c>
      <c r="G97" s="36">
        <v>2405.3000000000002</v>
      </c>
      <c r="H97" s="36">
        <v>205.69999999999996</v>
      </c>
      <c r="I97" s="35">
        <v>5335.2999999999993</v>
      </c>
      <c r="J97" s="36">
        <v>3681.8999999999996</v>
      </c>
      <c r="K97" s="36">
        <v>2718.7</v>
      </c>
      <c r="L97" s="24">
        <v>1653.4</v>
      </c>
      <c r="M97" s="35">
        <v>6181.1</v>
      </c>
      <c r="N97" s="36">
        <v>3653.6000000000004</v>
      </c>
      <c r="O97" s="36">
        <v>2618.5000000000005</v>
      </c>
      <c r="P97" s="24">
        <v>2527.5</v>
      </c>
      <c r="Q97" s="35">
        <v>4401.2000000000007</v>
      </c>
      <c r="R97" s="36">
        <v>3506.2000000000003</v>
      </c>
      <c r="S97" s="36">
        <v>2586.4</v>
      </c>
      <c r="T97" s="24">
        <v>895</v>
      </c>
      <c r="U97" s="125"/>
      <c r="V97" s="125"/>
      <c r="W97" s="125"/>
    </row>
    <row r="98" spans="1:23" s="2" customFormat="1" ht="10.5" customHeight="1" x14ac:dyDescent="0.2">
      <c r="A98" s="220">
        <v>3</v>
      </c>
      <c r="B98" s="223">
        <v>8</v>
      </c>
      <c r="C98" s="226" t="s">
        <v>23</v>
      </c>
      <c r="D98" s="19" t="s">
        <v>94</v>
      </c>
      <c r="E98" s="73">
        <v>1127.1000000000001</v>
      </c>
      <c r="F98" s="75">
        <v>1085.6000000000001</v>
      </c>
      <c r="G98" s="75">
        <v>565.5</v>
      </c>
      <c r="H98" s="75">
        <v>41.5</v>
      </c>
      <c r="I98" s="73">
        <v>2186.2000000000003</v>
      </c>
      <c r="J98" s="75">
        <v>1228.6000000000001</v>
      </c>
      <c r="K98" s="75">
        <v>636.29999999999995</v>
      </c>
      <c r="L98" s="75">
        <v>957.6</v>
      </c>
      <c r="M98" s="73">
        <v>8390.7999999999993</v>
      </c>
      <c r="N98" s="75">
        <v>1235.5</v>
      </c>
      <c r="O98" s="75">
        <v>636.29999999999995</v>
      </c>
      <c r="P98" s="75">
        <v>7155.3</v>
      </c>
      <c r="Q98" s="73">
        <v>3235.5</v>
      </c>
      <c r="R98" s="75">
        <v>1235.5</v>
      </c>
      <c r="S98" s="75">
        <v>631.9</v>
      </c>
      <c r="T98" s="53">
        <v>2000</v>
      </c>
      <c r="U98" s="125"/>
      <c r="V98" s="125"/>
      <c r="W98" s="125"/>
    </row>
    <row r="99" spans="1:23" s="2" customFormat="1" ht="12.65" customHeight="1" x14ac:dyDescent="0.2">
      <c r="A99" s="221"/>
      <c r="B99" s="224"/>
      <c r="C99" s="227"/>
      <c r="D99" s="7" t="s">
        <v>14</v>
      </c>
      <c r="E99" s="74">
        <v>33.5</v>
      </c>
      <c r="F99" s="71">
        <v>33.5</v>
      </c>
      <c r="G99" s="71">
        <v>14.4</v>
      </c>
      <c r="H99" s="71">
        <v>0</v>
      </c>
      <c r="I99" s="74">
        <v>60.8</v>
      </c>
      <c r="J99" s="71">
        <v>60.8</v>
      </c>
      <c r="K99" s="71">
        <v>21</v>
      </c>
      <c r="L99" s="71">
        <v>0</v>
      </c>
      <c r="M99" s="74">
        <v>60.8</v>
      </c>
      <c r="N99" s="71">
        <v>60.8</v>
      </c>
      <c r="O99" s="71">
        <v>21</v>
      </c>
      <c r="P99" s="71">
        <v>0</v>
      </c>
      <c r="Q99" s="74">
        <v>60.8</v>
      </c>
      <c r="R99" s="71">
        <v>60.8</v>
      </c>
      <c r="S99" s="71">
        <v>21</v>
      </c>
      <c r="T99" s="72">
        <v>0</v>
      </c>
      <c r="U99" s="125"/>
      <c r="V99" s="125"/>
      <c r="W99" s="125"/>
    </row>
    <row r="100" spans="1:23" s="2" customFormat="1" ht="12.65" customHeight="1" x14ac:dyDescent="0.2">
      <c r="A100" s="221"/>
      <c r="B100" s="224"/>
      <c r="C100" s="227"/>
      <c r="D100" s="7" t="s">
        <v>63</v>
      </c>
      <c r="E100" s="74">
        <v>398</v>
      </c>
      <c r="F100" s="71">
        <v>398</v>
      </c>
      <c r="G100" s="71">
        <v>74.5</v>
      </c>
      <c r="H100" s="71">
        <v>0</v>
      </c>
      <c r="I100" s="74">
        <v>487</v>
      </c>
      <c r="J100" s="71">
        <v>487</v>
      </c>
      <c r="K100" s="71">
        <v>74.5</v>
      </c>
      <c r="L100" s="71">
        <v>0</v>
      </c>
      <c r="M100" s="74">
        <v>487</v>
      </c>
      <c r="N100" s="71">
        <v>487</v>
      </c>
      <c r="O100" s="71">
        <v>74.5</v>
      </c>
      <c r="P100" s="71">
        <v>0</v>
      </c>
      <c r="Q100" s="74">
        <v>487</v>
      </c>
      <c r="R100" s="71">
        <v>487</v>
      </c>
      <c r="S100" s="71">
        <v>74.5</v>
      </c>
      <c r="T100" s="72">
        <v>0</v>
      </c>
      <c r="U100" s="125"/>
      <c r="V100" s="125"/>
      <c r="W100" s="125"/>
    </row>
    <row r="101" spans="1:23" s="40" customFormat="1" ht="12.65" customHeight="1" x14ac:dyDescent="0.2">
      <c r="A101" s="221"/>
      <c r="B101" s="224"/>
      <c r="C101" s="227"/>
      <c r="D101" s="67" t="s">
        <v>70</v>
      </c>
      <c r="E101" s="74">
        <v>39.5</v>
      </c>
      <c r="F101" s="71">
        <v>0</v>
      </c>
      <c r="G101" s="71">
        <v>0</v>
      </c>
      <c r="H101" s="71">
        <v>39.5</v>
      </c>
      <c r="I101" s="74">
        <v>0</v>
      </c>
      <c r="J101" s="71">
        <v>0</v>
      </c>
      <c r="K101" s="71">
        <v>0</v>
      </c>
      <c r="L101" s="71">
        <v>0</v>
      </c>
      <c r="M101" s="74">
        <v>0</v>
      </c>
      <c r="N101" s="71">
        <v>0</v>
      </c>
      <c r="O101" s="71">
        <v>0</v>
      </c>
      <c r="P101" s="71">
        <v>0</v>
      </c>
      <c r="Q101" s="74">
        <v>0</v>
      </c>
      <c r="R101" s="71">
        <v>0</v>
      </c>
      <c r="S101" s="71">
        <v>0</v>
      </c>
      <c r="T101" s="72">
        <v>0</v>
      </c>
      <c r="U101" s="125"/>
      <c r="V101" s="125"/>
      <c r="W101" s="125"/>
    </row>
    <row r="102" spans="1:23" s="40" customFormat="1" ht="12.65" customHeight="1" x14ac:dyDescent="0.2">
      <c r="A102" s="221"/>
      <c r="B102" s="224"/>
      <c r="C102" s="227"/>
      <c r="D102" s="67" t="s">
        <v>12</v>
      </c>
      <c r="E102" s="74">
        <v>0</v>
      </c>
      <c r="F102" s="71">
        <v>0</v>
      </c>
      <c r="G102" s="71">
        <v>0</v>
      </c>
      <c r="H102" s="71">
        <v>0</v>
      </c>
      <c r="I102" s="74">
        <v>220.1</v>
      </c>
      <c r="J102" s="71">
        <v>0.1</v>
      </c>
      <c r="K102" s="71">
        <v>0</v>
      </c>
      <c r="L102" s="71">
        <v>220</v>
      </c>
      <c r="M102" s="74">
        <v>0</v>
      </c>
      <c r="N102" s="71">
        <v>0</v>
      </c>
      <c r="O102" s="71">
        <v>0</v>
      </c>
      <c r="P102" s="71">
        <v>0</v>
      </c>
      <c r="Q102" s="74">
        <v>0</v>
      </c>
      <c r="R102" s="71">
        <v>0</v>
      </c>
      <c r="S102" s="71">
        <v>0</v>
      </c>
      <c r="T102" s="72">
        <v>0</v>
      </c>
      <c r="U102" s="125"/>
      <c r="V102" s="125"/>
      <c r="W102" s="125"/>
    </row>
    <row r="103" spans="1:23" s="2" customFormat="1" ht="12.65" customHeight="1" x14ac:dyDescent="0.2">
      <c r="A103" s="221"/>
      <c r="B103" s="224"/>
      <c r="C103" s="227"/>
      <c r="D103" s="67" t="s">
        <v>47</v>
      </c>
      <c r="E103" s="74">
        <v>0</v>
      </c>
      <c r="F103" s="71">
        <v>0</v>
      </c>
      <c r="G103" s="71">
        <v>0</v>
      </c>
      <c r="H103" s="71">
        <v>0</v>
      </c>
      <c r="I103" s="74">
        <v>30</v>
      </c>
      <c r="J103" s="71">
        <v>0.1</v>
      </c>
      <c r="K103" s="71">
        <v>0</v>
      </c>
      <c r="L103" s="71">
        <v>29.9</v>
      </c>
      <c r="M103" s="74">
        <v>0</v>
      </c>
      <c r="N103" s="71">
        <v>0</v>
      </c>
      <c r="O103" s="71">
        <v>0</v>
      </c>
      <c r="P103" s="71">
        <v>0</v>
      </c>
      <c r="Q103" s="74">
        <v>0</v>
      </c>
      <c r="R103" s="71">
        <v>0</v>
      </c>
      <c r="S103" s="71">
        <v>0</v>
      </c>
      <c r="T103" s="72">
        <v>0</v>
      </c>
      <c r="U103" s="125"/>
      <c r="V103" s="125"/>
      <c r="W103" s="125"/>
    </row>
    <row r="104" spans="1:23" s="40" customFormat="1" ht="12.65" customHeight="1" x14ac:dyDescent="0.2">
      <c r="A104" s="221"/>
      <c r="B104" s="224"/>
      <c r="C104" s="227"/>
      <c r="D104" s="67" t="s">
        <v>93</v>
      </c>
      <c r="E104" s="74"/>
      <c r="F104" s="71">
        <v>0</v>
      </c>
      <c r="G104" s="71">
        <v>0</v>
      </c>
      <c r="H104" s="71">
        <v>0</v>
      </c>
      <c r="I104" s="74">
        <v>0</v>
      </c>
      <c r="J104" s="71">
        <v>0</v>
      </c>
      <c r="K104" s="71">
        <v>0</v>
      </c>
      <c r="L104" s="71">
        <v>0</v>
      </c>
      <c r="M104" s="74">
        <v>500</v>
      </c>
      <c r="N104" s="71">
        <v>0</v>
      </c>
      <c r="O104" s="71">
        <v>0</v>
      </c>
      <c r="P104" s="71">
        <v>500</v>
      </c>
      <c r="Q104" s="74">
        <v>700</v>
      </c>
      <c r="R104" s="71">
        <v>0</v>
      </c>
      <c r="S104" s="71">
        <v>0</v>
      </c>
      <c r="T104" s="72">
        <v>700</v>
      </c>
      <c r="U104" s="125"/>
      <c r="V104" s="125"/>
      <c r="W104" s="125"/>
    </row>
    <row r="105" spans="1:23" s="40" customFormat="1" ht="13" customHeight="1" thickBot="1" x14ac:dyDescent="0.25">
      <c r="A105" s="222"/>
      <c r="B105" s="225"/>
      <c r="C105" s="228"/>
      <c r="D105" s="67" t="s">
        <v>103</v>
      </c>
      <c r="E105" s="74">
        <v>0</v>
      </c>
      <c r="F105" s="71">
        <v>0</v>
      </c>
      <c r="G105" s="71">
        <v>0</v>
      </c>
      <c r="H105" s="71">
        <v>0</v>
      </c>
      <c r="I105" s="74">
        <v>209.1</v>
      </c>
      <c r="J105" s="71">
        <v>0</v>
      </c>
      <c r="K105" s="71">
        <v>0</v>
      </c>
      <c r="L105" s="71">
        <v>209.1</v>
      </c>
      <c r="M105" s="74">
        <v>0</v>
      </c>
      <c r="N105" s="71">
        <v>0</v>
      </c>
      <c r="O105" s="71">
        <v>0</v>
      </c>
      <c r="P105" s="71">
        <v>0</v>
      </c>
      <c r="Q105" s="74">
        <v>0</v>
      </c>
      <c r="R105" s="71">
        <v>0</v>
      </c>
      <c r="S105" s="71">
        <v>0</v>
      </c>
      <c r="T105" s="72">
        <v>0</v>
      </c>
      <c r="U105" s="125"/>
      <c r="V105" s="125"/>
      <c r="W105" s="125"/>
    </row>
    <row r="106" spans="1:23" s="9" customFormat="1" ht="11" thickBot="1" x14ac:dyDescent="0.3">
      <c r="A106" s="275" t="s">
        <v>25</v>
      </c>
      <c r="B106" s="209"/>
      <c r="C106" s="276"/>
      <c r="D106" s="210"/>
      <c r="E106" s="81">
        <v>1598.1000000000001</v>
      </c>
      <c r="F106" s="82">
        <v>1517.1000000000001</v>
      </c>
      <c r="G106" s="82">
        <v>654.4</v>
      </c>
      <c r="H106" s="82">
        <v>81</v>
      </c>
      <c r="I106" s="81">
        <v>3193.2</v>
      </c>
      <c r="J106" s="82">
        <v>1776.6</v>
      </c>
      <c r="K106" s="82">
        <v>731.8</v>
      </c>
      <c r="L106" s="82">
        <v>1416.6</v>
      </c>
      <c r="M106" s="81">
        <v>9438.6</v>
      </c>
      <c r="N106" s="82">
        <v>1783.3</v>
      </c>
      <c r="O106" s="82">
        <v>731.8</v>
      </c>
      <c r="P106" s="82">
        <v>7655.3</v>
      </c>
      <c r="Q106" s="81">
        <v>4483.3</v>
      </c>
      <c r="R106" s="82">
        <v>1783.3</v>
      </c>
      <c r="S106" s="82">
        <v>727.4</v>
      </c>
      <c r="T106" s="192">
        <v>2700</v>
      </c>
      <c r="U106" s="125"/>
      <c r="V106" s="125"/>
      <c r="W106" s="125"/>
    </row>
    <row r="107" spans="1:23" s="2" customFormat="1" ht="11.25" customHeight="1" x14ac:dyDescent="0.2">
      <c r="A107" s="256">
        <v>4</v>
      </c>
      <c r="B107" s="253">
        <v>9</v>
      </c>
      <c r="C107" s="226" t="s">
        <v>24</v>
      </c>
      <c r="D107" s="111" t="s">
        <v>11</v>
      </c>
      <c r="E107" s="76">
        <v>7046.1999999999971</v>
      </c>
      <c r="F107" s="75">
        <v>5654.4999999999973</v>
      </c>
      <c r="G107" s="75">
        <v>4339.5</v>
      </c>
      <c r="H107" s="75">
        <v>1391.7</v>
      </c>
      <c r="I107" s="73">
        <v>7596.8999999999987</v>
      </c>
      <c r="J107" s="75">
        <v>6287.8999999999987</v>
      </c>
      <c r="K107" s="75">
        <v>4679.2</v>
      </c>
      <c r="L107" s="75">
        <v>1309</v>
      </c>
      <c r="M107" s="73">
        <v>9577.3000000000011</v>
      </c>
      <c r="N107" s="75">
        <v>6363.9000000000015</v>
      </c>
      <c r="O107" s="75">
        <v>4668.7</v>
      </c>
      <c r="P107" s="75">
        <v>3213.3999999999996</v>
      </c>
      <c r="Q107" s="73">
        <v>8924.0000000000018</v>
      </c>
      <c r="R107" s="75">
        <v>6353.9000000000015</v>
      </c>
      <c r="S107" s="75">
        <v>4668.7</v>
      </c>
      <c r="T107" s="53">
        <v>2570.1</v>
      </c>
      <c r="U107" s="125"/>
      <c r="V107" s="125"/>
      <c r="W107" s="125"/>
    </row>
    <row r="108" spans="1:23" s="2" customFormat="1" ht="11.25" customHeight="1" x14ac:dyDescent="0.2">
      <c r="A108" s="257"/>
      <c r="B108" s="254"/>
      <c r="C108" s="227"/>
      <c r="D108" s="79" t="s">
        <v>66</v>
      </c>
      <c r="E108" s="77">
        <v>40.299999999999997</v>
      </c>
      <c r="F108" s="71">
        <v>40.299999999999997</v>
      </c>
      <c r="G108" s="71">
        <v>0.8</v>
      </c>
      <c r="H108" s="72">
        <v>0</v>
      </c>
      <c r="I108" s="74">
        <v>0</v>
      </c>
      <c r="J108" s="71">
        <v>0</v>
      </c>
      <c r="K108" s="71">
        <v>0</v>
      </c>
      <c r="L108" s="72">
        <v>0</v>
      </c>
      <c r="M108" s="74">
        <v>0</v>
      </c>
      <c r="N108" s="71">
        <v>0</v>
      </c>
      <c r="O108" s="71">
        <v>0</v>
      </c>
      <c r="P108" s="72">
        <v>0</v>
      </c>
      <c r="Q108" s="74"/>
      <c r="R108" s="71">
        <v>0</v>
      </c>
      <c r="S108" s="71">
        <v>0</v>
      </c>
      <c r="T108" s="72">
        <v>0</v>
      </c>
      <c r="U108" s="125"/>
      <c r="V108" s="125"/>
      <c r="W108" s="125"/>
    </row>
    <row r="109" spans="1:23" s="2" customFormat="1" ht="12.75" customHeight="1" x14ac:dyDescent="0.2">
      <c r="A109" s="257"/>
      <c r="B109" s="254"/>
      <c r="C109" s="227"/>
      <c r="D109" s="79" t="s">
        <v>46</v>
      </c>
      <c r="E109" s="77">
        <v>1127.5</v>
      </c>
      <c r="F109" s="71">
        <v>1127.5</v>
      </c>
      <c r="G109" s="71">
        <v>1044.8</v>
      </c>
      <c r="H109" s="72">
        <v>0</v>
      </c>
      <c r="I109" s="74">
        <v>1202.5000000000002</v>
      </c>
      <c r="J109" s="71">
        <v>1202.5000000000002</v>
      </c>
      <c r="K109" s="71">
        <v>1116.4999999999998</v>
      </c>
      <c r="L109" s="72">
        <v>0</v>
      </c>
      <c r="M109" s="74">
        <v>1191.1000000000001</v>
      </c>
      <c r="N109" s="71">
        <v>1191.1000000000001</v>
      </c>
      <c r="O109" s="71">
        <v>1105.2</v>
      </c>
      <c r="P109" s="72">
        <v>0</v>
      </c>
      <c r="Q109" s="74">
        <v>1191.1000000000001</v>
      </c>
      <c r="R109" s="71">
        <v>1191.1000000000001</v>
      </c>
      <c r="S109" s="71">
        <v>1105.2</v>
      </c>
      <c r="T109" s="72">
        <v>0</v>
      </c>
      <c r="U109" s="125"/>
      <c r="V109" s="125"/>
      <c r="W109" s="125"/>
    </row>
    <row r="110" spans="1:23" s="2" customFormat="1" ht="12.75" customHeight="1" x14ac:dyDescent="0.2">
      <c r="A110" s="257"/>
      <c r="B110" s="254"/>
      <c r="C110" s="227"/>
      <c r="D110" s="79" t="s">
        <v>13</v>
      </c>
      <c r="E110" s="77">
        <v>657.6</v>
      </c>
      <c r="F110" s="71">
        <v>0</v>
      </c>
      <c r="G110" s="71">
        <v>0</v>
      </c>
      <c r="H110" s="72">
        <v>657.6</v>
      </c>
      <c r="I110" s="74">
        <v>922.9</v>
      </c>
      <c r="J110" s="71">
        <v>0</v>
      </c>
      <c r="K110" s="71">
        <v>0</v>
      </c>
      <c r="L110" s="72">
        <v>922.9</v>
      </c>
      <c r="M110" s="74">
        <v>0</v>
      </c>
      <c r="N110" s="71">
        <v>0</v>
      </c>
      <c r="O110" s="71">
        <v>0</v>
      </c>
      <c r="P110" s="72">
        <v>0</v>
      </c>
      <c r="Q110" s="74">
        <v>0</v>
      </c>
      <c r="R110" s="71">
        <v>0</v>
      </c>
      <c r="S110" s="71">
        <v>0</v>
      </c>
      <c r="T110" s="72">
        <v>0</v>
      </c>
      <c r="U110" s="125"/>
      <c r="V110" s="125"/>
      <c r="W110" s="125"/>
    </row>
    <row r="111" spans="1:23" s="2" customFormat="1" ht="12.75" customHeight="1" x14ac:dyDescent="0.2">
      <c r="A111" s="257"/>
      <c r="B111" s="254"/>
      <c r="C111" s="227"/>
      <c r="D111" s="79" t="s">
        <v>49</v>
      </c>
      <c r="E111" s="77">
        <v>205.7</v>
      </c>
      <c r="F111" s="71">
        <v>205.7</v>
      </c>
      <c r="G111" s="71">
        <v>166.4</v>
      </c>
      <c r="H111" s="72">
        <v>0</v>
      </c>
      <c r="I111" s="74">
        <v>211.1</v>
      </c>
      <c r="J111" s="71">
        <v>211.1</v>
      </c>
      <c r="K111" s="71">
        <v>171.5</v>
      </c>
      <c r="L111" s="72">
        <v>0</v>
      </c>
      <c r="M111" s="74">
        <v>211.1</v>
      </c>
      <c r="N111" s="71">
        <v>211.1</v>
      </c>
      <c r="O111" s="71">
        <v>171.5</v>
      </c>
      <c r="P111" s="72">
        <v>0</v>
      </c>
      <c r="Q111" s="74">
        <v>211.1</v>
      </c>
      <c r="R111" s="71">
        <v>211.1</v>
      </c>
      <c r="S111" s="71">
        <v>171.5</v>
      </c>
      <c r="T111" s="72">
        <v>0</v>
      </c>
      <c r="U111" s="125"/>
      <c r="V111" s="125"/>
      <c r="W111" s="125"/>
    </row>
    <row r="112" spans="1:23" s="2" customFormat="1" ht="12.75" customHeight="1" x14ac:dyDescent="0.2">
      <c r="A112" s="257"/>
      <c r="B112" s="254"/>
      <c r="C112" s="227"/>
      <c r="D112" s="79" t="s">
        <v>14</v>
      </c>
      <c r="E112" s="77">
        <v>33.5</v>
      </c>
      <c r="F112" s="71">
        <v>33.5</v>
      </c>
      <c r="G112" s="71">
        <v>0</v>
      </c>
      <c r="H112" s="72">
        <v>0</v>
      </c>
      <c r="I112" s="74">
        <v>55.6</v>
      </c>
      <c r="J112" s="71">
        <v>55.6</v>
      </c>
      <c r="K112" s="71">
        <v>0</v>
      </c>
      <c r="L112" s="72">
        <v>0</v>
      </c>
      <c r="M112" s="74">
        <v>55.6</v>
      </c>
      <c r="N112" s="71">
        <v>55.6</v>
      </c>
      <c r="O112" s="71">
        <v>0</v>
      </c>
      <c r="P112" s="72">
        <v>0</v>
      </c>
      <c r="Q112" s="74">
        <v>55.6</v>
      </c>
      <c r="R112" s="71">
        <v>55.6</v>
      </c>
      <c r="S112" s="71">
        <v>0</v>
      </c>
      <c r="T112" s="72">
        <v>0</v>
      </c>
      <c r="U112" s="125"/>
      <c r="V112" s="125"/>
      <c r="W112" s="125"/>
    </row>
    <row r="113" spans="1:23" s="40" customFormat="1" ht="12.75" customHeight="1" x14ac:dyDescent="0.2">
      <c r="A113" s="257"/>
      <c r="B113" s="254"/>
      <c r="C113" s="227"/>
      <c r="D113" s="79" t="s">
        <v>72</v>
      </c>
      <c r="E113" s="130"/>
      <c r="F113" s="131">
        <v>0</v>
      </c>
      <c r="G113" s="131">
        <v>0</v>
      </c>
      <c r="H113" s="72">
        <v>0</v>
      </c>
      <c r="I113" s="74">
        <v>21.7</v>
      </c>
      <c r="J113" s="131">
        <v>21.7</v>
      </c>
      <c r="K113" s="131">
        <v>0</v>
      </c>
      <c r="L113" s="72">
        <v>0</v>
      </c>
      <c r="M113" s="74">
        <v>0</v>
      </c>
      <c r="N113" s="131">
        <v>0</v>
      </c>
      <c r="O113" s="131">
        <v>0</v>
      </c>
      <c r="P113" s="72">
        <v>0</v>
      </c>
      <c r="Q113" s="74">
        <v>0</v>
      </c>
      <c r="R113" s="131">
        <v>0</v>
      </c>
      <c r="S113" s="131">
        <v>0</v>
      </c>
      <c r="T113" s="72">
        <v>0</v>
      </c>
      <c r="U113" s="125"/>
      <c r="V113" s="125"/>
      <c r="W113" s="125"/>
    </row>
    <row r="114" spans="1:23" s="2" customFormat="1" ht="12.75" customHeight="1" x14ac:dyDescent="0.2">
      <c r="A114" s="257"/>
      <c r="B114" s="254"/>
      <c r="C114" s="227"/>
      <c r="D114" s="123" t="s">
        <v>50</v>
      </c>
      <c r="E114" s="77">
        <v>5.4</v>
      </c>
      <c r="F114" s="71">
        <v>5.4</v>
      </c>
      <c r="G114" s="71">
        <v>5.3</v>
      </c>
      <c r="H114" s="72">
        <v>0</v>
      </c>
      <c r="I114" s="74">
        <v>5.3</v>
      </c>
      <c r="J114" s="71">
        <v>5.3</v>
      </c>
      <c r="K114" s="71">
        <v>4.7</v>
      </c>
      <c r="L114" s="72">
        <v>0</v>
      </c>
      <c r="M114" s="74">
        <v>5.3</v>
      </c>
      <c r="N114" s="71">
        <v>5.3</v>
      </c>
      <c r="O114" s="71">
        <v>4.7</v>
      </c>
      <c r="P114" s="72">
        <v>0</v>
      </c>
      <c r="Q114" s="74">
        <v>5.3</v>
      </c>
      <c r="R114" s="71">
        <v>5.3</v>
      </c>
      <c r="S114" s="71">
        <v>4.7</v>
      </c>
      <c r="T114" s="72">
        <v>0</v>
      </c>
      <c r="U114" s="125"/>
      <c r="V114" s="125"/>
      <c r="W114" s="125"/>
    </row>
    <row r="115" spans="1:23" s="40" customFormat="1" ht="12.75" customHeight="1" x14ac:dyDescent="0.2">
      <c r="A115" s="257"/>
      <c r="B115" s="254"/>
      <c r="C115" s="227"/>
      <c r="D115" s="123" t="s">
        <v>51</v>
      </c>
      <c r="E115" s="77">
        <v>5.4</v>
      </c>
      <c r="F115" s="71">
        <v>5.4</v>
      </c>
      <c r="G115" s="71">
        <v>5.3</v>
      </c>
      <c r="H115" s="72">
        <v>0</v>
      </c>
      <c r="I115" s="74">
        <v>5.3</v>
      </c>
      <c r="J115" s="71">
        <v>5.3</v>
      </c>
      <c r="K115" s="71">
        <v>4.7</v>
      </c>
      <c r="L115" s="72">
        <v>0</v>
      </c>
      <c r="M115" s="74">
        <v>5.3</v>
      </c>
      <c r="N115" s="71">
        <v>5.3</v>
      </c>
      <c r="O115" s="71">
        <v>4.7</v>
      </c>
      <c r="P115" s="72">
        <v>0</v>
      </c>
      <c r="Q115" s="74">
        <v>5.3</v>
      </c>
      <c r="R115" s="71">
        <v>5.3</v>
      </c>
      <c r="S115" s="71">
        <v>4.7</v>
      </c>
      <c r="T115" s="72">
        <v>0</v>
      </c>
      <c r="U115" s="125"/>
      <c r="V115" s="125"/>
      <c r="W115" s="125"/>
    </row>
    <row r="116" spans="1:23" s="40" customFormat="1" ht="12.75" customHeight="1" x14ac:dyDescent="0.2">
      <c r="A116" s="257"/>
      <c r="B116" s="254"/>
      <c r="C116" s="227"/>
      <c r="D116" s="123" t="s">
        <v>70</v>
      </c>
      <c r="E116" s="77">
        <v>171</v>
      </c>
      <c r="F116" s="71">
        <v>171</v>
      </c>
      <c r="G116" s="71">
        <v>0</v>
      </c>
      <c r="H116" s="72">
        <v>0</v>
      </c>
      <c r="I116" s="74">
        <v>0</v>
      </c>
      <c r="J116" s="71">
        <v>0</v>
      </c>
      <c r="K116" s="71">
        <v>0</v>
      </c>
      <c r="L116" s="72">
        <v>0</v>
      </c>
      <c r="M116" s="74">
        <v>0</v>
      </c>
      <c r="N116" s="71">
        <v>0</v>
      </c>
      <c r="O116" s="71">
        <v>0</v>
      </c>
      <c r="P116" s="72">
        <v>0</v>
      </c>
      <c r="Q116" s="74">
        <v>0</v>
      </c>
      <c r="R116" s="71">
        <v>0</v>
      </c>
      <c r="S116" s="71">
        <v>0</v>
      </c>
      <c r="T116" s="72">
        <v>0</v>
      </c>
      <c r="U116" s="125"/>
      <c r="V116" s="125"/>
      <c r="W116" s="125"/>
    </row>
    <row r="117" spans="1:23" s="40" customFormat="1" ht="12.75" hidden="1" customHeight="1" x14ac:dyDescent="0.2">
      <c r="A117" s="257"/>
      <c r="B117" s="254"/>
      <c r="C117" s="227"/>
      <c r="D117" s="123" t="s">
        <v>12</v>
      </c>
      <c r="E117" s="77"/>
      <c r="F117" s="71"/>
      <c r="G117" s="71"/>
      <c r="H117" s="72"/>
      <c r="I117" s="74">
        <v>0</v>
      </c>
      <c r="J117" s="71"/>
      <c r="K117" s="71"/>
      <c r="L117" s="72"/>
      <c r="M117" s="74">
        <v>0</v>
      </c>
      <c r="N117" s="71"/>
      <c r="O117" s="71"/>
      <c r="P117" s="72"/>
      <c r="Q117" s="74">
        <v>0</v>
      </c>
      <c r="R117" s="71"/>
      <c r="S117" s="71"/>
      <c r="T117" s="72"/>
      <c r="U117" s="125"/>
      <c r="V117" s="125"/>
      <c r="W117" s="125"/>
    </row>
    <row r="118" spans="1:23" s="40" customFormat="1" ht="12.75" customHeight="1" x14ac:dyDescent="0.2">
      <c r="A118" s="257"/>
      <c r="B118" s="254"/>
      <c r="C118" s="227"/>
      <c r="D118" s="123" t="s">
        <v>63</v>
      </c>
      <c r="E118" s="130">
        <v>39.299999999999997</v>
      </c>
      <c r="F118" s="131">
        <v>39.299999999999997</v>
      </c>
      <c r="G118" s="131">
        <v>0</v>
      </c>
      <c r="H118" s="72">
        <v>0</v>
      </c>
      <c r="I118" s="74">
        <v>0</v>
      </c>
      <c r="J118" s="131">
        <v>0</v>
      </c>
      <c r="K118" s="131">
        <v>0</v>
      </c>
      <c r="L118" s="72">
        <v>0</v>
      </c>
      <c r="M118" s="74">
        <v>10</v>
      </c>
      <c r="N118" s="131">
        <v>10</v>
      </c>
      <c r="O118" s="131">
        <v>0</v>
      </c>
      <c r="P118" s="72">
        <v>0</v>
      </c>
      <c r="Q118" s="74">
        <v>10</v>
      </c>
      <c r="R118" s="131">
        <v>10</v>
      </c>
      <c r="S118" s="131">
        <v>0</v>
      </c>
      <c r="T118" s="72">
        <v>0</v>
      </c>
      <c r="U118" s="125"/>
      <c r="V118" s="125"/>
      <c r="W118" s="125"/>
    </row>
    <row r="119" spans="1:23" s="40" customFormat="1" ht="12.75" customHeight="1" x14ac:dyDescent="0.2">
      <c r="A119" s="257"/>
      <c r="B119" s="254"/>
      <c r="C119" s="227"/>
      <c r="D119" s="123" t="s">
        <v>61</v>
      </c>
      <c r="E119" s="77">
        <v>16.899999999999999</v>
      </c>
      <c r="F119" s="71">
        <v>16.899999999999999</v>
      </c>
      <c r="G119" s="71">
        <v>0</v>
      </c>
      <c r="H119" s="72">
        <v>0</v>
      </c>
      <c r="I119" s="74">
        <v>20</v>
      </c>
      <c r="J119" s="71">
        <v>20</v>
      </c>
      <c r="K119" s="71">
        <v>0</v>
      </c>
      <c r="L119" s="72">
        <v>0</v>
      </c>
      <c r="M119" s="74">
        <v>20</v>
      </c>
      <c r="N119" s="71">
        <v>20</v>
      </c>
      <c r="O119" s="71">
        <v>0</v>
      </c>
      <c r="P119" s="72">
        <v>0</v>
      </c>
      <c r="Q119" s="74">
        <v>20</v>
      </c>
      <c r="R119" s="71">
        <v>20</v>
      </c>
      <c r="S119" s="71">
        <v>0</v>
      </c>
      <c r="T119" s="72">
        <v>0</v>
      </c>
      <c r="U119" s="125"/>
      <c r="V119" s="125"/>
      <c r="W119" s="125"/>
    </row>
    <row r="120" spans="1:23" s="2" customFormat="1" ht="13.5" customHeight="1" x14ac:dyDescent="0.2">
      <c r="A120" s="257"/>
      <c r="B120" s="254"/>
      <c r="C120" s="227"/>
      <c r="D120" s="124" t="s">
        <v>77</v>
      </c>
      <c r="E120" s="74">
        <v>14.5</v>
      </c>
      <c r="F120" s="71">
        <v>0</v>
      </c>
      <c r="G120" s="71">
        <v>0</v>
      </c>
      <c r="H120" s="72">
        <v>14.5</v>
      </c>
      <c r="I120" s="74">
        <v>0.5</v>
      </c>
      <c r="J120" s="71">
        <v>0</v>
      </c>
      <c r="K120" s="71">
        <v>0</v>
      </c>
      <c r="L120" s="72">
        <v>0.5</v>
      </c>
      <c r="M120" s="74">
        <v>0</v>
      </c>
      <c r="N120" s="71"/>
      <c r="O120" s="71"/>
      <c r="P120" s="72"/>
      <c r="Q120" s="74">
        <v>0</v>
      </c>
      <c r="R120" s="71"/>
      <c r="S120" s="71"/>
      <c r="T120" s="72"/>
      <c r="U120" s="125"/>
      <c r="V120" s="125"/>
      <c r="W120" s="125"/>
    </row>
    <row r="121" spans="1:23" s="40" customFormat="1" ht="13.5" customHeight="1" x14ac:dyDescent="0.2">
      <c r="A121" s="257"/>
      <c r="B121" s="254"/>
      <c r="C121" s="227"/>
      <c r="D121" s="124" t="s">
        <v>79</v>
      </c>
      <c r="E121" s="74">
        <v>4</v>
      </c>
      <c r="F121" s="71">
        <v>4</v>
      </c>
      <c r="G121" s="71">
        <v>0</v>
      </c>
      <c r="H121" s="72">
        <v>0</v>
      </c>
      <c r="I121" s="74">
        <v>0</v>
      </c>
      <c r="J121" s="71"/>
      <c r="K121" s="71"/>
      <c r="L121" s="72"/>
      <c r="M121" s="74">
        <v>0</v>
      </c>
      <c r="N121" s="71"/>
      <c r="O121" s="71"/>
      <c r="P121" s="72"/>
      <c r="Q121" s="74">
        <v>0</v>
      </c>
      <c r="R121" s="71"/>
      <c r="S121" s="71"/>
      <c r="T121" s="72"/>
      <c r="U121" s="125"/>
      <c r="V121" s="125"/>
      <c r="W121" s="125"/>
    </row>
    <row r="122" spans="1:23" s="40" customFormat="1" ht="13.5" customHeight="1" x14ac:dyDescent="0.2">
      <c r="A122" s="257"/>
      <c r="B122" s="254"/>
      <c r="C122" s="227"/>
      <c r="D122" s="139" t="s">
        <v>103</v>
      </c>
      <c r="E122" s="74"/>
      <c r="F122" s="131">
        <v>0</v>
      </c>
      <c r="G122" s="131">
        <v>0</v>
      </c>
      <c r="H122" s="72">
        <v>0</v>
      </c>
      <c r="I122" s="74">
        <v>100</v>
      </c>
      <c r="J122" s="131">
        <v>20</v>
      </c>
      <c r="K122" s="131">
        <v>0</v>
      </c>
      <c r="L122" s="72">
        <v>80</v>
      </c>
      <c r="M122" s="74">
        <v>100</v>
      </c>
      <c r="N122" s="131">
        <v>20</v>
      </c>
      <c r="O122" s="131">
        <v>0</v>
      </c>
      <c r="P122" s="72">
        <v>80</v>
      </c>
      <c r="Q122" s="74">
        <v>100</v>
      </c>
      <c r="R122" s="131">
        <v>20</v>
      </c>
      <c r="S122" s="131">
        <v>0</v>
      </c>
      <c r="T122" s="72">
        <v>80</v>
      </c>
      <c r="U122" s="125"/>
      <c r="V122" s="125"/>
      <c r="W122" s="125"/>
    </row>
    <row r="123" spans="1:23" s="40" customFormat="1" ht="13.5" customHeight="1" thickBot="1" x14ac:dyDescent="0.25">
      <c r="A123" s="258"/>
      <c r="B123" s="255"/>
      <c r="C123" s="228"/>
      <c r="D123" s="124" t="s">
        <v>76</v>
      </c>
      <c r="E123" s="87">
        <v>52.6</v>
      </c>
      <c r="F123" s="88">
        <v>52.6</v>
      </c>
      <c r="G123" s="88">
        <v>0</v>
      </c>
      <c r="H123" s="89"/>
      <c r="I123" s="90">
        <v>0</v>
      </c>
      <c r="J123" s="88"/>
      <c r="K123" s="88"/>
      <c r="L123" s="89"/>
      <c r="M123" s="90">
        <v>0</v>
      </c>
      <c r="N123" s="88"/>
      <c r="O123" s="88"/>
      <c r="P123" s="89"/>
      <c r="Q123" s="90">
        <v>0</v>
      </c>
      <c r="R123" s="88"/>
      <c r="S123" s="88"/>
      <c r="T123" s="89"/>
      <c r="U123" s="171"/>
      <c r="V123" s="125"/>
      <c r="W123" s="125"/>
    </row>
    <row r="124" spans="1:23" s="9" customFormat="1" ht="11" thickBot="1" x14ac:dyDescent="0.3">
      <c r="A124" s="218" t="s">
        <v>25</v>
      </c>
      <c r="B124" s="209"/>
      <c r="C124" s="219"/>
      <c r="D124" s="210"/>
      <c r="E124" s="37">
        <v>9419.8999999999978</v>
      </c>
      <c r="F124" s="38">
        <v>7356.0999999999967</v>
      </c>
      <c r="G124" s="38">
        <v>5562.1</v>
      </c>
      <c r="H124" s="38">
        <v>2063.8000000000002</v>
      </c>
      <c r="I124" s="37">
        <v>10141.799999999999</v>
      </c>
      <c r="J124" s="38">
        <v>7829.4</v>
      </c>
      <c r="K124" s="38">
        <v>5976.5999999999995</v>
      </c>
      <c r="L124" s="38">
        <v>2312.4</v>
      </c>
      <c r="M124" s="37">
        <v>11175.700000000003</v>
      </c>
      <c r="N124" s="38">
        <v>7882.3000000000029</v>
      </c>
      <c r="O124" s="38">
        <v>5954.7999999999993</v>
      </c>
      <c r="P124" s="38">
        <v>3293.3999999999996</v>
      </c>
      <c r="Q124" s="22">
        <v>10522.400000000003</v>
      </c>
      <c r="R124" s="23">
        <v>7872.3000000000029</v>
      </c>
      <c r="S124" s="23">
        <v>5954.7999999999993</v>
      </c>
      <c r="T124" s="24">
        <v>2650.1</v>
      </c>
      <c r="U124" s="171"/>
      <c r="V124" s="125"/>
      <c r="W124" s="125"/>
    </row>
    <row r="125" spans="1:23" s="4" customFormat="1" ht="12" thickBot="1" x14ac:dyDescent="0.3">
      <c r="A125" s="280" t="s">
        <v>7</v>
      </c>
      <c r="B125" s="281"/>
      <c r="C125" s="281"/>
      <c r="D125" s="282"/>
      <c r="E125" s="151">
        <f t="shared" ref="E125:T125" si="0">E124+E106+E97+E85+E73+E61+E47+E31+E21</f>
        <v>89113.632000000012</v>
      </c>
      <c r="F125" s="151">
        <f t="shared" si="0"/>
        <v>70291.982000000004</v>
      </c>
      <c r="G125" s="151">
        <f t="shared" si="0"/>
        <v>36008.379999999997</v>
      </c>
      <c r="H125" s="151">
        <f t="shared" si="0"/>
        <v>18821.649999999998</v>
      </c>
      <c r="I125" s="151">
        <f t="shared" si="0"/>
        <v>103578.69999999998</v>
      </c>
      <c r="J125" s="151">
        <f t="shared" si="0"/>
        <v>77515.3</v>
      </c>
      <c r="K125" s="151">
        <f t="shared" si="0"/>
        <v>39693.600000000006</v>
      </c>
      <c r="L125" s="151">
        <f t="shared" si="0"/>
        <v>26063.399999999998</v>
      </c>
      <c r="M125" s="151">
        <f t="shared" si="0"/>
        <v>105645.8</v>
      </c>
      <c r="N125" s="151">
        <f t="shared" si="0"/>
        <v>77394.100000000006</v>
      </c>
      <c r="O125" s="151">
        <f t="shared" si="0"/>
        <v>40050.799999999996</v>
      </c>
      <c r="P125" s="151">
        <f t="shared" si="0"/>
        <v>28251.699999999997</v>
      </c>
      <c r="Q125" s="190">
        <f t="shared" si="0"/>
        <v>92746.200000000012</v>
      </c>
      <c r="R125" s="190">
        <f t="shared" si="0"/>
        <v>77467.3</v>
      </c>
      <c r="S125" s="190">
        <f t="shared" si="0"/>
        <v>40820.92</v>
      </c>
      <c r="T125" s="191">
        <f t="shared" si="0"/>
        <v>15278.9</v>
      </c>
      <c r="U125" s="171"/>
      <c r="V125" s="125"/>
      <c r="W125" s="125"/>
    </row>
    <row r="126" spans="1:23" ht="22.5" customHeight="1" x14ac:dyDescent="0.25">
      <c r="A126" s="277" t="s">
        <v>52</v>
      </c>
      <c r="B126" s="278"/>
      <c r="C126" s="278"/>
      <c r="D126" s="279"/>
      <c r="E126" s="119">
        <f t="shared" ref="E126:E141" si="1">F126+H126</f>
        <v>35809.910000000003</v>
      </c>
      <c r="F126" s="160">
        <f>F107+F98+F86+F74+F62+F48+F32+F22+F8</f>
        <v>28161.360000000001</v>
      </c>
      <c r="G126" s="160">
        <f>G107+G98+G86+G74+G62+G48+G32+G22+G8</f>
        <v>19531.002</v>
      </c>
      <c r="H126" s="114">
        <f>H107+H98+H86+H74+H62+H48+H32+H22+H8</f>
        <v>7648.5499999999993</v>
      </c>
      <c r="I126" s="197">
        <f t="shared" ref="I126:I142" si="2">J126+L126</f>
        <v>42722.399999999994</v>
      </c>
      <c r="J126" s="173">
        <f>J107+J98+J86+J74+J62+J48+J32+J22+J8</f>
        <v>33409.499999999993</v>
      </c>
      <c r="K126" s="173">
        <f>K107+K98+K86+K74+K62+K48+K32+K22+K8</f>
        <v>21284.5</v>
      </c>
      <c r="L126" s="174">
        <f>L107+L98+L86+L74+L62+L48+L32+L22+L8</f>
        <v>9312.9</v>
      </c>
      <c r="M126" s="119">
        <f t="shared" ref="M126" si="3">N126+P126</f>
        <v>56531.299999999996</v>
      </c>
      <c r="N126" s="160">
        <f>N107+N98+N86+N74+N62+N48+N32+N22+N8</f>
        <v>35577.1</v>
      </c>
      <c r="O126" s="160">
        <f>O107+O98+O86+O74+O62+O48+O32+O22+O8</f>
        <v>22478.299999999996</v>
      </c>
      <c r="P126" s="114">
        <f>P107+P98+P86+P74+P62+P48+P32+P22+P8</f>
        <v>20954.199999999997</v>
      </c>
      <c r="Q126" s="119">
        <f t="shared" ref="Q126" si="4">R126+T126</f>
        <v>46471.700000000004</v>
      </c>
      <c r="R126" s="160">
        <f>R107+R98+R86+R74+R62+R48+R32+R22+R8</f>
        <v>35832.9</v>
      </c>
      <c r="S126" s="160">
        <f>S107+S98+S86+S74+S62+S48+S32+S22+S8</f>
        <v>23055.300000000003</v>
      </c>
      <c r="T126" s="114">
        <f>T107+T98+T86+T74+T62+T48+T32+T22+T8</f>
        <v>10638.800000000001</v>
      </c>
      <c r="U126" s="171"/>
      <c r="V126" s="125"/>
      <c r="W126" s="125"/>
    </row>
    <row r="127" spans="1:23" s="1" customFormat="1" ht="22.5" customHeight="1" x14ac:dyDescent="0.25">
      <c r="A127" s="205" t="s">
        <v>53</v>
      </c>
      <c r="B127" s="206"/>
      <c r="C127" s="206"/>
      <c r="D127" s="207"/>
      <c r="E127" s="116">
        <f t="shared" si="1"/>
        <v>4278.8740000000007</v>
      </c>
      <c r="F127" s="140">
        <f>F109+F64+F49+F37+F24+F10</f>
        <v>4234.5740000000005</v>
      </c>
      <c r="G127" s="140">
        <f>G109+G64+G49+G37+G24+G10</f>
        <v>2231.1</v>
      </c>
      <c r="H127" s="112">
        <f>H109+H64+H49+H37+H24+H10</f>
        <v>44.3</v>
      </c>
      <c r="I127" s="198">
        <f t="shared" si="2"/>
        <v>5075.5000000000009</v>
      </c>
      <c r="J127" s="175">
        <f>J109+J64+J49+J37+J24+J10+J95</f>
        <v>4981.7000000000007</v>
      </c>
      <c r="K127" s="175">
        <f>K109+K64+K49+K37+K24+K10+K95</f>
        <v>2346.4999999999995</v>
      </c>
      <c r="L127" s="176">
        <f>L109+L64+L49+L37+L24+L10+L95</f>
        <v>93.800000000000011</v>
      </c>
      <c r="M127" s="116">
        <f t="shared" ref="M127:M142" si="5">N127+P127</f>
        <v>4039.5</v>
      </c>
      <c r="N127" s="140">
        <f>N109+N64+N49+N37+N24+N10</f>
        <v>4039.5</v>
      </c>
      <c r="O127" s="140">
        <f>O109+O64+O49+O37+O24+O10</f>
        <v>2265.5000000000005</v>
      </c>
      <c r="P127" s="112">
        <f>P109+P64+P49+P37+P24+P10</f>
        <v>0</v>
      </c>
      <c r="Q127" s="118">
        <f t="shared" ref="Q127:Q142" si="6">R127+T127</f>
        <v>4383.8</v>
      </c>
      <c r="R127" s="140">
        <f>R109+R64+R49+R37+R24+R10</f>
        <v>4151.8</v>
      </c>
      <c r="S127" s="140">
        <f>S109+S64+S49+S37+S24+S10</f>
        <v>2325.42</v>
      </c>
      <c r="T127" s="112">
        <f>T109+T64+T49+T37+T24+T10</f>
        <v>232</v>
      </c>
      <c r="U127" s="171"/>
      <c r="V127" s="125"/>
      <c r="W127" s="125"/>
    </row>
    <row r="128" spans="1:23" x14ac:dyDescent="0.25">
      <c r="A128" s="205" t="s">
        <v>67</v>
      </c>
      <c r="B128" s="206"/>
      <c r="C128" s="206"/>
      <c r="D128" s="207"/>
      <c r="E128" s="116">
        <f t="shared" si="1"/>
        <v>12693.777</v>
      </c>
      <c r="F128" s="140">
        <f t="shared" ref="F128:H129" si="7">F13</f>
        <v>12676.777</v>
      </c>
      <c r="G128" s="140">
        <f t="shared" si="7"/>
        <v>12007.575999999999</v>
      </c>
      <c r="H128" s="112">
        <f t="shared" si="7"/>
        <v>17</v>
      </c>
      <c r="I128" s="198">
        <f t="shared" si="2"/>
        <v>14229.700000000003</v>
      </c>
      <c r="J128" s="175">
        <f t="shared" ref="J128:L129" si="8">J13</f>
        <v>14229.700000000003</v>
      </c>
      <c r="K128" s="175">
        <f t="shared" si="8"/>
        <v>13302.100000000002</v>
      </c>
      <c r="L128" s="176">
        <f t="shared" si="8"/>
        <v>0</v>
      </c>
      <c r="M128" s="116">
        <f t="shared" si="5"/>
        <v>13935.9</v>
      </c>
      <c r="N128" s="140">
        <f t="shared" ref="N128:P129" si="9">N13</f>
        <v>13935.9</v>
      </c>
      <c r="O128" s="140">
        <f t="shared" si="9"/>
        <v>12947.999999999998</v>
      </c>
      <c r="P128" s="112">
        <f t="shared" si="9"/>
        <v>0</v>
      </c>
      <c r="Q128" s="118">
        <f t="shared" si="6"/>
        <v>14065.199999999999</v>
      </c>
      <c r="R128" s="140">
        <f t="shared" ref="R128:T129" si="10">R13</f>
        <v>14065.199999999999</v>
      </c>
      <c r="S128" s="140">
        <f t="shared" si="10"/>
        <v>13161.599999999999</v>
      </c>
      <c r="T128" s="112">
        <f t="shared" si="10"/>
        <v>0</v>
      </c>
      <c r="U128" s="171"/>
      <c r="V128" s="125"/>
      <c r="W128" s="125"/>
    </row>
    <row r="129" spans="1:23" ht="26.25" customHeight="1" x14ac:dyDescent="0.25">
      <c r="A129" s="205" t="s">
        <v>80</v>
      </c>
      <c r="B129" s="206"/>
      <c r="C129" s="206"/>
      <c r="D129" s="207"/>
      <c r="E129" s="116">
        <f t="shared" si="1"/>
        <v>51.199999999999989</v>
      </c>
      <c r="F129" s="156">
        <f t="shared" si="7"/>
        <v>51.199999999999989</v>
      </c>
      <c r="G129" s="156">
        <f t="shared" si="7"/>
        <v>0</v>
      </c>
      <c r="H129" s="126">
        <f t="shared" si="7"/>
        <v>0</v>
      </c>
      <c r="I129" s="198">
        <f t="shared" si="2"/>
        <v>153.70000000000005</v>
      </c>
      <c r="J129" s="177">
        <f t="shared" si="8"/>
        <v>153.70000000000005</v>
      </c>
      <c r="K129" s="177">
        <f t="shared" si="8"/>
        <v>0</v>
      </c>
      <c r="L129" s="178">
        <f t="shared" si="8"/>
        <v>0</v>
      </c>
      <c r="M129" s="116">
        <f t="shared" si="5"/>
        <v>0</v>
      </c>
      <c r="N129" s="156">
        <f t="shared" si="9"/>
        <v>0</v>
      </c>
      <c r="O129" s="156">
        <f t="shared" si="9"/>
        <v>0</v>
      </c>
      <c r="P129" s="126">
        <f t="shared" si="9"/>
        <v>0</v>
      </c>
      <c r="Q129" s="116">
        <f t="shared" si="6"/>
        <v>0</v>
      </c>
      <c r="R129" s="156">
        <f t="shared" si="10"/>
        <v>0</v>
      </c>
      <c r="S129" s="156">
        <f t="shared" si="10"/>
        <v>0</v>
      </c>
      <c r="T129" s="126">
        <f t="shared" si="10"/>
        <v>0</v>
      </c>
      <c r="U129" s="171"/>
      <c r="V129" s="125"/>
      <c r="W129" s="125"/>
    </row>
    <row r="130" spans="1:23" x14ac:dyDescent="0.25">
      <c r="A130" s="205" t="s">
        <v>27</v>
      </c>
      <c r="B130" s="206"/>
      <c r="C130" s="206"/>
      <c r="D130" s="207"/>
      <c r="E130" s="116">
        <f t="shared" si="1"/>
        <v>2417.2999999999997</v>
      </c>
      <c r="F130" s="140">
        <f>F112+F99+F87+F84+F67+F52+F36+F23+F15</f>
        <v>2385.3999999999996</v>
      </c>
      <c r="G130" s="140">
        <f>G112+G99+G87+G84+G67+G52+G36+G23+G15</f>
        <v>1125.5</v>
      </c>
      <c r="H130" s="112">
        <f>H112+H99+H87+H84+H67+H52+H36+H23+H15</f>
        <v>31.900000000000002</v>
      </c>
      <c r="I130" s="198">
        <f t="shared" si="2"/>
        <v>3141.1</v>
      </c>
      <c r="J130" s="175">
        <f>J112+J99+J87+J84+J67+J52+J36+J23+J15</f>
        <v>3107</v>
      </c>
      <c r="K130" s="175">
        <f>K112+K99+K87+K84+K67+K52+K36+K23+K15</f>
        <v>1254.9000000000001</v>
      </c>
      <c r="L130" s="176">
        <f>L112+L99+L87+L84+L67+L52+L36+L23+L15</f>
        <v>34.1</v>
      </c>
      <c r="M130" s="116">
        <f t="shared" si="5"/>
        <v>3215.1000000000004</v>
      </c>
      <c r="N130" s="140">
        <f>N112+N99+N87+N84+N67+N52+N36+N23+N15</f>
        <v>3197.0000000000005</v>
      </c>
      <c r="O130" s="140">
        <f>O112+O99+O87+O84+O67+O52+O36+O23+O15</f>
        <v>1250.8999999999999</v>
      </c>
      <c r="P130" s="112">
        <f>P112+P99+P87+P84+P67+P52+P36+P23+P15</f>
        <v>18.100000000000001</v>
      </c>
      <c r="Q130" s="118">
        <f t="shared" si="6"/>
        <v>3224.6</v>
      </c>
      <c r="R130" s="140">
        <f>R112+R99+R87+R84+R67+R52+R36+R23+R15</f>
        <v>3206.5</v>
      </c>
      <c r="S130" s="140">
        <f>S112+S99+S87+S84+S67+S52+S36+S23+S15</f>
        <v>1252.3999999999999</v>
      </c>
      <c r="T130" s="112">
        <f>T112+T99+T87+T84+T67+T52+T36+T23+T15</f>
        <v>18.100000000000001</v>
      </c>
      <c r="U130" s="171"/>
      <c r="V130" s="125"/>
      <c r="W130" s="125"/>
    </row>
    <row r="131" spans="1:23" x14ac:dyDescent="0.25">
      <c r="A131" s="205" t="s">
        <v>55</v>
      </c>
      <c r="B131" s="206"/>
      <c r="C131" s="206"/>
      <c r="D131" s="207"/>
      <c r="E131" s="116">
        <f t="shared" si="1"/>
        <v>2948.6000000000004</v>
      </c>
      <c r="F131" s="140">
        <f>F117+F102+F88+F77+F65+F55+F35+F26+F11</f>
        <v>657.2</v>
      </c>
      <c r="G131" s="140">
        <f>G117+G102+G88+G77+G65+G55+G35+G26+G11</f>
        <v>61.900000000000006</v>
      </c>
      <c r="H131" s="112">
        <f>H117+H102+H88+H77+H65+H55+H35+H26+H11</f>
        <v>2291.4</v>
      </c>
      <c r="I131" s="198">
        <f t="shared" si="2"/>
        <v>5054.2999999999993</v>
      </c>
      <c r="J131" s="175">
        <f>J117+J102+J88+J77+J65+J55+J35+J26+J11</f>
        <v>513.20000000000005</v>
      </c>
      <c r="K131" s="175">
        <f>K117+K102+K88+K77+K65+K55+K35+K26+K11</f>
        <v>63.4</v>
      </c>
      <c r="L131" s="176">
        <f>L117+L102+L88+L77+L65+L55+L35+L26+L11</f>
        <v>4541.0999999999995</v>
      </c>
      <c r="M131" s="116">
        <f t="shared" si="5"/>
        <v>1409.9</v>
      </c>
      <c r="N131" s="140">
        <f>N117+N102+N88+N77+N65+N55+N35+N26+N11</f>
        <v>479.8</v>
      </c>
      <c r="O131" s="140">
        <f>O117+O102+O88+O77+O65+O55+O35+O26+O11</f>
        <v>28.8</v>
      </c>
      <c r="P131" s="112">
        <f>P117+P102+P88+P77+P65+P55+P35+P26+P11</f>
        <v>930.1</v>
      </c>
      <c r="Q131" s="118">
        <f t="shared" si="6"/>
        <v>190</v>
      </c>
      <c r="R131" s="140">
        <f>R117+R102+R88+R77+R65+R55+R35+R26+R11</f>
        <v>190</v>
      </c>
      <c r="S131" s="140">
        <f>S117+S102+S88+S77+S65+S55+S35+S26+S11</f>
        <v>4.7</v>
      </c>
      <c r="T131" s="112">
        <f>T117+T102+T88+T77+T65+T55+T35+T26+T11</f>
        <v>0</v>
      </c>
      <c r="U131" s="171"/>
      <c r="V131" s="125"/>
      <c r="W131" s="125"/>
    </row>
    <row r="132" spans="1:23" ht="21.75" customHeight="1" x14ac:dyDescent="0.25">
      <c r="A132" s="205" t="s">
        <v>83</v>
      </c>
      <c r="B132" s="206"/>
      <c r="C132" s="206"/>
      <c r="D132" s="207"/>
      <c r="E132" s="116">
        <f>F132+H132</f>
        <v>987.7</v>
      </c>
      <c r="F132" s="140">
        <f>F120+F89+F27+F57+F44</f>
        <v>125.2</v>
      </c>
      <c r="G132" s="140">
        <f t="shared" ref="G132:L132" si="11">G120+G89+G27+G57+G44</f>
        <v>0</v>
      </c>
      <c r="H132" s="112">
        <f t="shared" si="11"/>
        <v>862.5</v>
      </c>
      <c r="I132" s="118">
        <f t="shared" si="11"/>
        <v>631.5</v>
      </c>
      <c r="J132" s="140">
        <f t="shared" si="11"/>
        <v>22.6</v>
      </c>
      <c r="K132" s="140">
        <f t="shared" si="11"/>
        <v>11.7</v>
      </c>
      <c r="L132" s="112">
        <f t="shared" si="11"/>
        <v>608.9</v>
      </c>
      <c r="M132" s="116">
        <f t="shared" si="5"/>
        <v>456.5</v>
      </c>
      <c r="N132" s="140">
        <f>N120+N89+N27+N57</f>
        <v>45.1</v>
      </c>
      <c r="O132" s="140">
        <f>O120+O89+O27+O57</f>
        <v>23.3</v>
      </c>
      <c r="P132" s="112">
        <f>P120+P89+P27+P57</f>
        <v>411.4</v>
      </c>
      <c r="Q132" s="118">
        <f t="shared" si="6"/>
        <v>0</v>
      </c>
      <c r="R132" s="140">
        <f>R120+R89+R27+R57</f>
        <v>0</v>
      </c>
      <c r="S132" s="140">
        <f>S120+S89+S27+S57</f>
        <v>0</v>
      </c>
      <c r="T132" s="112">
        <f>T120+T89+T27+T57</f>
        <v>0</v>
      </c>
      <c r="U132" s="171"/>
      <c r="V132" s="125"/>
      <c r="W132" s="125"/>
    </row>
    <row r="133" spans="1:23" ht="27.75" customHeight="1" x14ac:dyDescent="0.25">
      <c r="A133" s="205" t="s">
        <v>28</v>
      </c>
      <c r="B133" s="206"/>
      <c r="C133" s="206"/>
      <c r="D133" s="207"/>
      <c r="E133" s="116">
        <f t="shared" si="1"/>
        <v>2941.1</v>
      </c>
      <c r="F133" s="140">
        <f>F75</f>
        <v>540.30000000000007</v>
      </c>
      <c r="G133" s="140">
        <f>G75</f>
        <v>0</v>
      </c>
      <c r="H133" s="112">
        <f>H75</f>
        <v>2400.7999999999997</v>
      </c>
      <c r="I133" s="198">
        <f t="shared" si="2"/>
        <v>2484.8000000000002</v>
      </c>
      <c r="J133" s="175">
        <f>J75</f>
        <v>0</v>
      </c>
      <c r="K133" s="175">
        <f>K75</f>
        <v>0</v>
      </c>
      <c r="L133" s="176">
        <f>L75</f>
        <v>2484.8000000000002</v>
      </c>
      <c r="M133" s="116">
        <f t="shared" si="5"/>
        <v>3305</v>
      </c>
      <c r="N133" s="140">
        <f>N75</f>
        <v>5</v>
      </c>
      <c r="O133" s="140">
        <f>O75</f>
        <v>0</v>
      </c>
      <c r="P133" s="112">
        <f>P75</f>
        <v>3300</v>
      </c>
      <c r="Q133" s="118">
        <f t="shared" si="6"/>
        <v>2855</v>
      </c>
      <c r="R133" s="140">
        <f>R75</f>
        <v>5</v>
      </c>
      <c r="S133" s="140">
        <f>S75</f>
        <v>0</v>
      </c>
      <c r="T133" s="112">
        <f>T75</f>
        <v>2850</v>
      </c>
      <c r="U133" s="171"/>
      <c r="V133" s="125"/>
      <c r="W133" s="125"/>
    </row>
    <row r="134" spans="1:23" ht="22.5" customHeight="1" x14ac:dyDescent="0.25">
      <c r="A134" s="272" t="s">
        <v>56</v>
      </c>
      <c r="B134" s="273"/>
      <c r="C134" s="273"/>
      <c r="D134" s="274"/>
      <c r="E134" s="116">
        <f t="shared" si="1"/>
        <v>234.9</v>
      </c>
      <c r="F134" s="140">
        <f>F50+F33</f>
        <v>234.9</v>
      </c>
      <c r="G134" s="140">
        <f>G50+G33</f>
        <v>0</v>
      </c>
      <c r="H134" s="112">
        <f>H50+H33</f>
        <v>0</v>
      </c>
      <c r="I134" s="198">
        <f t="shared" si="2"/>
        <v>252</v>
      </c>
      <c r="J134" s="175">
        <f>J50+J33</f>
        <v>202</v>
      </c>
      <c r="K134" s="175">
        <f>K50+K33</f>
        <v>0</v>
      </c>
      <c r="L134" s="176">
        <f>L50+L33</f>
        <v>50</v>
      </c>
      <c r="M134" s="116">
        <f t="shared" si="5"/>
        <v>259.5</v>
      </c>
      <c r="N134" s="140">
        <f>N50+N33</f>
        <v>259.5</v>
      </c>
      <c r="O134" s="140">
        <f>O50+O33</f>
        <v>0</v>
      </c>
      <c r="P134" s="112">
        <f>P50+P33</f>
        <v>0</v>
      </c>
      <c r="Q134" s="118">
        <f t="shared" si="6"/>
        <v>261.5</v>
      </c>
      <c r="R134" s="140">
        <f>R50+R33</f>
        <v>261.5</v>
      </c>
      <c r="S134" s="140">
        <f>S50+S33</f>
        <v>0</v>
      </c>
      <c r="T134" s="112">
        <f>T50+T33</f>
        <v>0</v>
      </c>
      <c r="U134" s="171"/>
      <c r="V134" s="125"/>
      <c r="W134" s="125"/>
    </row>
    <row r="135" spans="1:23" ht="22.5" customHeight="1" x14ac:dyDescent="0.25">
      <c r="A135" s="205" t="s">
        <v>57</v>
      </c>
      <c r="B135" s="206"/>
      <c r="C135" s="206"/>
      <c r="D135" s="207"/>
      <c r="E135" s="116">
        <f t="shared" si="1"/>
        <v>56.7</v>
      </c>
      <c r="F135" s="140">
        <f>F34</f>
        <v>56.7</v>
      </c>
      <c r="G135" s="140">
        <f>G34</f>
        <v>0</v>
      </c>
      <c r="H135" s="112">
        <f>H34</f>
        <v>0</v>
      </c>
      <c r="I135" s="198">
        <f t="shared" si="2"/>
        <v>70.7</v>
      </c>
      <c r="J135" s="175">
        <f>J34+J51</f>
        <v>70.7</v>
      </c>
      <c r="K135" s="175">
        <f t="shared" ref="K135:L135" si="12">K34+K51</f>
        <v>0</v>
      </c>
      <c r="L135" s="176">
        <f t="shared" si="12"/>
        <v>0</v>
      </c>
      <c r="M135" s="116">
        <f t="shared" si="5"/>
        <v>0</v>
      </c>
      <c r="N135" s="140">
        <f>N34+N51</f>
        <v>0</v>
      </c>
      <c r="O135" s="140">
        <f t="shared" ref="O135:P135" si="13">O34+O51</f>
        <v>0</v>
      </c>
      <c r="P135" s="112">
        <f t="shared" si="13"/>
        <v>0</v>
      </c>
      <c r="Q135" s="116">
        <f t="shared" si="6"/>
        <v>0</v>
      </c>
      <c r="R135" s="140">
        <f>R34+R51</f>
        <v>0</v>
      </c>
      <c r="S135" s="140">
        <f t="shared" ref="S135:T135" si="14">S34+S51</f>
        <v>0</v>
      </c>
      <c r="T135" s="112">
        <f t="shared" si="14"/>
        <v>0</v>
      </c>
      <c r="U135" s="171"/>
      <c r="V135" s="125"/>
      <c r="W135" s="125"/>
    </row>
    <row r="136" spans="1:23" x14ac:dyDescent="0.25">
      <c r="A136" s="205" t="s">
        <v>29</v>
      </c>
      <c r="B136" s="206"/>
      <c r="C136" s="206"/>
      <c r="D136" s="207"/>
      <c r="E136" s="116">
        <f t="shared" si="1"/>
        <v>264.3</v>
      </c>
      <c r="F136" s="140">
        <f>F53</f>
        <v>264.3</v>
      </c>
      <c r="G136" s="140">
        <f>G53</f>
        <v>190.7</v>
      </c>
      <c r="H136" s="112">
        <f>H53</f>
        <v>0</v>
      </c>
      <c r="I136" s="198">
        <f t="shared" si="2"/>
        <v>253</v>
      </c>
      <c r="J136" s="175">
        <f>J53</f>
        <v>253</v>
      </c>
      <c r="K136" s="175">
        <f>K53</f>
        <v>181.6</v>
      </c>
      <c r="L136" s="176">
        <f>L53</f>
        <v>0</v>
      </c>
      <c r="M136" s="116">
        <f t="shared" si="5"/>
        <v>236.8</v>
      </c>
      <c r="N136" s="140">
        <f>N53</f>
        <v>236.8</v>
      </c>
      <c r="O136" s="140">
        <f>O53</f>
        <v>181.6</v>
      </c>
      <c r="P136" s="112">
        <f>P53</f>
        <v>0</v>
      </c>
      <c r="Q136" s="118">
        <f t="shared" si="6"/>
        <v>236.8</v>
      </c>
      <c r="R136" s="140">
        <f>R53</f>
        <v>236.8</v>
      </c>
      <c r="S136" s="140">
        <f>S53</f>
        <v>181.6</v>
      </c>
      <c r="T136" s="112">
        <f>T53</f>
        <v>0</v>
      </c>
      <c r="U136" s="171"/>
      <c r="V136" s="125"/>
      <c r="W136" s="125"/>
    </row>
    <row r="137" spans="1:23" x14ac:dyDescent="0.25">
      <c r="A137" s="205" t="s">
        <v>30</v>
      </c>
      <c r="B137" s="206"/>
      <c r="C137" s="206"/>
      <c r="D137" s="207"/>
      <c r="E137" s="116">
        <f t="shared" si="1"/>
        <v>1043.4000000000001</v>
      </c>
      <c r="F137" s="140">
        <f>F110+F9+F81+F40</f>
        <v>0</v>
      </c>
      <c r="G137" s="140">
        <f>G110+G9+G81+G40</f>
        <v>0</v>
      </c>
      <c r="H137" s="112">
        <f>H110+H9+H81+H40</f>
        <v>1043.4000000000001</v>
      </c>
      <c r="I137" s="198">
        <f t="shared" si="2"/>
        <v>1650</v>
      </c>
      <c r="J137" s="175">
        <f>J110+J9+J81+J40</f>
        <v>0</v>
      </c>
      <c r="K137" s="175">
        <f>K110+K9+K81+K40</f>
        <v>0</v>
      </c>
      <c r="L137" s="176">
        <f>L110+L9+L81+L40</f>
        <v>1650</v>
      </c>
      <c r="M137" s="116">
        <f t="shared" si="5"/>
        <v>0</v>
      </c>
      <c r="N137" s="140">
        <f>N110+N9+N81+N40</f>
        <v>0</v>
      </c>
      <c r="O137" s="140">
        <f>O110+O9+O81+O40</f>
        <v>0</v>
      </c>
      <c r="P137" s="112">
        <f>P110+P9+P81+P40</f>
        <v>0</v>
      </c>
      <c r="Q137" s="118">
        <f t="shared" si="6"/>
        <v>0</v>
      </c>
      <c r="R137" s="140">
        <f>R110+R9+R81+R40</f>
        <v>0</v>
      </c>
      <c r="S137" s="140">
        <f>S110+S9+S81+S40</f>
        <v>0</v>
      </c>
      <c r="T137" s="112">
        <f>T110+T9+T81+T40</f>
        <v>0</v>
      </c>
      <c r="U137" s="171"/>
      <c r="V137" s="125"/>
      <c r="W137" s="125"/>
    </row>
    <row r="138" spans="1:23" ht="31.5" customHeight="1" x14ac:dyDescent="0.25">
      <c r="A138" s="205" t="s">
        <v>58</v>
      </c>
      <c r="B138" s="206"/>
      <c r="C138" s="206"/>
      <c r="D138" s="207"/>
      <c r="E138" s="116">
        <f t="shared" si="1"/>
        <v>43.900000000000006</v>
      </c>
      <c r="F138" s="140">
        <f>F103+F91+F78+F54+F38+F30+F12</f>
        <v>11</v>
      </c>
      <c r="G138" s="140">
        <f>G103+G91+G78+G54+G38+G30+G12</f>
        <v>2.7</v>
      </c>
      <c r="H138" s="112">
        <f>H103+H91+H78+H54+H38+H30+H12</f>
        <v>32.900000000000006</v>
      </c>
      <c r="I138" s="198">
        <f>J138+L138</f>
        <v>286.70000000000005</v>
      </c>
      <c r="J138" s="175">
        <f>J103+J91+J78+J54+J38+J30+J12</f>
        <v>5.6</v>
      </c>
      <c r="K138" s="175">
        <f>K103+K91+K78+K54+K38+K30+K12</f>
        <v>1.8</v>
      </c>
      <c r="L138" s="176">
        <f>L103+L91+L78+L54+L38+L30+L12</f>
        <v>281.10000000000002</v>
      </c>
      <c r="M138" s="116">
        <f t="shared" si="5"/>
        <v>31.7</v>
      </c>
      <c r="N138" s="140">
        <f>N103+N91+N78+N54+N38+N30+N12</f>
        <v>9.5</v>
      </c>
      <c r="O138" s="140">
        <f>O103+O91+O78+O54+O38+O30+O12</f>
        <v>0</v>
      </c>
      <c r="P138" s="112">
        <f>P103+P91+P78+P54+P38+P30+P12</f>
        <v>22.2</v>
      </c>
      <c r="Q138" s="118">
        <f t="shared" si="6"/>
        <v>0</v>
      </c>
      <c r="R138" s="140">
        <f>R103+R91+R78+R54+R38+R30+R12</f>
        <v>0</v>
      </c>
      <c r="S138" s="140">
        <f>S103+S91+S78+S54+S38+S30+S12</f>
        <v>0</v>
      </c>
      <c r="T138" s="112">
        <f>T103+T91+T78+T54+T38+T30+T12</f>
        <v>0</v>
      </c>
      <c r="U138" s="171"/>
      <c r="V138" s="125"/>
      <c r="W138" s="125"/>
    </row>
    <row r="139" spans="1:23" ht="39.75" customHeight="1" x14ac:dyDescent="0.25">
      <c r="A139" s="205" t="s">
        <v>95</v>
      </c>
      <c r="B139" s="206"/>
      <c r="C139" s="206"/>
      <c r="D139" s="207"/>
      <c r="E139" s="116">
        <f t="shared" si="1"/>
        <v>50</v>
      </c>
      <c r="F139" s="140">
        <f>F104+F96+F18</f>
        <v>0</v>
      </c>
      <c r="G139" s="140">
        <f>G104+G96+G18</f>
        <v>0</v>
      </c>
      <c r="H139" s="112">
        <f>H104+H96+H18</f>
        <v>50</v>
      </c>
      <c r="I139" s="198">
        <f t="shared" si="2"/>
        <v>634</v>
      </c>
      <c r="J139" s="175">
        <f>J104+J96+J18</f>
        <v>0</v>
      </c>
      <c r="K139" s="175">
        <f>K104+K96+K18</f>
        <v>0</v>
      </c>
      <c r="L139" s="176">
        <f>L104+L96+L18</f>
        <v>634</v>
      </c>
      <c r="M139" s="116">
        <f t="shared" si="5"/>
        <v>1532</v>
      </c>
      <c r="N139" s="140">
        <f>N104+N96+N18</f>
        <v>0</v>
      </c>
      <c r="O139" s="140">
        <f>O104+O96+O18</f>
        <v>0</v>
      </c>
      <c r="P139" s="112">
        <f>P104+P96+P18</f>
        <v>1532</v>
      </c>
      <c r="Q139" s="118">
        <f t="shared" si="6"/>
        <v>1350</v>
      </c>
      <c r="R139" s="140">
        <f>R104+R96+R18</f>
        <v>0</v>
      </c>
      <c r="S139" s="140">
        <f>S104+S96+S18</f>
        <v>0</v>
      </c>
      <c r="T139" s="112">
        <f>T104+T96+T18</f>
        <v>1350</v>
      </c>
      <c r="U139" s="171"/>
      <c r="V139" s="125"/>
      <c r="W139" s="125"/>
    </row>
    <row r="140" spans="1:23" ht="27" customHeight="1" x14ac:dyDescent="0.25">
      <c r="A140" s="205" t="s">
        <v>89</v>
      </c>
      <c r="B140" s="206"/>
      <c r="C140" s="206"/>
      <c r="D140" s="207"/>
      <c r="E140" s="116">
        <f t="shared" si="1"/>
        <v>0</v>
      </c>
      <c r="F140" s="140">
        <f>F46</f>
        <v>0</v>
      </c>
      <c r="G140" s="140">
        <f>G46</f>
        <v>0</v>
      </c>
      <c r="H140" s="112">
        <f>H46</f>
        <v>0</v>
      </c>
      <c r="I140" s="198">
        <f t="shared" si="2"/>
        <v>0</v>
      </c>
      <c r="J140" s="175">
        <f>J46</f>
        <v>0</v>
      </c>
      <c r="K140" s="175">
        <f>K46</f>
        <v>0</v>
      </c>
      <c r="L140" s="176">
        <f>L46</f>
        <v>0</v>
      </c>
      <c r="M140" s="116">
        <f t="shared" si="5"/>
        <v>0</v>
      </c>
      <c r="N140" s="140">
        <f>N46</f>
        <v>0</v>
      </c>
      <c r="O140" s="140">
        <f>O46</f>
        <v>0</v>
      </c>
      <c r="P140" s="112">
        <f>P46</f>
        <v>0</v>
      </c>
      <c r="Q140" s="118">
        <f t="shared" si="6"/>
        <v>0</v>
      </c>
      <c r="R140" s="140">
        <f>R46</f>
        <v>0</v>
      </c>
      <c r="S140" s="140">
        <f>S46</f>
        <v>0</v>
      </c>
      <c r="T140" s="112">
        <f>T46</f>
        <v>0</v>
      </c>
      <c r="U140" s="171"/>
      <c r="V140" s="125"/>
      <c r="W140" s="125"/>
    </row>
    <row r="141" spans="1:23" x14ac:dyDescent="0.25">
      <c r="A141" s="205" t="s">
        <v>31</v>
      </c>
      <c r="B141" s="206"/>
      <c r="C141" s="206"/>
      <c r="D141" s="207"/>
      <c r="E141" s="116">
        <f t="shared" si="1"/>
        <v>4074.8</v>
      </c>
      <c r="F141" s="140">
        <f>F118+F100+F90+F79+F66+F58+F28+F45</f>
        <v>1456.8</v>
      </c>
      <c r="G141" s="140">
        <f t="shared" ref="G141:K141" si="15">G118+G100+G90+G79+G66+G58+G28+G45</f>
        <v>601.40000000000009</v>
      </c>
      <c r="H141" s="112">
        <f t="shared" si="15"/>
        <v>2618</v>
      </c>
      <c r="I141" s="118">
        <f>I118+I100+I90+I79+I66+I58+I28+I45+I20</f>
        <v>5309.5</v>
      </c>
      <c r="J141" s="140">
        <f t="shared" si="15"/>
        <v>2093.6000000000004</v>
      </c>
      <c r="K141" s="140">
        <f t="shared" si="15"/>
        <v>926.6</v>
      </c>
      <c r="L141" s="112">
        <f>L118+L100+L90+L79+L66+L58+L28+L45+L20</f>
        <v>3215.9</v>
      </c>
      <c r="M141" s="116">
        <f t="shared" si="5"/>
        <v>2224.4</v>
      </c>
      <c r="N141" s="140">
        <f>N118+N100+N90+N79+N66+N58+N28</f>
        <v>1645.7</v>
      </c>
      <c r="O141" s="140">
        <f>O118+O100+O90+O79+O66+O58+O28</f>
        <v>658.2</v>
      </c>
      <c r="P141" s="112">
        <f>P118+P100+P90+P79+P66+P58+P28</f>
        <v>578.70000000000005</v>
      </c>
      <c r="Q141" s="118">
        <f t="shared" si="6"/>
        <v>1755.7</v>
      </c>
      <c r="R141" s="140">
        <f>R118+R100+R90+R79+R66+R58+R28</f>
        <v>1645.7</v>
      </c>
      <c r="S141" s="140">
        <f>S118+S100+S90+S79+S66+S58+S28</f>
        <v>658.2</v>
      </c>
      <c r="T141" s="112">
        <f>T118+T100+T90+T79+T66+T58+T28</f>
        <v>110</v>
      </c>
      <c r="U141" s="171"/>
      <c r="V141" s="125"/>
      <c r="W141" s="125"/>
    </row>
    <row r="142" spans="1:23" ht="35.25" customHeight="1" x14ac:dyDescent="0.25">
      <c r="A142" s="205" t="s">
        <v>54</v>
      </c>
      <c r="B142" s="206"/>
      <c r="C142" s="206"/>
      <c r="D142" s="207"/>
      <c r="E142" s="116">
        <f>F142+H142</f>
        <v>14029.400000000001</v>
      </c>
      <c r="F142" s="140">
        <f>F111+F94+F63</f>
        <v>13987.000000000002</v>
      </c>
      <c r="G142" s="140">
        <f>G111+G94+G63</f>
        <v>166.4</v>
      </c>
      <c r="H142" s="112">
        <f>H111+H94+H63</f>
        <v>42.4</v>
      </c>
      <c r="I142" s="198">
        <f t="shared" si="2"/>
        <v>15480.7</v>
      </c>
      <c r="J142" s="175">
        <f>J111+J94+J63</f>
        <v>15480.7</v>
      </c>
      <c r="K142" s="175">
        <f>K111+K94+K63</f>
        <v>171.5</v>
      </c>
      <c r="L142" s="176">
        <f>L111+L94+L63</f>
        <v>0</v>
      </c>
      <c r="M142" s="116">
        <f t="shared" si="5"/>
        <v>15421.2</v>
      </c>
      <c r="N142" s="140">
        <f>N111+N94+N63</f>
        <v>15421.2</v>
      </c>
      <c r="O142" s="140">
        <f>O111+O94+O63</f>
        <v>171.5</v>
      </c>
      <c r="P142" s="112">
        <f>P111+P94+P63</f>
        <v>0</v>
      </c>
      <c r="Q142" s="118">
        <f t="shared" si="6"/>
        <v>15421.2</v>
      </c>
      <c r="R142" s="140">
        <f>R111+R94+R63</f>
        <v>15421.2</v>
      </c>
      <c r="S142" s="140">
        <f>S111+S94+S63</f>
        <v>171.5</v>
      </c>
      <c r="T142" s="112">
        <f>T111+T94+T63</f>
        <v>0</v>
      </c>
      <c r="U142" s="171"/>
      <c r="V142" s="125"/>
      <c r="W142" s="125"/>
    </row>
    <row r="143" spans="1:23" ht="37.5" customHeight="1" x14ac:dyDescent="0.25">
      <c r="A143" s="205" t="s">
        <v>59</v>
      </c>
      <c r="B143" s="206"/>
      <c r="C143" s="206"/>
      <c r="D143" s="207"/>
      <c r="E143" s="116">
        <f t="shared" ref="E143:E154" si="16">F143+H143</f>
        <v>5.4</v>
      </c>
      <c r="F143" s="140">
        <f>F114</f>
        <v>5.4</v>
      </c>
      <c r="G143" s="140">
        <f t="shared" ref="G143:H143" si="17">G114</f>
        <v>5.3</v>
      </c>
      <c r="H143" s="112">
        <f t="shared" si="17"/>
        <v>0</v>
      </c>
      <c r="I143" s="198">
        <f t="shared" ref="I143:I151" si="18">J143+L143</f>
        <v>5.3</v>
      </c>
      <c r="J143" s="175">
        <f>J114</f>
        <v>5.3</v>
      </c>
      <c r="K143" s="175">
        <f t="shared" ref="K143:L144" si="19">K114</f>
        <v>4.7</v>
      </c>
      <c r="L143" s="176">
        <f t="shared" si="19"/>
        <v>0</v>
      </c>
      <c r="M143" s="116">
        <f t="shared" ref="M143:M154" si="20">N143+P143</f>
        <v>5.3</v>
      </c>
      <c r="N143" s="140">
        <f>N114</f>
        <v>5.3</v>
      </c>
      <c r="O143" s="140">
        <f t="shared" ref="O143:P144" si="21">O114</f>
        <v>4.7</v>
      </c>
      <c r="P143" s="112">
        <f t="shared" si="21"/>
        <v>0</v>
      </c>
      <c r="Q143" s="118">
        <f t="shared" ref="Q143:Q154" si="22">R143+T143</f>
        <v>5.3</v>
      </c>
      <c r="R143" s="140">
        <f>R114</f>
        <v>5.3</v>
      </c>
      <c r="S143" s="140">
        <f t="shared" ref="S143:T144" si="23">S114</f>
        <v>4.7</v>
      </c>
      <c r="T143" s="112">
        <f t="shared" si="23"/>
        <v>0</v>
      </c>
      <c r="U143" s="171"/>
      <c r="V143" s="125"/>
      <c r="W143" s="125"/>
    </row>
    <row r="144" spans="1:23" ht="36.75" customHeight="1" x14ac:dyDescent="0.25">
      <c r="A144" s="205" t="s">
        <v>60</v>
      </c>
      <c r="B144" s="206"/>
      <c r="C144" s="206"/>
      <c r="D144" s="207"/>
      <c r="E144" s="116">
        <f t="shared" si="16"/>
        <v>5.4</v>
      </c>
      <c r="F144" s="140">
        <f>F115</f>
        <v>5.4</v>
      </c>
      <c r="G144" s="140">
        <f t="shared" ref="G144:H144" si="24">G115</f>
        <v>5.3</v>
      </c>
      <c r="H144" s="112">
        <f t="shared" si="24"/>
        <v>0</v>
      </c>
      <c r="I144" s="198">
        <f t="shared" si="18"/>
        <v>5.3</v>
      </c>
      <c r="J144" s="175">
        <f>J115</f>
        <v>5.3</v>
      </c>
      <c r="K144" s="175">
        <f t="shared" si="19"/>
        <v>4.7</v>
      </c>
      <c r="L144" s="176">
        <f t="shared" si="19"/>
        <v>0</v>
      </c>
      <c r="M144" s="116">
        <f t="shared" si="20"/>
        <v>5.3</v>
      </c>
      <c r="N144" s="140">
        <f>N115</f>
        <v>5.3</v>
      </c>
      <c r="O144" s="140">
        <f t="shared" si="21"/>
        <v>4.7</v>
      </c>
      <c r="P144" s="112">
        <f t="shared" si="21"/>
        <v>0</v>
      </c>
      <c r="Q144" s="118">
        <f t="shared" si="22"/>
        <v>5.3</v>
      </c>
      <c r="R144" s="140">
        <f>R115</f>
        <v>5.3</v>
      </c>
      <c r="S144" s="140">
        <f t="shared" si="23"/>
        <v>4.7</v>
      </c>
      <c r="T144" s="112">
        <f t="shared" si="23"/>
        <v>0</v>
      </c>
      <c r="U144" s="171"/>
      <c r="V144" s="125"/>
      <c r="W144" s="125"/>
    </row>
    <row r="145" spans="1:23" ht="17.25" customHeight="1" x14ac:dyDescent="0.25">
      <c r="A145" s="205" t="s">
        <v>69</v>
      </c>
      <c r="B145" s="206"/>
      <c r="C145" s="206"/>
      <c r="D145" s="207"/>
      <c r="E145" s="116">
        <f t="shared" si="16"/>
        <v>40.299999999999997</v>
      </c>
      <c r="F145" s="140">
        <f>F108+F70</f>
        <v>40.299999999999997</v>
      </c>
      <c r="G145" s="140">
        <f>G108+G70</f>
        <v>0.8</v>
      </c>
      <c r="H145" s="112">
        <f>H108+H70</f>
        <v>0</v>
      </c>
      <c r="I145" s="198">
        <f t="shared" si="18"/>
        <v>40.1</v>
      </c>
      <c r="J145" s="175">
        <f>J108+J70</f>
        <v>40.1</v>
      </c>
      <c r="K145" s="175">
        <f>K108+K70</f>
        <v>0.8</v>
      </c>
      <c r="L145" s="176">
        <f>L108+L70</f>
        <v>0</v>
      </c>
      <c r="M145" s="116">
        <f t="shared" si="20"/>
        <v>40.1</v>
      </c>
      <c r="N145" s="140">
        <f>N108+N70</f>
        <v>40.1</v>
      </c>
      <c r="O145" s="140">
        <f>O108+O70</f>
        <v>0.8</v>
      </c>
      <c r="P145" s="112">
        <f>P108+P70</f>
        <v>0</v>
      </c>
      <c r="Q145" s="118">
        <f t="shared" si="22"/>
        <v>40.1</v>
      </c>
      <c r="R145" s="140">
        <f>R108+R70</f>
        <v>40.1</v>
      </c>
      <c r="S145" s="140">
        <f>S108+S70</f>
        <v>0.8</v>
      </c>
      <c r="T145" s="112">
        <f>T108+T70</f>
        <v>0</v>
      </c>
      <c r="U145" s="171"/>
      <c r="V145" s="125"/>
      <c r="W145" s="125"/>
    </row>
    <row r="146" spans="1:23" ht="17.25" customHeight="1" x14ac:dyDescent="0.25">
      <c r="A146" s="205" t="s">
        <v>62</v>
      </c>
      <c r="B146" s="206"/>
      <c r="C146" s="206"/>
      <c r="D146" s="207"/>
      <c r="E146" s="116">
        <f t="shared" si="16"/>
        <v>16.899999999999999</v>
      </c>
      <c r="F146" s="140">
        <f>F119</f>
        <v>16.899999999999999</v>
      </c>
      <c r="G146" s="140">
        <f t="shared" ref="G146:H146" si="25">G119</f>
        <v>0</v>
      </c>
      <c r="H146" s="112">
        <f t="shared" si="25"/>
        <v>0</v>
      </c>
      <c r="I146" s="198">
        <f t="shared" si="18"/>
        <v>160</v>
      </c>
      <c r="J146" s="175">
        <f>J119+J43</f>
        <v>20</v>
      </c>
      <c r="K146" s="175">
        <f>K119+K43</f>
        <v>0</v>
      </c>
      <c r="L146" s="176">
        <f>L119+L43</f>
        <v>140</v>
      </c>
      <c r="M146" s="116">
        <f t="shared" si="20"/>
        <v>20</v>
      </c>
      <c r="N146" s="140">
        <f>N119</f>
        <v>20</v>
      </c>
      <c r="O146" s="140">
        <f t="shared" ref="O146:P146" si="26">O119</f>
        <v>0</v>
      </c>
      <c r="P146" s="112">
        <f t="shared" si="26"/>
        <v>0</v>
      </c>
      <c r="Q146" s="118">
        <f t="shared" si="22"/>
        <v>20</v>
      </c>
      <c r="R146" s="140">
        <f>R119</f>
        <v>20</v>
      </c>
      <c r="S146" s="140">
        <f t="shared" ref="S146:T146" si="27">S119</f>
        <v>0</v>
      </c>
      <c r="T146" s="112">
        <f t="shared" si="27"/>
        <v>0</v>
      </c>
      <c r="U146" s="171"/>
      <c r="V146" s="125"/>
      <c r="W146" s="125"/>
    </row>
    <row r="147" spans="1:23" ht="25.5" customHeight="1" x14ac:dyDescent="0.25">
      <c r="A147" s="205" t="s">
        <v>73</v>
      </c>
      <c r="B147" s="206"/>
      <c r="C147" s="206"/>
      <c r="D147" s="207"/>
      <c r="E147" s="116">
        <f t="shared" si="16"/>
        <v>17.2</v>
      </c>
      <c r="F147" s="140">
        <f>F68</f>
        <v>17.2</v>
      </c>
      <c r="G147" s="140">
        <f>G68</f>
        <v>0</v>
      </c>
      <c r="H147" s="112">
        <f>H68</f>
        <v>0</v>
      </c>
      <c r="I147" s="198">
        <f t="shared" si="18"/>
        <v>34.700000000000003</v>
      </c>
      <c r="J147" s="175">
        <f>J68+J113</f>
        <v>34.700000000000003</v>
      </c>
      <c r="K147" s="175">
        <f t="shared" ref="K147:L147" si="28">K68+K113</f>
        <v>0</v>
      </c>
      <c r="L147" s="176">
        <f t="shared" si="28"/>
        <v>0</v>
      </c>
      <c r="M147" s="116">
        <f t="shared" si="20"/>
        <v>0</v>
      </c>
      <c r="N147" s="140">
        <f>N68+N113</f>
        <v>0</v>
      </c>
      <c r="O147" s="140">
        <f t="shared" ref="O147:P147" si="29">O68+O113</f>
        <v>0</v>
      </c>
      <c r="P147" s="112">
        <f t="shared" si="29"/>
        <v>0</v>
      </c>
      <c r="Q147" s="116">
        <f t="shared" si="22"/>
        <v>0</v>
      </c>
      <c r="R147" s="140">
        <f>R68+R113</f>
        <v>0</v>
      </c>
      <c r="S147" s="140">
        <f t="shared" ref="S147:T147" si="30">S68+S113</f>
        <v>0</v>
      </c>
      <c r="T147" s="112">
        <f t="shared" si="30"/>
        <v>0</v>
      </c>
      <c r="U147" s="171"/>
      <c r="V147" s="125"/>
      <c r="W147" s="125"/>
    </row>
    <row r="148" spans="1:23" x14ac:dyDescent="0.25">
      <c r="A148" s="205" t="s">
        <v>71</v>
      </c>
      <c r="B148" s="206"/>
      <c r="C148" s="206"/>
      <c r="D148" s="207"/>
      <c r="E148" s="116">
        <f t="shared" si="16"/>
        <v>1656.7000000000003</v>
      </c>
      <c r="F148" s="140">
        <f>F116+F101+F76+F69</f>
        <v>1002.2000000000002</v>
      </c>
      <c r="G148" s="140">
        <f>G116+G101+G76+G69</f>
        <v>0</v>
      </c>
      <c r="H148" s="112">
        <f>H116+H101+H76+H69</f>
        <v>654.5</v>
      </c>
      <c r="I148" s="198">
        <f t="shared" si="18"/>
        <v>0</v>
      </c>
      <c r="J148" s="175">
        <f>J116+J101+J76+J69</f>
        <v>0</v>
      </c>
      <c r="K148" s="175">
        <f>K116+K101+K76+K69</f>
        <v>0</v>
      </c>
      <c r="L148" s="176">
        <f>L116+L101+L76+L69</f>
        <v>0</v>
      </c>
      <c r="M148" s="116">
        <f t="shared" si="20"/>
        <v>0</v>
      </c>
      <c r="N148" s="140">
        <f>N116+N101+N76+N69</f>
        <v>0</v>
      </c>
      <c r="O148" s="140">
        <f>O116+O101+O76+O69</f>
        <v>0</v>
      </c>
      <c r="P148" s="112">
        <f>P116+P101+P76+P69</f>
        <v>0</v>
      </c>
      <c r="Q148" s="118">
        <f t="shared" si="22"/>
        <v>0</v>
      </c>
      <c r="R148" s="140">
        <f>R116+R101+R76+R69</f>
        <v>0</v>
      </c>
      <c r="S148" s="140">
        <f>S116+S101+S76+S69</f>
        <v>0</v>
      </c>
      <c r="T148" s="112">
        <f>T116+T101+T76+T69</f>
        <v>0</v>
      </c>
      <c r="U148" s="171"/>
      <c r="V148" s="125"/>
      <c r="W148" s="125"/>
    </row>
    <row r="149" spans="1:23" ht="25.5" customHeight="1" x14ac:dyDescent="0.25">
      <c r="A149" s="205" t="s">
        <v>68</v>
      </c>
      <c r="B149" s="206"/>
      <c r="C149" s="206"/>
      <c r="D149" s="207"/>
      <c r="E149" s="116">
        <f t="shared" si="16"/>
        <v>1950</v>
      </c>
      <c r="F149" s="140">
        <f>F39</f>
        <v>1950</v>
      </c>
      <c r="G149" s="140">
        <f>G39</f>
        <v>0</v>
      </c>
      <c r="H149" s="112">
        <f>H39</f>
        <v>0</v>
      </c>
      <c r="I149" s="198">
        <f t="shared" si="18"/>
        <v>2200</v>
      </c>
      <c r="J149" s="175">
        <f>J39</f>
        <v>1800</v>
      </c>
      <c r="K149" s="175">
        <f>K39</f>
        <v>0</v>
      </c>
      <c r="L149" s="176">
        <f>L39</f>
        <v>400</v>
      </c>
      <c r="M149" s="116">
        <f t="shared" si="20"/>
        <v>1800</v>
      </c>
      <c r="N149" s="140">
        <f>N39</f>
        <v>1800</v>
      </c>
      <c r="O149" s="140">
        <f>O39</f>
        <v>0</v>
      </c>
      <c r="P149" s="112">
        <f>P39</f>
        <v>0</v>
      </c>
      <c r="Q149" s="118">
        <f t="shared" si="22"/>
        <v>1800</v>
      </c>
      <c r="R149" s="140">
        <f>R39</f>
        <v>1800</v>
      </c>
      <c r="S149" s="140">
        <f>S39</f>
        <v>0</v>
      </c>
      <c r="T149" s="112">
        <f>T39</f>
        <v>0</v>
      </c>
      <c r="U149" s="171"/>
      <c r="V149" s="125"/>
      <c r="W149" s="125"/>
    </row>
    <row r="150" spans="1:23" ht="25.5" customHeight="1" x14ac:dyDescent="0.25">
      <c r="A150" s="205" t="s">
        <v>101</v>
      </c>
      <c r="B150" s="206"/>
      <c r="C150" s="206"/>
      <c r="D150" s="207"/>
      <c r="E150" s="116">
        <f t="shared" si="16"/>
        <v>1756</v>
      </c>
      <c r="F150" s="140">
        <f>F71</f>
        <v>1756</v>
      </c>
      <c r="G150" s="140">
        <f>G71+G14</f>
        <v>0</v>
      </c>
      <c r="H150" s="112">
        <f>H71+H14</f>
        <v>0</v>
      </c>
      <c r="I150" s="198">
        <f t="shared" si="18"/>
        <v>7.7</v>
      </c>
      <c r="J150" s="175">
        <f>J71</f>
        <v>7.7</v>
      </c>
      <c r="K150" s="175">
        <f>K71+K14</f>
        <v>0</v>
      </c>
      <c r="L150" s="176">
        <f>L71+L14</f>
        <v>0</v>
      </c>
      <c r="M150" s="116">
        <f t="shared" si="20"/>
        <v>0</v>
      </c>
      <c r="N150" s="140">
        <f>N71</f>
        <v>0</v>
      </c>
      <c r="O150" s="140">
        <f>O71+O14</f>
        <v>0</v>
      </c>
      <c r="P150" s="112">
        <f>P71+P14</f>
        <v>0</v>
      </c>
      <c r="Q150" s="118">
        <f t="shared" si="22"/>
        <v>0</v>
      </c>
      <c r="R150" s="140">
        <f>R71</f>
        <v>0</v>
      </c>
      <c r="S150" s="140">
        <f>S71+S14</f>
        <v>0</v>
      </c>
      <c r="T150" s="112">
        <f>T71+T14</f>
        <v>0</v>
      </c>
      <c r="U150" s="171"/>
      <c r="V150" s="125"/>
      <c r="W150" s="125"/>
    </row>
    <row r="151" spans="1:23" ht="25.5" customHeight="1" x14ac:dyDescent="0.25">
      <c r="A151" s="205" t="s">
        <v>81</v>
      </c>
      <c r="B151" s="206"/>
      <c r="C151" s="206"/>
      <c r="D151" s="207"/>
      <c r="E151" s="116">
        <f t="shared" si="16"/>
        <v>1735.8710000000001</v>
      </c>
      <c r="F151" s="140">
        <f>F123+F80+F72+F60+F16+F25</f>
        <v>651.87099999999998</v>
      </c>
      <c r="G151" s="140">
        <f>G123+G80+G72+G60+G16</f>
        <v>78.702000000000012</v>
      </c>
      <c r="H151" s="112">
        <f>H123+H80+H72+H60+H16</f>
        <v>1084</v>
      </c>
      <c r="I151" s="198">
        <f t="shared" si="18"/>
        <v>118.39999999999999</v>
      </c>
      <c r="J151" s="175">
        <f>J123+J80+J72+J60+J16</f>
        <v>118.39999999999999</v>
      </c>
      <c r="K151" s="175">
        <f>K123+K80+K72+K60+K16</f>
        <v>116.6</v>
      </c>
      <c r="L151" s="176">
        <f>L123+L80+L72+L60+L16</f>
        <v>0</v>
      </c>
      <c r="M151" s="116">
        <f t="shared" si="20"/>
        <v>0</v>
      </c>
      <c r="N151" s="140">
        <f>N123+N80+N72+N60+N16</f>
        <v>0</v>
      </c>
      <c r="O151" s="140">
        <f>O123+O80+O72+O60+O16</f>
        <v>0</v>
      </c>
      <c r="P151" s="112">
        <f>P123+P80+P72+P60+P16</f>
        <v>0</v>
      </c>
      <c r="Q151" s="118">
        <f t="shared" si="22"/>
        <v>0</v>
      </c>
      <c r="R151" s="140">
        <f>R123+R80+R72+R60+R16</f>
        <v>0</v>
      </c>
      <c r="S151" s="140">
        <f>S123+S80+S72+S60+S16</f>
        <v>0</v>
      </c>
      <c r="T151" s="112">
        <f>T123+T80+T72+T60+T16</f>
        <v>0</v>
      </c>
      <c r="U151" s="171"/>
      <c r="V151" s="125"/>
      <c r="W151" s="125"/>
    </row>
    <row r="152" spans="1:23" ht="25.5" customHeight="1" x14ac:dyDescent="0.25">
      <c r="A152" s="202" t="s">
        <v>96</v>
      </c>
      <c r="B152" s="203"/>
      <c r="C152" s="203"/>
      <c r="D152" s="204"/>
      <c r="E152" s="116"/>
      <c r="F152" s="140">
        <f>F17</f>
        <v>0</v>
      </c>
      <c r="G152" s="140">
        <f>G17</f>
        <v>0</v>
      </c>
      <c r="H152" s="112">
        <f>H17</f>
        <v>0</v>
      </c>
      <c r="I152" s="198">
        <f>J152+L152</f>
        <v>1885.3999999999999</v>
      </c>
      <c r="J152" s="175">
        <f>J17+J93+J83+J42</f>
        <v>532.79999999999995</v>
      </c>
      <c r="K152" s="175">
        <f>K17+K93+K83+K42</f>
        <v>0</v>
      </c>
      <c r="L152" s="176">
        <f>L17+L93+L83+L42</f>
        <v>1352.6</v>
      </c>
      <c r="M152" s="116"/>
      <c r="N152" s="140">
        <f>N17</f>
        <v>0</v>
      </c>
      <c r="O152" s="140">
        <f>O17</f>
        <v>0</v>
      </c>
      <c r="P152" s="112">
        <f>P17</f>
        <v>0</v>
      </c>
      <c r="Q152" s="118"/>
      <c r="R152" s="140">
        <f>R17</f>
        <v>0</v>
      </c>
      <c r="S152" s="140">
        <f>S17</f>
        <v>0</v>
      </c>
      <c r="T152" s="112">
        <f>T17</f>
        <v>0</v>
      </c>
      <c r="U152" s="171"/>
      <c r="V152" s="125"/>
      <c r="W152" s="125"/>
    </row>
    <row r="153" spans="1:23" ht="25.5" customHeight="1" x14ac:dyDescent="0.25">
      <c r="A153" s="202" t="s">
        <v>104</v>
      </c>
      <c r="B153" s="203"/>
      <c r="C153" s="203"/>
      <c r="D153" s="204"/>
      <c r="E153" s="116"/>
      <c r="F153" s="140">
        <f>F122+F105+F59+F29+F19+F92+F82+F41</f>
        <v>0</v>
      </c>
      <c r="G153" s="140">
        <f>G122+G105+G59+G29+G19+G92+G82+G41</f>
        <v>0</v>
      </c>
      <c r="H153" s="112">
        <f>H122+H105+H59+H29+H19+H92+H82+H41</f>
        <v>0</v>
      </c>
      <c r="I153" s="198">
        <f>J153+L153</f>
        <v>1579.3999999999999</v>
      </c>
      <c r="J153" s="175">
        <f>J122+J105+J59+J29+J19+J92+J82+J41</f>
        <v>340.3</v>
      </c>
      <c r="K153" s="175">
        <f>K122+K105+K59+K29+K19+K92+K82+K41</f>
        <v>0</v>
      </c>
      <c r="L153" s="176">
        <f>L122+L105+L59+L29+L19+L92+L82+L41</f>
        <v>1239.0999999999999</v>
      </c>
      <c r="M153" s="116">
        <f>N153+P153</f>
        <v>1085</v>
      </c>
      <c r="N153" s="140">
        <f>N122+N105+N59+N29+N19+N92+N82+N41</f>
        <v>580</v>
      </c>
      <c r="O153" s="140">
        <f>O122+O105+O59+O29+O19+O92+O82+O41</f>
        <v>0</v>
      </c>
      <c r="P153" s="112">
        <f>P122+P105+P59+P29+P19+P92+P82+P41</f>
        <v>505</v>
      </c>
      <c r="Q153" s="118"/>
      <c r="R153" s="140">
        <f>R122+R105+R59+R29+R19+R92+R82+R41</f>
        <v>580</v>
      </c>
      <c r="S153" s="140">
        <f>S122+S105+S59+S29+S19+S92+S82+S41</f>
        <v>0</v>
      </c>
      <c r="T153" s="112">
        <f>T122+T105+T59+T29+T19+T92+T82+T41</f>
        <v>80</v>
      </c>
      <c r="U153" s="171"/>
      <c r="V153" s="125"/>
      <c r="W153" s="125"/>
    </row>
    <row r="154" spans="1:23" ht="25.5" customHeight="1" x14ac:dyDescent="0.25">
      <c r="A154" s="205" t="s">
        <v>82</v>
      </c>
      <c r="B154" s="206"/>
      <c r="C154" s="206"/>
      <c r="D154" s="207"/>
      <c r="E154" s="116">
        <f t="shared" si="16"/>
        <v>4</v>
      </c>
      <c r="F154" s="140">
        <f>F121</f>
        <v>4</v>
      </c>
      <c r="G154" s="140">
        <f t="shared" ref="G154:H154" si="31">G121</f>
        <v>0</v>
      </c>
      <c r="H154" s="112">
        <f t="shared" si="31"/>
        <v>0</v>
      </c>
      <c r="I154" s="116">
        <f>J154+L154</f>
        <v>0</v>
      </c>
      <c r="J154" s="140">
        <f>J121</f>
        <v>0</v>
      </c>
      <c r="K154" s="140">
        <f t="shared" ref="K154" si="32">K121</f>
        <v>0</v>
      </c>
      <c r="L154" s="112">
        <f>L121</f>
        <v>0</v>
      </c>
      <c r="M154" s="116">
        <f t="shared" si="20"/>
        <v>0</v>
      </c>
      <c r="N154" s="140">
        <f>N121</f>
        <v>0</v>
      </c>
      <c r="O154" s="140">
        <f t="shared" ref="O154:P154" si="33">O121</f>
        <v>0</v>
      </c>
      <c r="P154" s="112">
        <f t="shared" si="33"/>
        <v>0</v>
      </c>
      <c r="Q154" s="118">
        <f t="shared" si="22"/>
        <v>0</v>
      </c>
      <c r="R154" s="140">
        <f>R121</f>
        <v>0</v>
      </c>
      <c r="S154" s="140">
        <f t="shared" ref="S154:T154" si="34">S121</f>
        <v>0</v>
      </c>
      <c r="T154" s="112">
        <f t="shared" si="34"/>
        <v>0</v>
      </c>
      <c r="U154" s="171"/>
      <c r="V154" s="125"/>
      <c r="W154" s="125"/>
    </row>
    <row r="155" spans="1:23" ht="25.5" customHeight="1" thickBot="1" x14ac:dyDescent="0.3">
      <c r="A155" s="199" t="s">
        <v>100</v>
      </c>
      <c r="B155" s="200"/>
      <c r="C155" s="200"/>
      <c r="D155" s="201"/>
      <c r="E155" s="157"/>
      <c r="F155" s="158"/>
      <c r="G155" s="158"/>
      <c r="H155" s="159"/>
      <c r="I155" s="157">
        <f>J155+L155</f>
        <v>112.80000000000001</v>
      </c>
      <c r="J155" s="158">
        <f>J56</f>
        <v>87.7</v>
      </c>
      <c r="K155" s="158">
        <f t="shared" ref="K155:L155" si="35">K56</f>
        <v>22.2</v>
      </c>
      <c r="L155" s="159">
        <f t="shared" si="35"/>
        <v>25.1</v>
      </c>
      <c r="M155" s="157">
        <f>N155+P155</f>
        <v>91.3</v>
      </c>
      <c r="N155" s="158">
        <f>N56</f>
        <v>91.3</v>
      </c>
      <c r="O155" s="158">
        <f t="shared" ref="O155:P155" si="36">O56</f>
        <v>34.5</v>
      </c>
      <c r="P155" s="159">
        <f t="shared" si="36"/>
        <v>0</v>
      </c>
      <c r="Q155" s="157">
        <f>R155+T155</f>
        <v>0</v>
      </c>
      <c r="R155" s="158">
        <f>R56</f>
        <v>0</v>
      </c>
      <c r="S155" s="158">
        <f t="shared" ref="S155:T155" si="37">S56</f>
        <v>0</v>
      </c>
      <c r="T155" s="159">
        <f t="shared" si="37"/>
        <v>0</v>
      </c>
      <c r="U155" s="171"/>
      <c r="V155" s="125"/>
      <c r="W155" s="125"/>
    </row>
    <row r="156" spans="1:23" ht="12.75" customHeight="1" thickBot="1" x14ac:dyDescent="0.3">
      <c r="A156" s="231" t="s">
        <v>26</v>
      </c>
      <c r="B156" s="232"/>
      <c r="C156" s="232"/>
      <c r="D156" s="233"/>
      <c r="E156" s="152">
        <f t="shared" ref="E156" si="38">F156+H156</f>
        <v>89113.632000000012</v>
      </c>
      <c r="F156" s="153">
        <f>SUM(F126:F154)</f>
        <v>70291.982000000004</v>
      </c>
      <c r="G156" s="153">
        <f>SUM(G126:G154)</f>
        <v>36008.380000000005</v>
      </c>
      <c r="H156" s="153">
        <f>SUM(H126:H154)</f>
        <v>18821.650000000001</v>
      </c>
      <c r="I156" s="152">
        <f t="shared" ref="I156" si="39">J156+L156</f>
        <v>103578.69999999998</v>
      </c>
      <c r="J156" s="153">
        <f>SUM(J126:J155)</f>
        <v>77515.299999999988</v>
      </c>
      <c r="K156" s="153">
        <f t="shared" ref="K156" si="40">SUM(K126:K155)</f>
        <v>39693.599999999999</v>
      </c>
      <c r="L156" s="193">
        <f>SUM(L126:L155)</f>
        <v>26063.399999999994</v>
      </c>
      <c r="M156" s="194">
        <f>N156+P156</f>
        <v>105645.80000000002</v>
      </c>
      <c r="N156" s="195">
        <f>SUM(N126:N155)</f>
        <v>77394.10000000002</v>
      </c>
      <c r="O156" s="195">
        <f t="shared" ref="O156:P156" si="41">SUM(O126:O155)</f>
        <v>40050.799999999996</v>
      </c>
      <c r="P156" s="196">
        <f t="shared" si="41"/>
        <v>28251.699999999997</v>
      </c>
      <c r="Q156" s="154">
        <f t="shared" ref="Q156" si="42">R156+T156</f>
        <v>92746.200000000012</v>
      </c>
      <c r="R156" s="153">
        <f>SUM(R126:R154)</f>
        <v>77467.300000000017</v>
      </c>
      <c r="S156" s="153">
        <f>SUM(S126:S154)</f>
        <v>40820.919999999991</v>
      </c>
      <c r="T156" s="155">
        <f>SUM(T126:T154)</f>
        <v>15278.900000000001</v>
      </c>
      <c r="U156" s="125"/>
      <c r="V156" s="125"/>
      <c r="W156" s="125"/>
    </row>
    <row r="157" spans="1:23" ht="12.75" customHeight="1" x14ac:dyDescent="0.25">
      <c r="A157" s="229"/>
      <c r="B157" s="229"/>
      <c r="C157" s="229"/>
      <c r="D157" s="229"/>
    </row>
    <row r="158" spans="1:23" s="8" customFormat="1" ht="12.75" customHeight="1" x14ac:dyDescent="0.25">
      <c r="A158" s="230"/>
      <c r="B158" s="230"/>
      <c r="C158" s="230"/>
      <c r="D158" s="230"/>
      <c r="E158" s="25">
        <f>E156-E125</f>
        <v>0</v>
      </c>
      <c r="F158" s="25">
        <f>F156-F125</f>
        <v>0</v>
      </c>
      <c r="G158" s="25">
        <f>G156-G125</f>
        <v>0</v>
      </c>
      <c r="H158" s="25">
        <f>H156-H125</f>
        <v>0</v>
      </c>
      <c r="I158" s="25"/>
      <c r="J158" s="25">
        <f>J156-J125</f>
        <v>0</v>
      </c>
      <c r="K158" s="25">
        <f t="shared" ref="K158:T158" si="43">K156-K125</f>
        <v>0</v>
      </c>
      <c r="L158" s="25">
        <f t="shared" si="43"/>
        <v>0</v>
      </c>
      <c r="M158" s="25">
        <f t="shared" si="43"/>
        <v>0</v>
      </c>
      <c r="N158" s="25">
        <f t="shared" si="43"/>
        <v>0</v>
      </c>
      <c r="O158" s="25">
        <f t="shared" si="43"/>
        <v>0</v>
      </c>
      <c r="P158" s="25">
        <f t="shared" si="43"/>
        <v>0</v>
      </c>
      <c r="Q158" s="25">
        <f t="shared" si="43"/>
        <v>0</v>
      </c>
      <c r="R158" s="25">
        <f t="shared" si="43"/>
        <v>0</v>
      </c>
      <c r="S158" s="25">
        <f t="shared" si="43"/>
        <v>0</v>
      </c>
      <c r="T158" s="25">
        <f t="shared" si="43"/>
        <v>0</v>
      </c>
    </row>
    <row r="159" spans="1:23" ht="12.75" customHeight="1" x14ac:dyDescent="0.25">
      <c r="A159" s="229"/>
      <c r="B159" s="229"/>
      <c r="C159" s="229"/>
      <c r="D159" s="229"/>
    </row>
    <row r="160" spans="1:23" ht="12.75" customHeight="1" x14ac:dyDescent="0.25">
      <c r="A160" s="229"/>
      <c r="B160" s="229"/>
      <c r="C160" s="229"/>
      <c r="D160" s="229"/>
    </row>
    <row r="161" spans="1:4" ht="12.75" customHeight="1" x14ac:dyDescent="0.25">
      <c r="A161" s="229"/>
      <c r="B161" s="229"/>
      <c r="C161" s="229"/>
      <c r="D161" s="229"/>
    </row>
    <row r="162" spans="1:4" ht="12.75" customHeight="1" x14ac:dyDescent="0.25">
      <c r="A162" s="229"/>
      <c r="B162" s="229"/>
      <c r="C162" s="229"/>
      <c r="D162" s="229"/>
    </row>
    <row r="163" spans="1:4" ht="12.75" customHeight="1" x14ac:dyDescent="0.25">
      <c r="A163" s="229"/>
      <c r="B163" s="229"/>
      <c r="C163" s="229"/>
      <c r="D163" s="229"/>
    </row>
    <row r="164" spans="1:4" ht="12.75" customHeight="1" x14ac:dyDescent="0.25">
      <c r="A164" s="229"/>
      <c r="B164" s="229"/>
      <c r="C164" s="229"/>
      <c r="D164" s="229"/>
    </row>
    <row r="165" spans="1:4" x14ac:dyDescent="0.25">
      <c r="A165" s="229"/>
      <c r="B165" s="229"/>
      <c r="C165" s="229"/>
      <c r="D165" s="229"/>
    </row>
    <row r="166" spans="1:4" x14ac:dyDescent="0.25">
      <c r="A166" s="229"/>
      <c r="B166" s="229"/>
      <c r="C166" s="229"/>
      <c r="D166" s="229"/>
    </row>
  </sheetData>
  <mergeCells count="105">
    <mergeCell ref="A61:D61"/>
    <mergeCell ref="C74:C84"/>
    <mergeCell ref="B74:B84"/>
    <mergeCell ref="A74:A84"/>
    <mergeCell ref="A85:D85"/>
    <mergeCell ref="A128:D128"/>
    <mergeCell ref="A133:D133"/>
    <mergeCell ref="A134:D134"/>
    <mergeCell ref="A106:D106"/>
    <mergeCell ref="A132:D132"/>
    <mergeCell ref="A131:D131"/>
    <mergeCell ref="A130:D130"/>
    <mergeCell ref="A126:D126"/>
    <mergeCell ref="A127:D127"/>
    <mergeCell ref="A125:D125"/>
    <mergeCell ref="C107:C123"/>
    <mergeCell ref="B107:B123"/>
    <mergeCell ref="A107:A123"/>
    <mergeCell ref="A129:D129"/>
    <mergeCell ref="A73:D73"/>
    <mergeCell ref="C62:C72"/>
    <mergeCell ref="B62:B72"/>
    <mergeCell ref="A62:A72"/>
    <mergeCell ref="C48:C60"/>
    <mergeCell ref="B48:B60"/>
    <mergeCell ref="A48:A60"/>
    <mergeCell ref="A4:A7"/>
    <mergeCell ref="E4:H4"/>
    <mergeCell ref="J5:L5"/>
    <mergeCell ref="B4:B7"/>
    <mergeCell ref="A22:A30"/>
    <mergeCell ref="B22:B30"/>
    <mergeCell ref="A21:D21"/>
    <mergeCell ref="C8:C19"/>
    <mergeCell ref="C22:C30"/>
    <mergeCell ref="A32:A46"/>
    <mergeCell ref="B32:B46"/>
    <mergeCell ref="C32:C46"/>
    <mergeCell ref="A31:D31"/>
    <mergeCell ref="A47:D47"/>
    <mergeCell ref="B8:B20"/>
    <mergeCell ref="A8:A20"/>
    <mergeCell ref="Q1:T1"/>
    <mergeCell ref="I4:L4"/>
    <mergeCell ref="A2:T2"/>
    <mergeCell ref="M4:P4"/>
    <mergeCell ref="S3:T3"/>
    <mergeCell ref="D4:D7"/>
    <mergeCell ref="F5:H5"/>
    <mergeCell ref="E5:E7"/>
    <mergeCell ref="H6:H7"/>
    <mergeCell ref="F6:G6"/>
    <mergeCell ref="R5:T5"/>
    <mergeCell ref="R6:S6"/>
    <mergeCell ref="J6:K6"/>
    <mergeCell ref="Q4:T4"/>
    <mergeCell ref="T6:T7"/>
    <mergeCell ref="I5:I7"/>
    <mergeCell ref="M5:M7"/>
    <mergeCell ref="P6:P7"/>
    <mergeCell ref="C4:C7"/>
    <mergeCell ref="Q5:Q7"/>
    <mergeCell ref="L6:L7"/>
    <mergeCell ref="N6:O6"/>
    <mergeCell ref="N5:P5"/>
    <mergeCell ref="A166:D166"/>
    <mergeCell ref="A141:D141"/>
    <mergeCell ref="A164:D164"/>
    <mergeCell ref="A143:D143"/>
    <mergeCell ref="A144:D144"/>
    <mergeCell ref="A162:D162"/>
    <mergeCell ref="A163:D163"/>
    <mergeCell ref="A145:D145"/>
    <mergeCell ref="A142:D142"/>
    <mergeCell ref="A158:D158"/>
    <mergeCell ref="A160:D160"/>
    <mergeCell ref="A161:D161"/>
    <mergeCell ref="A156:D156"/>
    <mergeCell ref="A159:D159"/>
    <mergeCell ref="A146:D146"/>
    <mergeCell ref="A147:D147"/>
    <mergeCell ref="A165:D165"/>
    <mergeCell ref="A157:D157"/>
    <mergeCell ref="A149:D149"/>
    <mergeCell ref="A148:D148"/>
    <mergeCell ref="A150:D150"/>
    <mergeCell ref="A151:D151"/>
    <mergeCell ref="A154:D154"/>
    <mergeCell ref="A152:D152"/>
    <mergeCell ref="A155:D155"/>
    <mergeCell ref="A153:D153"/>
    <mergeCell ref="A140:D140"/>
    <mergeCell ref="A97:D97"/>
    <mergeCell ref="B86:B96"/>
    <mergeCell ref="A86:A96"/>
    <mergeCell ref="A137:D137"/>
    <mergeCell ref="C86:C96"/>
    <mergeCell ref="A124:D124"/>
    <mergeCell ref="A139:D139"/>
    <mergeCell ref="A138:D138"/>
    <mergeCell ref="A136:D136"/>
    <mergeCell ref="A135:D135"/>
    <mergeCell ref="A98:A105"/>
    <mergeCell ref="B98:B105"/>
    <mergeCell ref="C98:C105"/>
  </mergeCells>
  <phoneticPr fontId="0" type="noConversion"/>
  <pageMargins left="0.15748031496062992" right="0.15748031496062992" top="0.42" bottom="0.19685039370078741" header="0.11811023622047245" footer="0"/>
  <pageSetup paperSize="9" scale="74" fitToHeight="0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3"/>
  <dimension ref="A1:K37"/>
  <sheetViews>
    <sheetView zoomScale="85" zoomScaleNormal="85" workbookViewId="0">
      <selection activeCell="P32" sqref="P32"/>
    </sheetView>
  </sheetViews>
  <sheetFormatPr defaultColWidth="9.1796875" defaultRowHeight="12.5" x14ac:dyDescent="0.25"/>
  <cols>
    <col min="1" max="1" width="10.54296875" style="13" customWidth="1"/>
    <col min="2" max="2" width="36.7265625" style="13" customWidth="1"/>
    <col min="3" max="3" width="10.81640625" style="13" customWidth="1"/>
    <col min="4" max="4" width="45.453125" style="13" customWidth="1"/>
    <col min="5" max="5" width="13.453125" style="30" customWidth="1"/>
    <col min="6" max="16384" width="9.1796875" style="13"/>
  </cols>
  <sheetData>
    <row r="1" spans="1:11" ht="15.75" customHeight="1" x14ac:dyDescent="0.25">
      <c r="A1" s="284" t="s">
        <v>97</v>
      </c>
      <c r="B1" s="284"/>
      <c r="C1" s="284"/>
      <c r="D1" s="284"/>
      <c r="E1" s="284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31" t="s">
        <v>44</v>
      </c>
      <c r="F2" s="20" t="s">
        <v>43</v>
      </c>
      <c r="G2" s="12"/>
      <c r="H2" s="12"/>
      <c r="I2" s="12"/>
      <c r="J2" s="12"/>
      <c r="K2" s="12"/>
    </row>
    <row r="3" spans="1:11" ht="36.75" customHeight="1" x14ac:dyDescent="0.25">
      <c r="A3" s="292">
        <v>1</v>
      </c>
      <c r="B3" s="289" t="s">
        <v>45</v>
      </c>
      <c r="C3" s="14">
        <v>1</v>
      </c>
      <c r="D3" s="15" t="s">
        <v>10</v>
      </c>
      <c r="E3" s="27">
        <f>'1 lentele'!I21</f>
        <v>34612.6</v>
      </c>
      <c r="F3" s="12">
        <f t="shared" ref="F3:F11" si="0">E3/$E$12*100</f>
        <v>33.416715985043254</v>
      </c>
      <c r="G3" s="12"/>
      <c r="H3" s="12"/>
      <c r="I3" s="12"/>
      <c r="J3" s="12"/>
      <c r="K3" s="12"/>
    </row>
    <row r="4" spans="1:11" ht="33.75" customHeight="1" x14ac:dyDescent="0.25">
      <c r="A4" s="293"/>
      <c r="B4" s="290"/>
      <c r="C4" s="14">
        <v>2</v>
      </c>
      <c r="D4" s="15" t="s">
        <v>15</v>
      </c>
      <c r="E4" s="27">
        <f>'1 lentele'!I31</f>
        <v>1510.1999999999998</v>
      </c>
      <c r="F4" s="12">
        <f t="shared" si="0"/>
        <v>1.4580217747471247</v>
      </c>
      <c r="G4" s="12"/>
      <c r="H4" s="12"/>
      <c r="I4" s="12"/>
      <c r="J4" s="12"/>
      <c r="K4" s="12"/>
    </row>
    <row r="5" spans="1:11" ht="25" x14ac:dyDescent="0.25">
      <c r="A5" s="294"/>
      <c r="B5" s="291"/>
      <c r="C5" s="14" t="s">
        <v>37</v>
      </c>
      <c r="D5" s="16" t="s">
        <v>21</v>
      </c>
      <c r="E5" s="27">
        <f>'1 lentele'!I85</f>
        <v>12085.9</v>
      </c>
      <c r="F5" s="12">
        <f t="shared" si="0"/>
        <v>11.668325630655724</v>
      </c>
      <c r="G5" s="12"/>
      <c r="H5" s="12"/>
      <c r="I5" s="12"/>
      <c r="J5" s="12"/>
      <c r="K5" s="12"/>
    </row>
    <row r="6" spans="1:11" ht="38.25" customHeight="1" x14ac:dyDescent="0.25">
      <c r="A6" s="287" t="s">
        <v>32</v>
      </c>
      <c r="B6" s="288" t="s">
        <v>33</v>
      </c>
      <c r="C6" s="14" t="s">
        <v>34</v>
      </c>
      <c r="D6" s="15" t="s">
        <v>17</v>
      </c>
      <c r="E6" s="27">
        <f>'1 lentele'!I47</f>
        <v>8677.4</v>
      </c>
      <c r="F6" s="12">
        <f t="shared" si="0"/>
        <v>8.3775911456699106</v>
      </c>
      <c r="G6" s="12"/>
      <c r="H6" s="12"/>
      <c r="I6" s="12"/>
      <c r="J6" s="12"/>
      <c r="K6" s="12"/>
    </row>
    <row r="7" spans="1:11" ht="24.75" customHeight="1" x14ac:dyDescent="0.25">
      <c r="A7" s="287"/>
      <c r="B7" s="288"/>
      <c r="C7" s="14" t="s">
        <v>35</v>
      </c>
      <c r="D7" s="15" t="s">
        <v>20</v>
      </c>
      <c r="E7" s="27">
        <f>'1 lentele'!I61</f>
        <v>1745.3</v>
      </c>
      <c r="F7" s="12">
        <f t="shared" si="0"/>
        <v>1.6849989428328409</v>
      </c>
      <c r="G7" s="12"/>
      <c r="H7" s="12"/>
      <c r="I7" s="12"/>
      <c r="J7" s="12"/>
      <c r="K7" s="12"/>
    </row>
    <row r="8" spans="1:11" ht="22.5" customHeight="1" x14ac:dyDescent="0.25">
      <c r="A8" s="287"/>
      <c r="B8" s="288"/>
      <c r="C8" s="14" t="s">
        <v>36</v>
      </c>
      <c r="D8" s="120" t="s">
        <v>102</v>
      </c>
      <c r="E8" s="27">
        <f>'1 lentele'!I73</f>
        <v>26277</v>
      </c>
      <c r="F8" s="12">
        <f t="shared" si="0"/>
        <v>25.369115464859089</v>
      </c>
      <c r="G8" s="12"/>
      <c r="H8" s="12"/>
      <c r="I8" s="12"/>
      <c r="J8" s="12"/>
      <c r="K8" s="12"/>
    </row>
    <row r="9" spans="1:11" ht="32.25" customHeight="1" x14ac:dyDescent="0.25">
      <c r="A9" s="286" t="s">
        <v>34</v>
      </c>
      <c r="B9" s="288" t="s">
        <v>38</v>
      </c>
      <c r="C9" s="14" t="s">
        <v>39</v>
      </c>
      <c r="D9" s="120" t="s">
        <v>22</v>
      </c>
      <c r="E9" s="27">
        <f>'1 lentele'!I97</f>
        <v>5335.2999999999993</v>
      </c>
      <c r="F9" s="12">
        <f t="shared" si="0"/>
        <v>5.1509625048393151</v>
      </c>
      <c r="G9" s="12"/>
      <c r="H9" s="12"/>
      <c r="I9" s="12"/>
      <c r="J9" s="12"/>
      <c r="K9" s="12"/>
    </row>
    <row r="10" spans="1:11" ht="21" customHeight="1" x14ac:dyDescent="0.25">
      <c r="A10" s="287"/>
      <c r="B10" s="288"/>
      <c r="C10" s="14" t="s">
        <v>40</v>
      </c>
      <c r="D10" s="15" t="s">
        <v>23</v>
      </c>
      <c r="E10" s="27">
        <f>'1 lentele'!I106</f>
        <v>3193.2</v>
      </c>
      <c r="F10" s="12">
        <f t="shared" si="0"/>
        <v>3.0828732162114409</v>
      </c>
      <c r="G10" s="12"/>
      <c r="H10" s="12"/>
      <c r="I10" s="12"/>
      <c r="J10" s="12"/>
      <c r="K10" s="12"/>
    </row>
    <row r="11" spans="1:11" ht="25" x14ac:dyDescent="0.25">
      <c r="A11" s="26" t="s">
        <v>35</v>
      </c>
      <c r="B11" s="15" t="s">
        <v>41</v>
      </c>
      <c r="C11" s="14" t="s">
        <v>42</v>
      </c>
      <c r="D11" s="15" t="s">
        <v>24</v>
      </c>
      <c r="E11" s="27">
        <f>'1 lentele'!I124</f>
        <v>10141.799999999999</v>
      </c>
      <c r="F11" s="12">
        <f t="shared" si="0"/>
        <v>9.7913953351412975</v>
      </c>
      <c r="G11" s="12"/>
      <c r="H11" s="12"/>
      <c r="I11" s="12"/>
      <c r="J11" s="12"/>
      <c r="K11" s="12"/>
    </row>
    <row r="12" spans="1:11" ht="16.5" customHeight="1" x14ac:dyDescent="0.25">
      <c r="A12" s="285"/>
      <c r="B12" s="285"/>
      <c r="C12" s="285"/>
      <c r="D12" s="12"/>
      <c r="E12" s="28">
        <f>SUM(E3:E11)</f>
        <v>103578.7</v>
      </c>
      <c r="F12" s="12"/>
      <c r="G12" s="12"/>
      <c r="H12" s="12"/>
      <c r="I12" s="12"/>
      <c r="J12" s="12"/>
      <c r="K12" s="12"/>
    </row>
    <row r="13" spans="1:11" x14ac:dyDescent="0.25">
      <c r="A13" s="17"/>
      <c r="B13" s="12"/>
      <c r="C13" s="17"/>
      <c r="D13" s="12"/>
      <c r="E13" s="28"/>
      <c r="F13" s="12"/>
      <c r="G13" s="12"/>
      <c r="H13" s="12"/>
      <c r="I13" s="12"/>
      <c r="J13" s="12"/>
      <c r="K13" s="12"/>
    </row>
    <row r="14" spans="1:11" x14ac:dyDescent="0.25">
      <c r="A14" s="17"/>
      <c r="B14" s="12"/>
      <c r="C14" s="17"/>
      <c r="D14" s="12"/>
      <c r="E14" s="28"/>
      <c r="F14" s="12"/>
      <c r="G14" s="12"/>
      <c r="H14" s="12"/>
      <c r="I14" s="12"/>
      <c r="J14" s="12"/>
      <c r="K14" s="12"/>
    </row>
    <row r="15" spans="1:11" x14ac:dyDescent="0.25">
      <c r="A15" s="17"/>
      <c r="B15" s="12"/>
      <c r="C15" s="17"/>
      <c r="D15" s="12"/>
      <c r="E15" s="28"/>
      <c r="F15" s="12"/>
      <c r="G15" s="12"/>
      <c r="H15" s="12"/>
      <c r="I15" s="12"/>
      <c r="J15" s="12"/>
      <c r="K15" s="12"/>
    </row>
    <row r="16" spans="1:11" ht="25" x14ac:dyDescent="0.25">
      <c r="A16" s="17"/>
      <c r="B16" s="12"/>
      <c r="C16" s="17"/>
      <c r="D16" s="16" t="s">
        <v>45</v>
      </c>
      <c r="E16" s="29">
        <f>E3+E4+E5</f>
        <v>48208.7</v>
      </c>
      <c r="F16" s="12"/>
      <c r="G16" s="12"/>
      <c r="H16" s="12"/>
      <c r="I16" s="12"/>
      <c r="J16" s="12"/>
      <c r="K16" s="12"/>
    </row>
    <row r="17" spans="1:11" ht="12.75" customHeight="1" x14ac:dyDescent="0.25">
      <c r="A17" s="17"/>
      <c r="C17" s="18"/>
      <c r="D17" s="15" t="s">
        <v>33</v>
      </c>
      <c r="E17" s="29">
        <f>E6+E7+E8</f>
        <v>36699.699999999997</v>
      </c>
      <c r="F17" s="12"/>
      <c r="G17" s="12"/>
      <c r="H17" s="12"/>
      <c r="I17" s="12"/>
      <c r="J17" s="12"/>
      <c r="K17" s="12"/>
    </row>
    <row r="18" spans="1:11" x14ac:dyDescent="0.25">
      <c r="A18" s="17"/>
      <c r="C18" s="17"/>
      <c r="D18" s="15" t="s">
        <v>38</v>
      </c>
      <c r="E18" s="29">
        <f>E9+E10</f>
        <v>8528.5</v>
      </c>
      <c r="F18" s="12"/>
      <c r="G18" s="12"/>
      <c r="H18" s="12"/>
      <c r="I18" s="12"/>
      <c r="J18" s="12"/>
      <c r="K18" s="12"/>
    </row>
    <row r="19" spans="1:11" x14ac:dyDescent="0.25">
      <c r="A19" s="17"/>
      <c r="C19" s="17"/>
      <c r="D19" s="15" t="s">
        <v>41</v>
      </c>
      <c r="E19" s="29">
        <f>E11</f>
        <v>10141.799999999999</v>
      </c>
      <c r="F19" s="12"/>
      <c r="G19" s="12"/>
      <c r="H19" s="12"/>
      <c r="I19" s="12"/>
      <c r="J19" s="12"/>
      <c r="K19" s="12"/>
    </row>
    <row r="20" spans="1:11" x14ac:dyDescent="0.25">
      <c r="A20" s="17"/>
      <c r="C20" s="12"/>
      <c r="D20" s="15"/>
      <c r="E20" s="29">
        <f>SUM(E16:E19)</f>
        <v>103578.7</v>
      </c>
      <c r="F20" s="12"/>
      <c r="G20" s="12"/>
      <c r="H20" s="12"/>
      <c r="I20" s="12"/>
      <c r="J20" s="12"/>
      <c r="K20" s="12"/>
    </row>
    <row r="21" spans="1:11" x14ac:dyDescent="0.25">
      <c r="A21" s="17"/>
      <c r="B21" s="12"/>
      <c r="C21" s="12"/>
      <c r="D21" s="12"/>
      <c r="E21" s="28"/>
      <c r="F21" s="12"/>
      <c r="G21" s="12"/>
      <c r="H21" s="12"/>
      <c r="I21" s="12"/>
      <c r="J21" s="12"/>
      <c r="K21" s="12"/>
    </row>
    <row r="22" spans="1:11" x14ac:dyDescent="0.25">
      <c r="A22" s="17"/>
      <c r="B22" s="12"/>
      <c r="C22" s="12"/>
      <c r="D22" s="12"/>
      <c r="E22" s="28"/>
      <c r="F22" s="12"/>
      <c r="G22" s="12"/>
      <c r="H22" s="12"/>
      <c r="I22" s="12"/>
      <c r="J22" s="12"/>
      <c r="K22" s="12"/>
    </row>
    <row r="23" spans="1:11" x14ac:dyDescent="0.25">
      <c r="A23" s="17"/>
      <c r="B23" s="12"/>
      <c r="C23" s="12"/>
      <c r="D23" s="12"/>
      <c r="E23" s="28"/>
      <c r="F23" s="12"/>
      <c r="G23" s="12"/>
      <c r="H23" s="12"/>
      <c r="I23" s="12"/>
      <c r="J23" s="12"/>
      <c r="K23" s="12"/>
    </row>
    <row r="24" spans="1:11" x14ac:dyDescent="0.25">
      <c r="A24" s="17"/>
      <c r="B24" s="12"/>
      <c r="C24" s="12"/>
      <c r="D24" s="12"/>
      <c r="E24" s="28"/>
      <c r="F24" s="12"/>
      <c r="G24" s="12"/>
      <c r="H24" s="12"/>
      <c r="I24" s="12"/>
      <c r="J24" s="12"/>
      <c r="K24" s="12"/>
    </row>
    <row r="25" spans="1:11" x14ac:dyDescent="0.25">
      <c r="A25" s="12"/>
      <c r="B25" s="12"/>
      <c r="C25" s="12"/>
      <c r="D25" s="12"/>
      <c r="E25" s="28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28"/>
      <c r="F26" s="12"/>
      <c r="G26" s="12"/>
      <c r="H26" s="12"/>
      <c r="I26" s="12"/>
      <c r="J26" s="12"/>
      <c r="K26" s="12"/>
    </row>
    <row r="27" spans="1:11" x14ac:dyDescent="0.25">
      <c r="A27" s="12"/>
      <c r="B27" s="12"/>
      <c r="C27" s="12"/>
      <c r="D27" s="12"/>
      <c r="E27" s="28"/>
      <c r="F27" s="12"/>
      <c r="G27" s="12"/>
      <c r="H27" s="12"/>
      <c r="I27" s="12"/>
      <c r="J27" s="12"/>
      <c r="K27" s="12"/>
    </row>
    <row r="28" spans="1:11" x14ac:dyDescent="0.25">
      <c r="A28" s="12"/>
      <c r="B28" s="12"/>
      <c r="C28" s="12"/>
      <c r="D28" s="12"/>
      <c r="E28" s="28"/>
      <c r="F28" s="12"/>
      <c r="G28" s="12"/>
      <c r="H28" s="12"/>
      <c r="I28" s="12"/>
      <c r="J28" s="12"/>
      <c r="K28" s="12"/>
    </row>
    <row r="29" spans="1:11" x14ac:dyDescent="0.25">
      <c r="A29" s="12"/>
      <c r="B29" s="12"/>
      <c r="C29" s="12"/>
      <c r="D29" s="12"/>
      <c r="E29" s="28"/>
      <c r="F29" s="12"/>
      <c r="G29" s="12"/>
      <c r="H29" s="12"/>
      <c r="I29" s="12"/>
      <c r="J29" s="12"/>
      <c r="K29" s="12"/>
    </row>
    <row r="30" spans="1:11" x14ac:dyDescent="0.25">
      <c r="A30" s="12"/>
      <c r="B30" s="12"/>
      <c r="C30" s="12"/>
      <c r="D30" s="12"/>
      <c r="E30" s="28"/>
      <c r="F30" s="12"/>
      <c r="G30" s="12"/>
      <c r="H30" s="12"/>
      <c r="I30" s="12"/>
      <c r="J30" s="12"/>
      <c r="K30" s="12"/>
    </row>
    <row r="31" spans="1:11" x14ac:dyDescent="0.25">
      <c r="A31" s="12"/>
      <c r="B31" s="12"/>
      <c r="C31" s="12"/>
      <c r="D31" s="12"/>
      <c r="E31" s="28"/>
      <c r="F31" s="12"/>
      <c r="G31" s="12"/>
      <c r="H31" s="12"/>
      <c r="I31" s="12"/>
      <c r="J31" s="12"/>
      <c r="K31" s="12"/>
    </row>
    <row r="32" spans="1:11" x14ac:dyDescent="0.25">
      <c r="A32" s="12"/>
      <c r="B32" s="12"/>
      <c r="C32" s="12"/>
      <c r="D32" s="12"/>
      <c r="E32" s="28"/>
      <c r="F32" s="12"/>
      <c r="G32" s="12"/>
      <c r="H32" s="12"/>
      <c r="I32" s="12"/>
      <c r="J32" s="12"/>
      <c r="K32" s="12"/>
    </row>
    <row r="33" spans="1:11" x14ac:dyDescent="0.25">
      <c r="A33" s="12"/>
      <c r="B33" s="12"/>
      <c r="C33" s="12"/>
      <c r="D33" s="12"/>
      <c r="E33" s="28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28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28"/>
      <c r="F35" s="12"/>
      <c r="G35" s="12"/>
      <c r="H35" s="12"/>
      <c r="I35" s="12"/>
      <c r="J35" s="12"/>
      <c r="K35" s="12"/>
    </row>
    <row r="36" spans="1:11" x14ac:dyDescent="0.25">
      <c r="A36" s="12"/>
      <c r="B36" s="12"/>
      <c r="C36" s="12"/>
      <c r="D36" s="12"/>
      <c r="E36" s="28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28"/>
      <c r="F37" s="12"/>
      <c r="G37" s="12"/>
      <c r="H37" s="12"/>
      <c r="I37" s="12"/>
      <c r="J37" s="12"/>
      <c r="K37" s="12"/>
    </row>
  </sheetData>
  <mergeCells count="8">
    <mergeCell ref="A1:E1"/>
    <mergeCell ref="A12:C12"/>
    <mergeCell ref="A9:A10"/>
    <mergeCell ref="B9:B10"/>
    <mergeCell ref="A6:A8"/>
    <mergeCell ref="B6:B8"/>
    <mergeCell ref="B3:B5"/>
    <mergeCell ref="A3:A5"/>
  </mergeCells>
  <phoneticPr fontId="15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1 lentele</vt:lpstr>
      <vt:lpstr>2021 m. tikslai</vt:lpstr>
      <vt:lpstr>'1 lentele'!Print_Area</vt:lpstr>
      <vt:lpstr>'1 lentele'!Print_Titles</vt:lpstr>
    </vt:vector>
  </TitlesOfParts>
  <Company>Silutes r.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Vartotojas</cp:lastModifiedBy>
  <cp:lastPrinted>2021-01-20T09:53:29Z</cp:lastPrinted>
  <dcterms:created xsi:type="dcterms:W3CDTF">2005-07-20T12:43:59Z</dcterms:created>
  <dcterms:modified xsi:type="dcterms:W3CDTF">2021-07-14T19:39:01Z</dcterms:modified>
</cp:coreProperties>
</file>