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Strateginio planavimo ir projektu valdymo skyrius\Bendras Strateginis\1 VARDAI\Vaidos\STRATEGINIS PLANAVIMAS\SVP 2021-2023 m\2021-2023 tikslinimas_2021-11\TS SVP 2021_2023_2021-11-25_T11-\"/>
    </mc:Choice>
  </mc:AlternateContent>
  <bookViews>
    <workbookView showHorizontalScroll="0" showVerticalScroll="0" showSheetTabs="0" xWindow="0" yWindow="0" windowWidth="28800" windowHeight="12435" tabRatio="500"/>
  </bookViews>
  <sheets>
    <sheet name="2020_01_22" sheetId="1" r:id="rId1"/>
  </sheets>
  <definedNames>
    <definedName name="_xlnm.Print_Area" localSheetId="0">'2020_01_22'!$A$1:$Y$61</definedName>
    <definedName name="_xlnm.Print_Titles" localSheetId="0">'2020_01_22'!$4:$7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" i="1" l="1"/>
  <c r="O12" i="1"/>
  <c r="T44" i="1"/>
  <c r="Q44" i="1" s="1"/>
  <c r="P44" i="1"/>
  <c r="M44" i="1"/>
  <c r="M45" i="1"/>
  <c r="P45" i="1"/>
  <c r="M12" i="1" l="1"/>
  <c r="M41" i="1" l="1"/>
  <c r="X14" i="1" l="1"/>
  <c r="X15" i="1" s="1"/>
  <c r="W14" i="1"/>
  <c r="W15" i="1" s="1"/>
  <c r="V14" i="1"/>
  <c r="V15" i="1" s="1"/>
  <c r="U13" i="1"/>
  <c r="T14" i="1"/>
  <c r="T15" i="1" s="1"/>
  <c r="S14" i="1"/>
  <c r="S15" i="1" s="1"/>
  <c r="R14" i="1"/>
  <c r="R15" i="1" s="1"/>
  <c r="Q13" i="1"/>
  <c r="Q14" i="1" l="1"/>
  <c r="Q15" i="1"/>
  <c r="U14" i="1"/>
  <c r="U15" i="1"/>
  <c r="X58" i="1"/>
  <c r="W58" i="1"/>
  <c r="V58" i="1"/>
  <c r="U58" i="1" s="1"/>
  <c r="T58" i="1"/>
  <c r="S58" i="1"/>
  <c r="R58" i="1"/>
  <c r="P58" i="1"/>
  <c r="M58" i="1" s="1"/>
  <c r="O58" i="1"/>
  <c r="N58" i="1"/>
  <c r="K58" i="1"/>
  <c r="L58" i="1"/>
  <c r="J58" i="1"/>
  <c r="X57" i="1"/>
  <c r="W57" i="1"/>
  <c r="V57" i="1"/>
  <c r="U57" i="1" s="1"/>
  <c r="T57" i="1"/>
  <c r="S57" i="1"/>
  <c r="R57" i="1"/>
  <c r="P57" i="1"/>
  <c r="O57" i="1"/>
  <c r="N57" i="1"/>
  <c r="K57" i="1"/>
  <c r="L57" i="1"/>
  <c r="J57" i="1"/>
  <c r="Q57" i="1" l="1"/>
  <c r="M57" i="1"/>
  <c r="I58" i="1"/>
  <c r="Q58" i="1"/>
  <c r="X51" i="1" l="1"/>
  <c r="W51" i="1"/>
  <c r="V51" i="1"/>
  <c r="T51" i="1"/>
  <c r="S51" i="1"/>
  <c r="R51" i="1"/>
  <c r="P51" i="1"/>
  <c r="O51" i="1"/>
  <c r="N51" i="1"/>
  <c r="X54" i="1"/>
  <c r="W54" i="1"/>
  <c r="V54" i="1"/>
  <c r="T54" i="1"/>
  <c r="S54" i="1"/>
  <c r="R54" i="1"/>
  <c r="P54" i="1"/>
  <c r="O54" i="1"/>
  <c r="N54" i="1"/>
  <c r="K54" i="1"/>
  <c r="J54" i="1"/>
  <c r="M54" i="1" l="1"/>
  <c r="U20" i="1"/>
  <c r="Q20" i="1"/>
  <c r="X22" i="1"/>
  <c r="W22" i="1"/>
  <c r="V22" i="1"/>
  <c r="T22" i="1"/>
  <c r="S22" i="1"/>
  <c r="R22" i="1"/>
  <c r="Q22" i="1" l="1"/>
  <c r="U22" i="1"/>
  <c r="X56" i="1" l="1"/>
  <c r="W56" i="1"/>
  <c r="V56" i="1"/>
  <c r="U56" i="1" s="1"/>
  <c r="T56" i="1"/>
  <c r="S56" i="1"/>
  <c r="R56" i="1"/>
  <c r="P56" i="1"/>
  <c r="M56" i="1" s="1"/>
  <c r="O56" i="1"/>
  <c r="N56" i="1"/>
  <c r="K56" i="1"/>
  <c r="L56" i="1"/>
  <c r="J56" i="1"/>
  <c r="I56" i="1" s="1"/>
  <c r="X42" i="1"/>
  <c r="W42" i="1"/>
  <c r="V42" i="1"/>
  <c r="T42" i="1"/>
  <c r="S42" i="1"/>
  <c r="R42" i="1"/>
  <c r="P42" i="1"/>
  <c r="O42" i="1"/>
  <c r="N42" i="1"/>
  <c r="L42" i="1"/>
  <c r="K42" i="1"/>
  <c r="J42" i="1"/>
  <c r="M40" i="1"/>
  <c r="Q56" i="1" l="1"/>
  <c r="P14" i="1" l="1"/>
  <c r="O14" i="1"/>
  <c r="O15" i="1" s="1"/>
  <c r="N14" i="1"/>
  <c r="N15" i="1" s="1"/>
  <c r="M13" i="1"/>
  <c r="U44" i="1"/>
  <c r="M15" i="1" l="1"/>
  <c r="P15" i="1"/>
  <c r="M14" i="1"/>
  <c r="L54" i="1" l="1"/>
  <c r="I54" i="1" s="1"/>
  <c r="X37" i="1" l="1"/>
  <c r="T37" i="1"/>
  <c r="P37" i="1"/>
  <c r="I36" i="1"/>
  <c r="Q36" i="1"/>
  <c r="U36" i="1"/>
  <c r="W37" i="1" l="1"/>
  <c r="V37" i="1"/>
  <c r="U35" i="1"/>
  <c r="U37" i="1" s="1"/>
  <c r="S37" i="1"/>
  <c r="R37" i="1"/>
  <c r="Q35" i="1"/>
  <c r="Q37" i="1" s="1"/>
  <c r="M38" i="1"/>
  <c r="I41" i="1"/>
  <c r="I38" i="1"/>
  <c r="I35" i="1"/>
  <c r="I37" i="1" s="1"/>
  <c r="I29" i="1"/>
  <c r="M27" i="1"/>
  <c r="I27" i="1"/>
  <c r="I28" i="1" s="1"/>
  <c r="I24" i="1"/>
  <c r="I23" i="1"/>
  <c r="I21" i="1"/>
  <c r="I13" i="1"/>
  <c r="K51" i="1"/>
  <c r="J51" i="1"/>
  <c r="I18" i="1"/>
  <c r="I17" i="1"/>
  <c r="L51" i="1" l="1"/>
  <c r="U51" i="1"/>
  <c r="Q51" i="1"/>
  <c r="I22" i="1"/>
  <c r="I12" i="1"/>
  <c r="I51" i="1" l="1"/>
  <c r="U29" i="1"/>
  <c r="Q29" i="1"/>
  <c r="X30" i="1"/>
  <c r="W30" i="1"/>
  <c r="V30" i="1"/>
  <c r="T30" i="1"/>
  <c r="S30" i="1"/>
  <c r="R30" i="1"/>
  <c r="P30" i="1"/>
  <c r="O30" i="1"/>
  <c r="N30" i="1"/>
  <c r="K30" i="1"/>
  <c r="L30" i="1"/>
  <c r="J30" i="1"/>
  <c r="Q30" i="1" l="1"/>
  <c r="I30" i="1"/>
  <c r="M30" i="1"/>
  <c r="U30" i="1"/>
  <c r="M51" i="1" l="1"/>
  <c r="X55" i="1" l="1"/>
  <c r="W55" i="1"/>
  <c r="V55" i="1"/>
  <c r="T55" i="1"/>
  <c r="S55" i="1"/>
  <c r="R55" i="1"/>
  <c r="P55" i="1"/>
  <c r="O55" i="1"/>
  <c r="N55" i="1"/>
  <c r="L55" i="1"/>
  <c r="K55" i="1"/>
  <c r="J55" i="1"/>
  <c r="I55" i="1"/>
  <c r="X53" i="1"/>
  <c r="W53" i="1"/>
  <c r="V53" i="1"/>
  <c r="T53" i="1"/>
  <c r="S53" i="1"/>
  <c r="R53" i="1"/>
  <c r="P53" i="1"/>
  <c r="O53" i="1"/>
  <c r="N53" i="1"/>
  <c r="L53" i="1"/>
  <c r="K53" i="1"/>
  <c r="J53" i="1"/>
  <c r="X52" i="1"/>
  <c r="W52" i="1"/>
  <c r="V52" i="1"/>
  <c r="V59" i="1" s="1"/>
  <c r="T52" i="1"/>
  <c r="S52" i="1"/>
  <c r="S59" i="1" s="1"/>
  <c r="R52" i="1"/>
  <c r="P52" i="1"/>
  <c r="P59" i="1" s="1"/>
  <c r="O52" i="1"/>
  <c r="N52" i="1"/>
  <c r="N59" i="1" s="1"/>
  <c r="L52" i="1"/>
  <c r="K52" i="1"/>
  <c r="K59" i="1" s="1"/>
  <c r="J52" i="1"/>
  <c r="X47" i="1"/>
  <c r="X48" i="1" s="1"/>
  <c r="X49" i="1" s="1"/>
  <c r="W47" i="1"/>
  <c r="W48" i="1" s="1"/>
  <c r="W49" i="1" s="1"/>
  <c r="V47" i="1"/>
  <c r="V48" i="1" s="1"/>
  <c r="V49" i="1" s="1"/>
  <c r="T47" i="1"/>
  <c r="T48" i="1" s="1"/>
  <c r="T49" i="1" s="1"/>
  <c r="Q49" i="1" s="1"/>
  <c r="S47" i="1"/>
  <c r="S48" i="1" s="1"/>
  <c r="S49" i="1" s="1"/>
  <c r="R47" i="1"/>
  <c r="R48" i="1" s="1"/>
  <c r="R49" i="1" s="1"/>
  <c r="P47" i="1"/>
  <c r="P48" i="1" s="1"/>
  <c r="P49" i="1" s="1"/>
  <c r="O47" i="1"/>
  <c r="N47" i="1"/>
  <c r="L47" i="1"/>
  <c r="K47" i="1"/>
  <c r="K48" i="1" s="1"/>
  <c r="K49" i="1" s="1"/>
  <c r="J47" i="1"/>
  <c r="Q41" i="1"/>
  <c r="M55" i="1"/>
  <c r="Q39" i="1"/>
  <c r="Q38" i="1"/>
  <c r="O37" i="1"/>
  <c r="N37" i="1"/>
  <c r="L37" i="1"/>
  <c r="K37" i="1"/>
  <c r="J37" i="1"/>
  <c r="M35" i="1"/>
  <c r="M37" i="1" s="1"/>
  <c r="X28" i="1"/>
  <c r="W28" i="1"/>
  <c r="V28" i="1"/>
  <c r="S28" i="1"/>
  <c r="R28" i="1"/>
  <c r="O28" i="1"/>
  <c r="N28" i="1"/>
  <c r="L28" i="1"/>
  <c r="K28" i="1"/>
  <c r="J28" i="1"/>
  <c r="U27" i="1"/>
  <c r="Q27" i="1"/>
  <c r="W25" i="1"/>
  <c r="V25" i="1"/>
  <c r="U25" i="1"/>
  <c r="S25" i="1"/>
  <c r="R25" i="1"/>
  <c r="Q25" i="1"/>
  <c r="O25" i="1"/>
  <c r="N25" i="1"/>
  <c r="K25" i="1"/>
  <c r="J25" i="1"/>
  <c r="M25" i="1"/>
  <c r="I25" i="1"/>
  <c r="P22" i="1"/>
  <c r="O22" i="1"/>
  <c r="N22" i="1"/>
  <c r="L22" i="1"/>
  <c r="K22" i="1"/>
  <c r="J22" i="1"/>
  <c r="X19" i="1"/>
  <c r="W19" i="1"/>
  <c r="V19" i="1"/>
  <c r="U19" i="1"/>
  <c r="T19" i="1"/>
  <c r="S19" i="1"/>
  <c r="R19" i="1"/>
  <c r="Q19" i="1"/>
  <c r="P19" i="1"/>
  <c r="O19" i="1"/>
  <c r="N19" i="1"/>
  <c r="L19" i="1"/>
  <c r="K19" i="1"/>
  <c r="J19" i="1"/>
  <c r="I53" i="1"/>
  <c r="L14" i="1"/>
  <c r="K14" i="1"/>
  <c r="K15" i="1" s="1"/>
  <c r="J14" i="1"/>
  <c r="J15" i="1" s="1"/>
  <c r="M52" i="1"/>
  <c r="I52" i="1"/>
  <c r="U49" i="1" l="1"/>
  <c r="R59" i="1"/>
  <c r="W59" i="1"/>
  <c r="X59" i="1"/>
  <c r="N48" i="1"/>
  <c r="N49" i="1" s="1"/>
  <c r="M49" i="1"/>
  <c r="L48" i="1"/>
  <c r="L49" i="1" s="1"/>
  <c r="J48" i="1"/>
  <c r="J49" i="1" s="1"/>
  <c r="O48" i="1"/>
  <c r="O49" i="1" s="1"/>
  <c r="L59" i="1"/>
  <c r="J59" i="1"/>
  <c r="O59" i="1"/>
  <c r="T59" i="1"/>
  <c r="W31" i="1"/>
  <c r="W32" i="1" s="1"/>
  <c r="K31" i="1"/>
  <c r="K32" i="1" s="1"/>
  <c r="Q55" i="1"/>
  <c r="O31" i="1"/>
  <c r="O32" i="1" s="1"/>
  <c r="U42" i="1"/>
  <c r="U47" i="1"/>
  <c r="U48" i="1" s="1"/>
  <c r="I14" i="1"/>
  <c r="P31" i="1"/>
  <c r="P32" i="1" s="1"/>
  <c r="T31" i="1"/>
  <c r="I47" i="1"/>
  <c r="Q52" i="1"/>
  <c r="R31" i="1"/>
  <c r="R32" i="1" s="1"/>
  <c r="X31" i="1"/>
  <c r="L31" i="1"/>
  <c r="S31" i="1"/>
  <c r="S32" i="1" s="1"/>
  <c r="Q42" i="1"/>
  <c r="U52" i="1"/>
  <c r="U53" i="1"/>
  <c r="J31" i="1"/>
  <c r="M19" i="1"/>
  <c r="M28" i="1"/>
  <c r="N31" i="1"/>
  <c r="N32" i="1" s="1"/>
  <c r="V31" i="1"/>
  <c r="Q53" i="1"/>
  <c r="Q54" i="1"/>
  <c r="U55" i="1"/>
  <c r="M53" i="1"/>
  <c r="I19" i="1"/>
  <c r="U54" i="1"/>
  <c r="M22" i="1"/>
  <c r="Q47" i="1"/>
  <c r="Q48" i="1" s="1"/>
  <c r="M47" i="1"/>
  <c r="M48" i="1" s="1"/>
  <c r="U28" i="1"/>
  <c r="L15" i="1"/>
  <c r="I15" i="1" s="1"/>
  <c r="M42" i="1"/>
  <c r="Q28" i="1"/>
  <c r="I42" i="1"/>
  <c r="I49" i="1" l="1"/>
  <c r="I48" i="1"/>
  <c r="W50" i="1"/>
  <c r="W61" i="1" s="1"/>
  <c r="N50" i="1"/>
  <c r="N61" i="1" s="1"/>
  <c r="I31" i="1"/>
  <c r="V32" i="1"/>
  <c r="V50" i="1" s="1"/>
  <c r="V61" i="1" s="1"/>
  <c r="U31" i="1"/>
  <c r="K50" i="1"/>
  <c r="K61" i="1" s="1"/>
  <c r="I59" i="1"/>
  <c r="O50" i="1"/>
  <c r="O61" i="1" s="1"/>
  <c r="T32" i="1"/>
  <c r="Q32" i="1" s="1"/>
  <c r="Q59" i="1"/>
  <c r="J32" i="1"/>
  <c r="R50" i="1"/>
  <c r="R61" i="1" s="1"/>
  <c r="X32" i="1"/>
  <c r="M32" i="1"/>
  <c r="L32" i="1"/>
  <c r="M31" i="1"/>
  <c r="Q31" i="1"/>
  <c r="U59" i="1"/>
  <c r="M59" i="1"/>
  <c r="S50" i="1"/>
  <c r="S61" i="1" s="1"/>
  <c r="I32" i="1" l="1"/>
  <c r="J50" i="1"/>
  <c r="J61" i="1" s="1"/>
  <c r="U32" i="1"/>
  <c r="U50" i="1" s="1"/>
  <c r="X50" i="1"/>
  <c r="X61" i="1" s="1"/>
  <c r="P50" i="1"/>
  <c r="M50" i="1" s="1"/>
  <c r="M61" i="1" s="1"/>
  <c r="T50" i="1"/>
  <c r="T61" i="1" s="1"/>
  <c r="L50" i="1"/>
  <c r="L61" i="1" s="1"/>
  <c r="P61" i="1" l="1"/>
  <c r="U61" i="1"/>
  <c r="Q50" i="1"/>
  <c r="Q61" i="1" s="1"/>
  <c r="I50" i="1"/>
  <c r="I61" i="1" s="1"/>
</calcChain>
</file>

<file path=xl/sharedStrings.xml><?xml version="1.0" encoding="utf-8"?>
<sst xmlns="http://schemas.openxmlformats.org/spreadsheetml/2006/main" count="130" uniqueCount="76">
  <si>
    <t>tūkst. eurų</t>
  </si>
  <si>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</si>
  <si>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</si>
  <si>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</si>
  <si>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</si>
  <si>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</si>
  <si>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</si>
  <si>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</si>
  <si>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</si>
  <si>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2022 m. išlaidų projektas</t>
  </si>
  <si>
    <t>iš viso</t>
  </si>
  <si>
    <t>iš jų</t>
  </si>
  <si>
    <t>išlaidoms</t>
  </si>
  <si>
    <t>turtui įsigyti</t>
  </si>
  <si>
    <t xml:space="preserve">iš jų darbo užmokesčiui                    </t>
  </si>
  <si>
    <t>3 tikslas. Puoselėti kultūrą ir kūno kultūrą rajone</t>
  </si>
  <si>
    <t>8 Kūno kultūros ir sporto plėtros programa</t>
  </si>
  <si>
    <t>Plėtoti sporto paslaugas ir vykdyti aktyvią sporto politiką</t>
  </si>
  <si>
    <t>Plėtoti fizinio aktyvumo veiklas</t>
  </si>
  <si>
    <t>Fizinio aktyvumo ir sporto veiklų organizavimas seniūnijose</t>
  </si>
  <si>
    <t>11.37</t>
  </si>
  <si>
    <t>08.01.01.01</t>
  </si>
  <si>
    <t>8.1.1.1.</t>
  </si>
  <si>
    <t>SB</t>
  </si>
  <si>
    <t>S</t>
  </si>
  <si>
    <t>Iš viso priemonei:</t>
  </si>
  <si>
    <t>Iš viso uždaviniui:</t>
  </si>
  <si>
    <t>Skatinti sporto klubų veiklą</t>
  </si>
  <si>
    <t>Neįgaliųjų socialinės integracijos per kūno kultūrą ir sportą projektų konkursas</t>
  </si>
  <si>
    <t>11</t>
  </si>
  <si>
    <t>08.01.01.02.</t>
  </si>
  <si>
    <t>8.1.2.6.</t>
  </si>
  <si>
    <t>KT</t>
  </si>
  <si>
    <t>Sportininkų, reprezentuojančių Klaipėdos rajono savivaldybę aukšto meistriškumo sporto varžybose, finansavimo programa</t>
  </si>
  <si>
    <t>8.1.2.9.</t>
  </si>
  <si>
    <t>Kt</t>
  </si>
  <si>
    <t>Jaunųjų futbolininkų ugdymo programos įgyvendinimas</t>
  </si>
  <si>
    <t>11.38</t>
  </si>
  <si>
    <t>09.05.01.01.</t>
  </si>
  <si>
    <t>8.1.2.10.</t>
  </si>
  <si>
    <t>Klaipėdos krašto buriavimo sporto mokyklos „Žiemys“ ugdymo programos įgyvendinimas</t>
  </si>
  <si>
    <t>11.39</t>
  </si>
  <si>
    <t>8.1.2.11.</t>
  </si>
  <si>
    <t>Iš viso tikslui:</t>
  </si>
  <si>
    <t>Plėtoti fizinio aktyvumo veikloms palankią infrastruktūrą</t>
  </si>
  <si>
    <t>08.01.01.02</t>
  </si>
  <si>
    <t>8.2.1.1.</t>
  </si>
  <si>
    <t>VLK</t>
  </si>
  <si>
    <t>9</t>
  </si>
  <si>
    <t>Projekto „Stovyklavietės įrengimas Gargždų karjerų teritorijoje“ įgyvendinimas</t>
  </si>
  <si>
    <t>8.2.1.24.</t>
  </si>
  <si>
    <t>ES</t>
  </si>
  <si>
    <t>8.2.2.6.</t>
  </si>
  <si>
    <t>Iš viso programai:</t>
  </si>
  <si>
    <r>
      <rPr>
        <sz val="8"/>
        <rFont val="Arial"/>
        <family val="2"/>
        <charset val="186"/>
      </rP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</si>
  <si>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rPr>
        <sz val="8"/>
        <rFont val="Arial"/>
        <family val="2"/>
        <charset val="186"/>
      </rPr>
      <t xml:space="preserve">Lėšos už paslaugas ir nuomą </t>
    </r>
    <r>
      <rPr>
        <b/>
        <sz val="8"/>
        <rFont val="Arial"/>
        <family val="2"/>
        <charset val="186"/>
      </rPr>
      <t>S</t>
    </r>
  </si>
  <si>
    <r>
      <rPr>
        <sz val="8"/>
        <rFont val="Arial"/>
        <family val="2"/>
        <charset val="186"/>
      </rPr>
      <t xml:space="preserve">Kitos lėšos </t>
    </r>
    <r>
      <rPr>
        <b/>
        <sz val="8"/>
        <rFont val="Arial"/>
        <family val="2"/>
        <charset val="186"/>
      </rPr>
      <t>Kt</t>
    </r>
  </si>
  <si>
    <r>
      <rPr>
        <sz val="8"/>
        <rFont val="Arial"/>
        <family val="2"/>
        <charset val="186"/>
      </rPr>
      <t xml:space="preserve">Viršplaninės pajamos (praėjusių metų) </t>
    </r>
    <r>
      <rPr>
        <b/>
        <sz val="8"/>
        <rFont val="Arial"/>
        <family val="2"/>
        <charset val="1"/>
      </rPr>
      <t>VLK</t>
    </r>
  </si>
  <si>
    <t>IŠ VISO:</t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</si>
  <si>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</si>
  <si>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t>Sporto klubo“ Pajūrio tinklinis” 2020 m. „Tinklinio komandos AMBER-ARLANGA dalyvavimas Lietuvos tinklinio čempionate, Lietuvos tinklinio federacijos didžiosios taurės varžybose ir Baltijos lygoje“ programos dalinis finansavimas</t>
  </si>
  <si>
    <t>8.1.2.12.</t>
  </si>
  <si>
    <t xml:space="preserve"> 2021-2023 METŲ KŪNO KULTŪROS IR SPORTO PLĖTROS PROGRAMOS TIKSLŲ, UŽDAVINIŲ IR PRIEMONIŲ ASIGNAVIMŲ SUVESTINĖ</t>
  </si>
  <si>
    <t>Klaipėdos rajono savivaldybės strateginio
 veiklos plano 2021-2023 m. 
1 priedas</t>
  </si>
  <si>
    <t>2020 m. faktas</t>
  </si>
  <si>
    <t>2023 m. išlaidų projektas</t>
  </si>
  <si>
    <t>2021 m. asignavimai</t>
  </si>
  <si>
    <t>VBES</t>
  </si>
  <si>
    <t>Vaikų žaidimo, sporto aikštelių, lauko ir vidaus treniruoklių įrengimas ir priežiūra Klaipėdos rajono savivaldybės seniūnijose</t>
  </si>
  <si>
    <t>VBD 
(VIP)</t>
  </si>
  <si>
    <r>
      <t xml:space="preserve">Dotacija valstybės investicijų programoje numatytiems projektams įgyvendinti </t>
    </r>
    <r>
      <rPr>
        <b/>
        <sz val="8"/>
        <rFont val="Arial"/>
        <family val="2"/>
        <charset val="186"/>
      </rPr>
      <t>VBD (VIP)</t>
    </r>
  </si>
  <si>
    <r>
      <t xml:space="preserve">Valstybės biudžeto lėšos ES struktūrinių fondų projektams </t>
    </r>
    <r>
      <rPr>
        <b/>
        <sz val="8"/>
        <rFont val="Arial"/>
        <family val="2"/>
        <charset val="186"/>
      </rPr>
      <t>VBES</t>
    </r>
  </si>
  <si>
    <t xml:space="preserve">Užtikrinti fiziniam aktyvumui palankią aplinką bei kurti naują sporto infrastruktūrą </t>
  </si>
  <si>
    <r>
      <t xml:space="preserve">Dotacija 2020 m. savivaldybių biudžetų negautoms pajamoms padengti </t>
    </r>
    <r>
      <rPr>
        <b/>
        <sz val="8"/>
        <rFont val="Arial"/>
        <family val="2"/>
        <charset val="186"/>
      </rPr>
      <t>VBD (GNP)</t>
    </r>
  </si>
  <si>
    <t>VBD (GNP)</t>
  </si>
  <si>
    <t>Daugiafunkcio sporto centro Gargžduose statybos techninio projekto parengimas ir įgyvendinimas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</si>
</sst>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[$-427]yyyy\.mm\.dd"/>
    <numFmt numFmtId="166" formatCode="0.0"/>
  </numFmts>
  <fonts count="6" x14ac:knownFonts="1">
    <font>
      <sz val="10"/>
      <name val="Arial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8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FF9900"/>
        <bgColor rgb="FFFFC000"/>
      </patternFill>
    </fill>
    <fill>
      <patternFill patternType="solid">
        <fgColor rgb="FF99CC00"/>
        <bgColor rgb="FF92D050"/>
      </patternFill>
    </fill>
    <fill>
      <patternFill patternType="solid">
        <fgColor rgb="FFFFCC00"/>
        <bgColor rgb="FFFFC000"/>
      </patternFill>
    </fill>
    <fill>
      <patternFill patternType="solid">
        <fgColor rgb="FFFFFF00"/>
        <bgColor rgb="FFFFCC00"/>
      </patternFill>
    </fill>
    <fill>
      <patternFill patternType="solid">
        <fgColor rgb="FFFFC000"/>
        <bgColor rgb="FFFFCC00"/>
      </patternFill>
    </fill>
    <fill>
      <patternFill patternType="solid">
        <fgColor rgb="FF92D050"/>
        <bgColor rgb="FF99CC00"/>
      </patternFill>
    </fill>
    <fill>
      <patternFill patternType="solid">
        <fgColor rgb="FFFF6600"/>
        <bgColor rgb="FFFF9900"/>
      </patternFill>
    </fill>
    <fill>
      <patternFill patternType="solid">
        <fgColor rgb="FF92D050"/>
        <bgColor rgb="FFFFCC00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top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textRotation="90"/>
    </xf>
    <xf numFmtId="164" fontId="1" fillId="0" borderId="10" xfId="0" applyNumberFormat="1" applyFont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6" fontId="1" fillId="0" borderId="0" xfId="0" applyNumberFormat="1" applyFont="1"/>
    <xf numFmtId="0" fontId="1" fillId="0" borderId="9" xfId="0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7" borderId="22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164" fontId="1" fillId="7" borderId="24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164" fontId="1" fillId="8" borderId="22" xfId="0" applyNumberFormat="1" applyFont="1" applyFill="1" applyBorder="1" applyAlignment="1">
      <alignment horizontal="center" vertical="center"/>
    </xf>
    <xf numFmtId="164" fontId="1" fillId="6" borderId="25" xfId="0" applyNumberFormat="1" applyFont="1" applyFill="1" applyBorder="1" applyAlignment="1">
      <alignment horizontal="center" vertical="center"/>
    </xf>
    <xf numFmtId="164" fontId="1" fillId="6" borderId="26" xfId="0" applyNumberFormat="1" applyFont="1" applyFill="1" applyBorder="1" applyAlignment="1">
      <alignment horizontal="center" vertical="center"/>
    </xf>
    <xf numFmtId="164" fontId="1" fillId="6" borderId="27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7" borderId="34" xfId="0" applyNumberFormat="1" applyFont="1" applyFill="1" applyBorder="1" applyAlignment="1">
      <alignment horizontal="center" vertical="center"/>
    </xf>
    <xf numFmtId="164" fontId="1" fillId="7" borderId="35" xfId="0" applyNumberFormat="1" applyFont="1" applyFill="1" applyBorder="1" applyAlignment="1">
      <alignment horizontal="center" vertical="center"/>
    </xf>
    <xf numFmtId="164" fontId="1" fillId="7" borderId="36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64" fontId="1" fillId="0" borderId="39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164" fontId="1" fillId="7" borderId="25" xfId="0" applyNumberFormat="1" applyFont="1" applyFill="1" applyBorder="1" applyAlignment="1">
      <alignment horizontal="center" vertical="center"/>
    </xf>
    <xf numFmtId="165" fontId="1" fillId="7" borderId="26" xfId="0" applyNumberFormat="1" applyFont="1" applyFill="1" applyBorder="1" applyAlignment="1">
      <alignment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26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center" wrapText="1"/>
    </xf>
    <xf numFmtId="164" fontId="1" fillId="0" borderId="42" xfId="0" applyNumberFormat="1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1" fillId="7" borderId="22" xfId="0" applyNumberFormat="1" applyFont="1" applyFill="1" applyBorder="1" applyAlignment="1">
      <alignment horizontal="center" vertical="center" wrapText="1"/>
    </xf>
    <xf numFmtId="164" fontId="1" fillId="7" borderId="23" xfId="0" applyNumberFormat="1" applyFont="1" applyFill="1" applyBorder="1" applyAlignment="1">
      <alignment horizontal="center" vertical="center" wrapText="1"/>
    </xf>
    <xf numFmtId="164" fontId="1" fillId="7" borderId="24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6" borderId="22" xfId="0" applyNumberFormat="1" applyFont="1" applyFill="1" applyBorder="1" applyAlignment="1">
      <alignment horizontal="center" vertical="center"/>
    </xf>
    <xf numFmtId="164" fontId="1" fillId="6" borderId="23" xfId="0" applyNumberFormat="1" applyFont="1" applyFill="1" applyBorder="1" applyAlignment="1">
      <alignment horizontal="center" vertical="center"/>
    </xf>
    <xf numFmtId="164" fontId="1" fillId="6" borderId="24" xfId="0" applyNumberFormat="1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164" fontId="1" fillId="5" borderId="22" xfId="0" applyNumberFormat="1" applyFont="1" applyFill="1" applyBorder="1" applyAlignment="1">
      <alignment horizontal="center" vertical="center"/>
    </xf>
    <xf numFmtId="164" fontId="1" fillId="5" borderId="23" xfId="0" applyNumberFormat="1" applyFont="1" applyFill="1" applyBorder="1" applyAlignment="1">
      <alignment horizontal="center" vertical="center"/>
    </xf>
    <xf numFmtId="164" fontId="1" fillId="5" borderId="24" xfId="0" applyNumberFormat="1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7" borderId="47" xfId="0" applyNumberFormat="1" applyFont="1" applyFill="1" applyBorder="1" applyAlignment="1">
      <alignment horizontal="center" vertical="center"/>
    </xf>
    <xf numFmtId="0" fontId="1" fillId="0" borderId="48" xfId="0" applyFont="1" applyBorder="1"/>
    <xf numFmtId="164" fontId="1" fillId="0" borderId="18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38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/>
    <xf numFmtId="164" fontId="1" fillId="0" borderId="4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vertical="center" wrapText="1"/>
    </xf>
    <xf numFmtId="49" fontId="2" fillId="10" borderId="3" xfId="0" applyNumberFormat="1" applyFont="1" applyFill="1" applyBorder="1" applyAlignment="1">
      <alignment horizontal="right" vertical="center" wrapText="1"/>
    </xf>
    <xf numFmtId="164" fontId="2" fillId="10" borderId="49" xfId="0" applyNumberFormat="1" applyFont="1" applyFill="1" applyBorder="1" applyAlignment="1">
      <alignment horizontal="center" vertical="center"/>
    </xf>
    <xf numFmtId="164" fontId="2" fillId="10" borderId="15" xfId="0" applyNumberFormat="1" applyFont="1" applyFill="1" applyBorder="1" applyAlignment="1">
      <alignment horizontal="center" vertical="center"/>
    </xf>
    <xf numFmtId="164" fontId="2" fillId="10" borderId="17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4" fontId="1" fillId="7" borderId="4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 wrapText="1"/>
    </xf>
    <xf numFmtId="164" fontId="1" fillId="0" borderId="41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12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right" vertical="center"/>
    </xf>
    <xf numFmtId="0" fontId="1" fillId="8" borderId="36" xfId="0" applyFont="1" applyFill="1" applyBorder="1" applyAlignment="1">
      <alignment horizontal="right" vertical="center"/>
    </xf>
    <xf numFmtId="0" fontId="1" fillId="8" borderId="54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49" fontId="2" fillId="9" borderId="4" xfId="0" applyNumberFormat="1" applyFont="1" applyFill="1" applyBorder="1" applyAlignment="1">
      <alignment horizontal="right" vertical="center" wrapText="1"/>
    </xf>
    <xf numFmtId="0" fontId="1" fillId="10" borderId="51" xfId="0" applyFont="1" applyFill="1" applyBorder="1" applyAlignment="1">
      <alignment horizontal="righ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6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right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25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165" fontId="1" fillId="0" borderId="33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right" vertical="center"/>
    </xf>
    <xf numFmtId="0" fontId="1" fillId="5" borderId="2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/>
    </xf>
    <xf numFmtId="165" fontId="1" fillId="0" borderId="4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right" vertical="center" wrapText="1"/>
    </xf>
    <xf numFmtId="0" fontId="1" fillId="7" borderId="4" xfId="0" applyFont="1" applyFill="1" applyBorder="1" applyAlignment="1">
      <alignment horizontal="right" vertical="center" wrapText="1"/>
    </xf>
    <xf numFmtId="0" fontId="1" fillId="6" borderId="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4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right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 textRotation="90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textRotation="90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textRotation="90"/>
    </xf>
    <xf numFmtId="164" fontId="1" fillId="0" borderId="7" xfId="0" applyNumberFormat="1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C0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2"/>
  <sheetViews>
    <sheetView showZeros="0" tabSelected="1" topLeftCell="A35" zoomScale="115" zoomScaleNormal="115" zoomScalePageLayoutView="115" workbookViewId="0">
      <selection activeCell="U64" sqref="U64"/>
    </sheetView>
  </sheetViews>
  <sheetFormatPr defaultColWidth="9.140625" defaultRowHeight="12.75" x14ac:dyDescent="0.2"/>
  <cols>
    <col min="1" max="1" width="3" style="1" customWidth="1"/>
    <col min="2" max="3" width="3.42578125" style="1" customWidth="1"/>
    <col min="4" max="4" width="19.5703125" style="2" customWidth="1"/>
    <col min="5" max="5" width="4.5703125" style="3" customWidth="1"/>
    <col min="6" max="6" width="9.42578125" style="3" customWidth="1"/>
    <col min="7" max="7" width="7.140625" style="3" customWidth="1"/>
    <col min="8" max="8" width="7.28515625" style="4" customWidth="1"/>
    <col min="9" max="9" width="6.140625" style="5" customWidth="1"/>
    <col min="10" max="10" width="7" style="6" customWidth="1"/>
    <col min="11" max="11" width="6" style="6" customWidth="1"/>
    <col min="12" max="12" width="7.5703125" style="6" customWidth="1"/>
    <col min="13" max="13" width="6.85546875" style="5" customWidth="1"/>
    <col min="14" max="14" width="7.140625" style="6" customWidth="1"/>
    <col min="15" max="15" width="6" style="6" customWidth="1"/>
    <col min="16" max="16" width="6.42578125" style="6" customWidth="1"/>
    <col min="17" max="17" width="6.140625" style="5" customWidth="1"/>
    <col min="18" max="19" width="6" style="6" customWidth="1"/>
    <col min="20" max="20" width="6.42578125" style="6" customWidth="1"/>
    <col min="21" max="21" width="7.5703125" style="5" customWidth="1"/>
    <col min="22" max="23" width="6" style="6" customWidth="1"/>
    <col min="24" max="24" width="7.5703125" style="6" customWidth="1"/>
    <col min="25" max="25" width="1.42578125" style="7" customWidth="1"/>
    <col min="26" max="26" width="9.5703125" style="7" customWidth="1"/>
    <col min="27" max="28" width="9.140625" style="7"/>
    <col min="29" max="1024" width="9.140625" style="3"/>
  </cols>
  <sheetData>
    <row r="1" spans="1:27" ht="44.25" customHeight="1" x14ac:dyDescent="0.2">
      <c r="D1" s="8"/>
      <c r="K1" s="9"/>
      <c r="L1" s="9"/>
      <c r="M1" s="9"/>
      <c r="N1" s="9"/>
      <c r="O1" s="9"/>
      <c r="P1" s="9"/>
      <c r="Q1" s="9"/>
      <c r="R1" s="9"/>
      <c r="S1" s="209" t="s">
        <v>63</v>
      </c>
      <c r="T1" s="209"/>
      <c r="U1" s="209"/>
      <c r="V1" s="209"/>
      <c r="W1" s="209"/>
      <c r="X1" s="209"/>
    </row>
    <row r="2" spans="1:27" ht="18" customHeight="1" x14ac:dyDescent="0.25">
      <c r="A2" s="210" t="s">
        <v>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</row>
    <row r="3" spans="1:27" x14ac:dyDescent="0.2">
      <c r="A3" s="211" t="s">
        <v>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</row>
    <row r="4" spans="1:27" ht="11.25" customHeight="1" x14ac:dyDescent="0.2">
      <c r="A4" s="212" t="s">
        <v>1</v>
      </c>
      <c r="B4" s="212" t="s">
        <v>2</v>
      </c>
      <c r="C4" s="212" t="s">
        <v>3</v>
      </c>
      <c r="D4" s="213" t="s">
        <v>4</v>
      </c>
      <c r="E4" s="212" t="s">
        <v>5</v>
      </c>
      <c r="F4" s="212" t="s">
        <v>6</v>
      </c>
      <c r="G4" s="214" t="s">
        <v>7</v>
      </c>
      <c r="H4" s="212" t="s">
        <v>8</v>
      </c>
      <c r="I4" s="215" t="s">
        <v>64</v>
      </c>
      <c r="J4" s="215"/>
      <c r="K4" s="215"/>
      <c r="L4" s="215"/>
      <c r="M4" s="216" t="s">
        <v>66</v>
      </c>
      <c r="N4" s="216"/>
      <c r="O4" s="216"/>
      <c r="P4" s="216"/>
      <c r="Q4" s="216" t="s">
        <v>9</v>
      </c>
      <c r="R4" s="216"/>
      <c r="S4" s="216"/>
      <c r="T4" s="216"/>
      <c r="U4" s="216" t="s">
        <v>65</v>
      </c>
      <c r="V4" s="216"/>
      <c r="W4" s="216"/>
      <c r="X4" s="216"/>
    </row>
    <row r="5" spans="1:27" ht="11.25" customHeight="1" x14ac:dyDescent="0.2">
      <c r="A5" s="212"/>
      <c r="B5" s="212"/>
      <c r="C5" s="212"/>
      <c r="D5" s="213"/>
      <c r="E5" s="212"/>
      <c r="F5" s="212"/>
      <c r="G5" s="214"/>
      <c r="H5" s="212"/>
      <c r="I5" s="217" t="s">
        <v>10</v>
      </c>
      <c r="J5" s="218" t="s">
        <v>11</v>
      </c>
      <c r="K5" s="218"/>
      <c r="L5" s="218"/>
      <c r="M5" s="217" t="s">
        <v>10</v>
      </c>
      <c r="N5" s="218" t="s">
        <v>11</v>
      </c>
      <c r="O5" s="218"/>
      <c r="P5" s="218"/>
      <c r="Q5" s="217" t="s">
        <v>10</v>
      </c>
      <c r="R5" s="218" t="s">
        <v>11</v>
      </c>
      <c r="S5" s="218"/>
      <c r="T5" s="218"/>
      <c r="U5" s="217" t="s">
        <v>10</v>
      </c>
      <c r="V5" s="218" t="s">
        <v>11</v>
      </c>
      <c r="W5" s="218"/>
      <c r="X5" s="218"/>
    </row>
    <row r="6" spans="1:27" ht="11.25" customHeight="1" x14ac:dyDescent="0.2">
      <c r="A6" s="212"/>
      <c r="B6" s="212"/>
      <c r="C6" s="212"/>
      <c r="D6" s="213"/>
      <c r="E6" s="212"/>
      <c r="F6" s="212"/>
      <c r="G6" s="214"/>
      <c r="H6" s="212"/>
      <c r="I6" s="217"/>
      <c r="J6" s="206" t="s">
        <v>12</v>
      </c>
      <c r="K6" s="206"/>
      <c r="L6" s="205" t="s">
        <v>13</v>
      </c>
      <c r="M6" s="217"/>
      <c r="N6" s="206" t="s">
        <v>12</v>
      </c>
      <c r="O6" s="206"/>
      <c r="P6" s="205" t="s">
        <v>13</v>
      </c>
      <c r="Q6" s="217"/>
      <c r="R6" s="206" t="s">
        <v>12</v>
      </c>
      <c r="S6" s="206"/>
      <c r="T6" s="205" t="s">
        <v>13</v>
      </c>
      <c r="U6" s="217"/>
      <c r="V6" s="206" t="s">
        <v>12</v>
      </c>
      <c r="W6" s="206"/>
      <c r="X6" s="205" t="s">
        <v>13</v>
      </c>
    </row>
    <row r="7" spans="1:27" ht="49.5" customHeight="1" x14ac:dyDescent="0.2">
      <c r="A7" s="212"/>
      <c r="B7" s="212"/>
      <c r="C7" s="212"/>
      <c r="D7" s="213"/>
      <c r="E7" s="212"/>
      <c r="F7" s="212"/>
      <c r="G7" s="214"/>
      <c r="H7" s="212"/>
      <c r="I7" s="217"/>
      <c r="J7" s="12" t="s">
        <v>10</v>
      </c>
      <c r="K7" s="13" t="s">
        <v>14</v>
      </c>
      <c r="L7" s="205"/>
      <c r="M7" s="217"/>
      <c r="N7" s="12" t="s">
        <v>10</v>
      </c>
      <c r="O7" s="13" t="s">
        <v>14</v>
      </c>
      <c r="P7" s="205"/>
      <c r="Q7" s="217"/>
      <c r="R7" s="12" t="s">
        <v>10</v>
      </c>
      <c r="S7" s="13" t="s">
        <v>14</v>
      </c>
      <c r="T7" s="205"/>
      <c r="U7" s="217"/>
      <c r="V7" s="12" t="s">
        <v>10</v>
      </c>
      <c r="W7" s="13" t="s">
        <v>14</v>
      </c>
      <c r="X7" s="205"/>
    </row>
    <row r="8" spans="1:27" ht="15" customHeight="1" x14ac:dyDescent="0.2">
      <c r="A8" s="207" t="s">
        <v>15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</row>
    <row r="9" spans="1:27" ht="15" customHeight="1" x14ac:dyDescent="0.2">
      <c r="A9" s="208" t="s">
        <v>16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</row>
    <row r="10" spans="1:27" ht="13.5" customHeight="1" x14ac:dyDescent="0.2">
      <c r="A10" s="14">
        <v>1</v>
      </c>
      <c r="B10" s="198" t="s">
        <v>17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</row>
    <row r="11" spans="1:27" ht="13.5" customHeight="1" x14ac:dyDescent="0.2">
      <c r="A11" s="15">
        <v>1</v>
      </c>
      <c r="B11" s="16">
        <v>1</v>
      </c>
      <c r="C11" s="199" t="s">
        <v>18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</row>
    <row r="12" spans="1:27" ht="15.75" customHeight="1" x14ac:dyDescent="0.2">
      <c r="A12" s="163">
        <v>1</v>
      </c>
      <c r="B12" s="164">
        <v>1</v>
      </c>
      <c r="C12" s="200">
        <v>1</v>
      </c>
      <c r="D12" s="201" t="s">
        <v>19</v>
      </c>
      <c r="E12" s="202" t="s">
        <v>20</v>
      </c>
      <c r="F12" s="203" t="s">
        <v>21</v>
      </c>
      <c r="G12" s="200" t="s">
        <v>22</v>
      </c>
      <c r="H12" s="17" t="s">
        <v>23</v>
      </c>
      <c r="I12" s="18">
        <f>J12+L12</f>
        <v>528.6</v>
      </c>
      <c r="J12" s="19">
        <v>511.5</v>
      </c>
      <c r="K12" s="19">
        <v>373.7</v>
      </c>
      <c r="L12" s="20">
        <v>17.100000000000001</v>
      </c>
      <c r="M12" s="147">
        <f>N12+P12</f>
        <v>675.6</v>
      </c>
      <c r="N12" s="146">
        <f>609.6-28.5+14.5+68</f>
        <v>663.6</v>
      </c>
      <c r="O12" s="146">
        <f>444.5+74</f>
        <v>518.5</v>
      </c>
      <c r="P12" s="20">
        <v>12</v>
      </c>
      <c r="Q12" s="18">
        <v>608</v>
      </c>
      <c r="R12" s="19">
        <v>608</v>
      </c>
      <c r="S12" s="19">
        <v>444.5</v>
      </c>
      <c r="T12" s="20"/>
      <c r="U12" s="18">
        <v>608</v>
      </c>
      <c r="V12" s="19">
        <v>608</v>
      </c>
      <c r="W12" s="19">
        <v>444.5</v>
      </c>
      <c r="X12" s="20"/>
      <c r="Z12" s="21"/>
      <c r="AA12" s="21"/>
    </row>
    <row r="13" spans="1:27" ht="15.75" customHeight="1" x14ac:dyDescent="0.2">
      <c r="A13" s="163"/>
      <c r="B13" s="164"/>
      <c r="C13" s="200"/>
      <c r="D13" s="201"/>
      <c r="E13" s="202"/>
      <c r="F13" s="203"/>
      <c r="G13" s="200"/>
      <c r="H13" s="22" t="s">
        <v>24</v>
      </c>
      <c r="I13" s="18">
        <f>J13+L13</f>
        <v>33.5</v>
      </c>
      <c r="J13" s="24">
        <v>33.5</v>
      </c>
      <c r="K13" s="24">
        <v>14.4</v>
      </c>
      <c r="L13" s="23"/>
      <c r="M13" s="18">
        <f>N13+P13</f>
        <v>60.8</v>
      </c>
      <c r="N13" s="24">
        <v>60.8</v>
      </c>
      <c r="O13" s="24">
        <v>21</v>
      </c>
      <c r="P13" s="23"/>
      <c r="Q13" s="18">
        <f>R13+T13</f>
        <v>60.8</v>
      </c>
      <c r="R13" s="24">
        <v>60.8</v>
      </c>
      <c r="S13" s="24">
        <v>21</v>
      </c>
      <c r="T13" s="23"/>
      <c r="U13" s="18">
        <f>V13+X13</f>
        <v>60.8</v>
      </c>
      <c r="V13" s="24">
        <v>60.8</v>
      </c>
      <c r="W13" s="24">
        <v>21</v>
      </c>
      <c r="X13" s="23"/>
      <c r="Z13" s="21"/>
      <c r="AA13" s="21"/>
    </row>
    <row r="14" spans="1:27" ht="15.75" customHeight="1" x14ac:dyDescent="0.2">
      <c r="A14" s="163"/>
      <c r="B14" s="164"/>
      <c r="C14" s="200"/>
      <c r="D14" s="201"/>
      <c r="E14" s="202"/>
      <c r="F14" s="204" t="s">
        <v>25</v>
      </c>
      <c r="G14" s="204"/>
      <c r="H14" s="204"/>
      <c r="I14" s="25">
        <f>SUM(L14,J14)</f>
        <v>562.1</v>
      </c>
      <c r="J14" s="26">
        <f>SUM(J12:J13)</f>
        <v>545</v>
      </c>
      <c r="K14" s="26">
        <f>SUM(K12:K13)</f>
        <v>388.09999999999997</v>
      </c>
      <c r="L14" s="27">
        <f>SUM(L12:L13)</f>
        <v>17.100000000000001</v>
      </c>
      <c r="M14" s="25">
        <f>SUM(P14,N14)</f>
        <v>736.4</v>
      </c>
      <c r="N14" s="26">
        <f>SUM(N12:N13)</f>
        <v>724.4</v>
      </c>
      <c r="O14" s="26">
        <f>SUM(O12:O13)</f>
        <v>539.5</v>
      </c>
      <c r="P14" s="27">
        <f>SUM(P12:P13)</f>
        <v>12</v>
      </c>
      <c r="Q14" s="25">
        <f>SUM(T14,R14)</f>
        <v>668.8</v>
      </c>
      <c r="R14" s="26">
        <f>SUM(R12:R13)</f>
        <v>668.8</v>
      </c>
      <c r="S14" s="26">
        <f>SUM(S12:S13)</f>
        <v>465.5</v>
      </c>
      <c r="T14" s="27">
        <f>SUM(T12:T13)</f>
        <v>0</v>
      </c>
      <c r="U14" s="25">
        <f>SUM(X14,V14)</f>
        <v>668.8</v>
      </c>
      <c r="V14" s="26">
        <f>SUM(V12:V13)</f>
        <v>668.8</v>
      </c>
      <c r="W14" s="26">
        <f>SUM(W12:W13)</f>
        <v>465.5</v>
      </c>
      <c r="X14" s="27">
        <f>SUM(X12:X13)</f>
        <v>0</v>
      </c>
      <c r="Z14" s="21"/>
      <c r="AA14" s="21"/>
    </row>
    <row r="15" spans="1:27" ht="14.25" customHeight="1" x14ac:dyDescent="0.2">
      <c r="A15" s="28">
        <v>1</v>
      </c>
      <c r="B15" s="29">
        <v>1</v>
      </c>
      <c r="C15" s="189" t="s">
        <v>26</v>
      </c>
      <c r="D15" s="189"/>
      <c r="E15" s="189"/>
      <c r="F15" s="189"/>
      <c r="G15" s="189"/>
      <c r="H15" s="189"/>
      <c r="I15" s="30">
        <f>SUM(L15,J15)</f>
        <v>562.1</v>
      </c>
      <c r="J15" s="31">
        <f>SUM(J14)</f>
        <v>545</v>
      </c>
      <c r="K15" s="31">
        <f>SUM(K14)</f>
        <v>388.09999999999997</v>
      </c>
      <c r="L15" s="32">
        <f>SUM(L14)</f>
        <v>17.100000000000001</v>
      </c>
      <c r="M15" s="33">
        <f>SUM(P14,N14)</f>
        <v>736.4</v>
      </c>
      <c r="N15" s="31">
        <f>SUM(N14)</f>
        <v>724.4</v>
      </c>
      <c r="O15" s="31">
        <f>SUM(O14)</f>
        <v>539.5</v>
      </c>
      <c r="P15" s="32">
        <f>SUM(P14)</f>
        <v>12</v>
      </c>
      <c r="Q15" s="33">
        <f>SUM(T14,R14)</f>
        <v>668.8</v>
      </c>
      <c r="R15" s="31">
        <f>SUM(R14)</f>
        <v>668.8</v>
      </c>
      <c r="S15" s="31">
        <f>SUM(S14)</f>
        <v>465.5</v>
      </c>
      <c r="T15" s="32">
        <f>SUM(T14)</f>
        <v>0</v>
      </c>
      <c r="U15" s="33">
        <f>SUM(X14,V14)</f>
        <v>668.8</v>
      </c>
      <c r="V15" s="31">
        <f>SUM(V14)</f>
        <v>668.8</v>
      </c>
      <c r="W15" s="31">
        <f>SUM(W14)</f>
        <v>465.5</v>
      </c>
      <c r="X15" s="32">
        <f>SUM(X14)</f>
        <v>0</v>
      </c>
      <c r="Z15" s="21"/>
      <c r="AA15" s="21"/>
    </row>
    <row r="16" spans="1:27" ht="15" customHeight="1" x14ac:dyDescent="0.2">
      <c r="A16" s="28">
        <v>1</v>
      </c>
      <c r="B16" s="34">
        <v>2</v>
      </c>
      <c r="C16" s="162" t="s">
        <v>27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Z16" s="21"/>
      <c r="AA16" s="21"/>
    </row>
    <row r="17" spans="1:1024" s="7" customFormat="1" ht="15.75" customHeight="1" x14ac:dyDescent="0.2">
      <c r="A17" s="179">
        <v>1</v>
      </c>
      <c r="B17" s="172">
        <v>2</v>
      </c>
      <c r="C17" s="173">
        <v>1</v>
      </c>
      <c r="D17" s="174" t="s">
        <v>28</v>
      </c>
      <c r="E17" s="193" t="s">
        <v>29</v>
      </c>
      <c r="F17" s="195" t="s">
        <v>30</v>
      </c>
      <c r="G17" s="195" t="s">
        <v>31</v>
      </c>
      <c r="H17" s="17" t="s">
        <v>23</v>
      </c>
      <c r="I17" s="35">
        <f>J17+L17</f>
        <v>1.9</v>
      </c>
      <c r="J17" s="19">
        <v>1.9</v>
      </c>
      <c r="K17" s="19"/>
      <c r="L17" s="36"/>
      <c r="M17" s="35"/>
      <c r="N17" s="19"/>
      <c r="O17" s="19"/>
      <c r="P17" s="20"/>
      <c r="Q17" s="35"/>
      <c r="R17" s="19"/>
      <c r="S17" s="19"/>
      <c r="T17" s="20"/>
      <c r="U17" s="35"/>
      <c r="V17" s="19"/>
      <c r="W17" s="19"/>
      <c r="X17" s="20"/>
      <c r="Z17" s="21"/>
      <c r="AA17" s="21"/>
      <c r="AC17" s="3"/>
    </row>
    <row r="18" spans="1:1024" s="7" customFormat="1" ht="15.75" customHeight="1" thickBot="1" x14ac:dyDescent="0.25">
      <c r="A18" s="179"/>
      <c r="B18" s="172"/>
      <c r="C18" s="173"/>
      <c r="D18" s="174"/>
      <c r="E18" s="193"/>
      <c r="F18" s="195"/>
      <c r="G18" s="195"/>
      <c r="H18" s="37" t="s">
        <v>32</v>
      </c>
      <c r="I18" s="18">
        <f>J18+L18</f>
        <v>6</v>
      </c>
      <c r="J18" s="24">
        <v>6</v>
      </c>
      <c r="K18" s="24"/>
      <c r="L18" s="38"/>
      <c r="M18" s="18"/>
      <c r="N18" s="24"/>
      <c r="O18" s="24"/>
      <c r="P18" s="23"/>
      <c r="Q18" s="18"/>
      <c r="R18" s="24"/>
      <c r="S18" s="24"/>
      <c r="T18" s="23"/>
      <c r="U18" s="18"/>
      <c r="V18" s="24"/>
      <c r="W18" s="24"/>
      <c r="X18" s="23"/>
      <c r="Z18" s="21"/>
      <c r="AA18" s="21"/>
      <c r="AC18" s="3"/>
    </row>
    <row r="19" spans="1:1024" s="7" customFormat="1" ht="15.75" customHeight="1" thickBot="1" x14ac:dyDescent="0.25">
      <c r="A19" s="179"/>
      <c r="B19" s="172"/>
      <c r="C19" s="173"/>
      <c r="D19" s="174"/>
      <c r="E19" s="193"/>
      <c r="F19" s="178" t="s">
        <v>25</v>
      </c>
      <c r="G19" s="178"/>
      <c r="H19" s="178"/>
      <c r="I19" s="39">
        <f>I17+I18</f>
        <v>7.9</v>
      </c>
      <c r="J19" s="40">
        <f>J17+J18</f>
        <v>7.9</v>
      </c>
      <c r="K19" s="40">
        <f>K17+K18</f>
        <v>0</v>
      </c>
      <c r="L19" s="27">
        <f>L17+L18</f>
        <v>0</v>
      </c>
      <c r="M19" s="39">
        <f>SUM(M17:M18)</f>
        <v>0</v>
      </c>
      <c r="N19" s="26">
        <f>SUM(N17:N18)</f>
        <v>0</v>
      </c>
      <c r="O19" s="41">
        <f>O17</f>
        <v>0</v>
      </c>
      <c r="P19" s="27">
        <f>P17</f>
        <v>0</v>
      </c>
      <c r="Q19" s="39">
        <f>SUM(Q17:Q18)</f>
        <v>0</v>
      </c>
      <c r="R19" s="26">
        <f>SUM(R17:R18)</f>
        <v>0</v>
      </c>
      <c r="S19" s="41">
        <f>S17</f>
        <v>0</v>
      </c>
      <c r="T19" s="27">
        <f>T17</f>
        <v>0</v>
      </c>
      <c r="U19" s="39">
        <f>SUM(U17:U18)</f>
        <v>0</v>
      </c>
      <c r="V19" s="26">
        <f>SUM(V17:V18)</f>
        <v>0</v>
      </c>
      <c r="W19" s="41">
        <f>W17</f>
        <v>0</v>
      </c>
      <c r="X19" s="27">
        <f>X17</f>
        <v>0</v>
      </c>
      <c r="Y19" s="42"/>
      <c r="Z19" s="21"/>
      <c r="AA19" s="21"/>
      <c r="AC19" s="3"/>
    </row>
    <row r="20" spans="1:1024" ht="27" customHeight="1" thickBot="1" x14ac:dyDescent="0.25">
      <c r="A20" s="179">
        <v>1</v>
      </c>
      <c r="B20" s="172">
        <v>2</v>
      </c>
      <c r="C20" s="173">
        <v>2</v>
      </c>
      <c r="D20" s="185" t="s">
        <v>33</v>
      </c>
      <c r="E20" s="193" t="s">
        <v>29</v>
      </c>
      <c r="F20" s="194" t="s">
        <v>30</v>
      </c>
      <c r="G20" s="196" t="s">
        <v>34</v>
      </c>
      <c r="H20" s="77" t="s">
        <v>23</v>
      </c>
      <c r="I20" s="43">
        <v>293.3</v>
      </c>
      <c r="J20" s="19">
        <v>293.3</v>
      </c>
      <c r="K20" s="19"/>
      <c r="L20" s="20"/>
      <c r="M20" s="145">
        <v>390</v>
      </c>
      <c r="N20" s="146">
        <v>390</v>
      </c>
      <c r="O20" s="19"/>
      <c r="P20" s="20"/>
      <c r="Q20" s="43">
        <f>R20+T20</f>
        <v>370</v>
      </c>
      <c r="R20" s="19">
        <v>370</v>
      </c>
      <c r="S20" s="19"/>
      <c r="T20" s="20"/>
      <c r="U20" s="43">
        <f>V20+X20</f>
        <v>370</v>
      </c>
      <c r="V20" s="19">
        <v>370</v>
      </c>
      <c r="W20" s="19"/>
      <c r="X20" s="20"/>
      <c r="Z20" s="21"/>
      <c r="AA20" s="21"/>
    </row>
    <row r="21" spans="1:1024" ht="26.25" customHeight="1" thickBot="1" x14ac:dyDescent="0.25">
      <c r="A21" s="179"/>
      <c r="B21" s="172"/>
      <c r="C21" s="173"/>
      <c r="D21" s="185"/>
      <c r="E21" s="193"/>
      <c r="F21" s="195"/>
      <c r="G21" s="195"/>
      <c r="H21" s="117" t="s">
        <v>35</v>
      </c>
      <c r="I21" s="45">
        <f>J21+L21</f>
        <v>260</v>
      </c>
      <c r="J21" s="46">
        <v>260</v>
      </c>
      <c r="K21" s="46"/>
      <c r="L21" s="47">
        <v>0</v>
      </c>
      <c r="M21" s="45">
        <v>355</v>
      </c>
      <c r="N21" s="46">
        <v>355</v>
      </c>
      <c r="O21" s="46"/>
      <c r="P21" s="47">
        <v>0</v>
      </c>
      <c r="Q21" s="45">
        <v>355</v>
      </c>
      <c r="R21" s="46">
        <v>355</v>
      </c>
      <c r="S21" s="46"/>
      <c r="T21" s="47">
        <v>0</v>
      </c>
      <c r="U21" s="45">
        <v>355</v>
      </c>
      <c r="V21" s="46">
        <v>355</v>
      </c>
      <c r="W21" s="46"/>
      <c r="X21" s="47">
        <v>0</v>
      </c>
      <c r="Z21" s="21"/>
      <c r="AA21" s="21"/>
      <c r="AC21" s="7"/>
    </row>
    <row r="22" spans="1:1024" ht="24.75" customHeight="1" x14ac:dyDescent="0.2">
      <c r="A22" s="179"/>
      <c r="B22" s="172"/>
      <c r="C22" s="173"/>
      <c r="D22" s="185"/>
      <c r="E22" s="193"/>
      <c r="F22" s="178" t="s">
        <v>25</v>
      </c>
      <c r="G22" s="178"/>
      <c r="H22" s="178"/>
      <c r="I22" s="48">
        <f>I20+I21</f>
        <v>553.29999999999995</v>
      </c>
      <c r="J22" s="48">
        <f>J20+J21</f>
        <v>553.29999999999995</v>
      </c>
      <c r="K22" s="48">
        <f>K20+K21</f>
        <v>0</v>
      </c>
      <c r="L22" s="49">
        <f>L20+L21</f>
        <v>0</v>
      </c>
      <c r="M22" s="50">
        <f>N22+P22</f>
        <v>745</v>
      </c>
      <c r="N22" s="48">
        <f>N20+N21</f>
        <v>745</v>
      </c>
      <c r="O22" s="50">
        <f>O20+O21</f>
        <v>0</v>
      </c>
      <c r="P22" s="51">
        <f>P20</f>
        <v>0</v>
      </c>
      <c r="Q22" s="50">
        <f>R22+T22</f>
        <v>725</v>
      </c>
      <c r="R22" s="48">
        <f>R20+R21</f>
        <v>725</v>
      </c>
      <c r="S22" s="50">
        <f>S20+S21</f>
        <v>0</v>
      </c>
      <c r="T22" s="51">
        <f>T20</f>
        <v>0</v>
      </c>
      <c r="U22" s="50">
        <f>V22+X22</f>
        <v>725</v>
      </c>
      <c r="V22" s="48">
        <f>V20+V21</f>
        <v>725</v>
      </c>
      <c r="W22" s="50">
        <f>W20+W21</f>
        <v>0</v>
      </c>
      <c r="X22" s="51">
        <f>X20</f>
        <v>0</v>
      </c>
      <c r="Z22" s="21"/>
      <c r="AA22" s="21"/>
      <c r="AC22" s="7"/>
    </row>
    <row r="23" spans="1:1024" ht="16.5" customHeight="1" x14ac:dyDescent="0.2">
      <c r="A23" s="163">
        <v>1</v>
      </c>
      <c r="B23" s="172">
        <v>2</v>
      </c>
      <c r="C23" s="173">
        <v>3</v>
      </c>
      <c r="D23" s="185" t="s">
        <v>36</v>
      </c>
      <c r="E23" s="193" t="s">
        <v>37</v>
      </c>
      <c r="F23" s="197" t="s">
        <v>38</v>
      </c>
      <c r="G23" s="173" t="s">
        <v>39</v>
      </c>
      <c r="H23" s="52" t="s">
        <v>23</v>
      </c>
      <c r="I23" s="85">
        <f>J23+L23</f>
        <v>240.8</v>
      </c>
      <c r="J23" s="90">
        <v>240.8</v>
      </c>
      <c r="K23" s="90">
        <v>181</v>
      </c>
      <c r="L23" s="55"/>
      <c r="M23" s="85">
        <v>241.3</v>
      </c>
      <c r="N23" s="90">
        <v>241.3</v>
      </c>
      <c r="O23" s="90">
        <v>181</v>
      </c>
      <c r="P23" s="55">
        <v>0</v>
      </c>
      <c r="Q23" s="53">
        <v>241.3</v>
      </c>
      <c r="R23" s="54">
        <v>241.3</v>
      </c>
      <c r="S23" s="54">
        <v>181</v>
      </c>
      <c r="T23" s="55">
        <v>0</v>
      </c>
      <c r="U23" s="53">
        <v>241.3</v>
      </c>
      <c r="V23" s="54">
        <v>241.3</v>
      </c>
      <c r="W23" s="54">
        <v>176.6</v>
      </c>
      <c r="X23" s="55">
        <v>0</v>
      </c>
      <c r="Z23" s="21"/>
      <c r="AA23" s="21"/>
      <c r="AC23" s="7"/>
    </row>
    <row r="24" spans="1:1024" ht="18" customHeight="1" x14ac:dyDescent="0.2">
      <c r="A24" s="163"/>
      <c r="B24" s="172"/>
      <c r="C24" s="173"/>
      <c r="D24" s="185"/>
      <c r="E24" s="193"/>
      <c r="F24" s="197"/>
      <c r="G24" s="173"/>
      <c r="H24" s="44" t="s">
        <v>35</v>
      </c>
      <c r="I24" s="91">
        <f>J24+L24</f>
        <v>17</v>
      </c>
      <c r="J24" s="116">
        <v>17</v>
      </c>
      <c r="K24" s="116">
        <v>8.5</v>
      </c>
      <c r="L24" s="115">
        <v>0</v>
      </c>
      <c r="M24" s="91">
        <v>17</v>
      </c>
      <c r="N24" s="120">
        <v>17</v>
      </c>
      <c r="O24" s="120">
        <v>8.5</v>
      </c>
      <c r="P24" s="119">
        <v>0</v>
      </c>
      <c r="Q24" s="57">
        <v>17</v>
      </c>
      <c r="R24" s="11">
        <v>17</v>
      </c>
      <c r="S24" s="11">
        <v>8.5</v>
      </c>
      <c r="T24" s="10">
        <v>0</v>
      </c>
      <c r="U24" s="57">
        <v>17</v>
      </c>
      <c r="V24" s="11">
        <v>17</v>
      </c>
      <c r="W24" s="11">
        <v>8.5</v>
      </c>
      <c r="X24" s="10">
        <v>0</v>
      </c>
      <c r="Z24" s="21"/>
      <c r="AA24" s="21"/>
      <c r="AC24" s="7"/>
    </row>
    <row r="25" spans="1:1024" ht="16.5" customHeight="1" x14ac:dyDescent="0.2">
      <c r="A25" s="163"/>
      <c r="B25" s="172"/>
      <c r="C25" s="173"/>
      <c r="D25" s="185"/>
      <c r="E25" s="193"/>
      <c r="F25" s="188" t="s">
        <v>25</v>
      </c>
      <c r="G25" s="188"/>
      <c r="H25" s="188"/>
      <c r="I25" s="58">
        <f>SUM(I23:I24)</f>
        <v>257.8</v>
      </c>
      <c r="J25" s="59">
        <f>SUM(J23:J24)</f>
        <v>257.8</v>
      </c>
      <c r="K25" s="59">
        <f>SUM(K23:K24)</f>
        <v>189.5</v>
      </c>
      <c r="L25" s="60">
        <v>0</v>
      </c>
      <c r="M25" s="58">
        <f>SUM(M23:M24)</f>
        <v>258.3</v>
      </c>
      <c r="N25" s="59">
        <f>SUM(N23:N24)</f>
        <v>258.3</v>
      </c>
      <c r="O25" s="59">
        <f>SUM(O23:O24)</f>
        <v>189.5</v>
      </c>
      <c r="P25" s="60">
        <v>0</v>
      </c>
      <c r="Q25" s="58">
        <f>SUM(Q23:Q24)</f>
        <v>258.3</v>
      </c>
      <c r="R25" s="59">
        <f>SUM(R23:R24)</f>
        <v>258.3</v>
      </c>
      <c r="S25" s="59">
        <f>SUM(S23:S24)</f>
        <v>189.5</v>
      </c>
      <c r="T25" s="60">
        <v>0</v>
      </c>
      <c r="U25" s="58">
        <f>SUM(U23:U24)</f>
        <v>258.3</v>
      </c>
      <c r="V25" s="59">
        <f>SUM(V23:V24)</f>
        <v>258.3</v>
      </c>
      <c r="W25" s="59">
        <f>SUM(W23:W24)</f>
        <v>185.1</v>
      </c>
      <c r="X25" s="60">
        <v>0</v>
      </c>
      <c r="Z25" s="21"/>
      <c r="AA25" s="21"/>
    </row>
    <row r="26" spans="1:1024" ht="17.25" customHeight="1" x14ac:dyDescent="0.2">
      <c r="A26" s="163">
        <v>1</v>
      </c>
      <c r="B26" s="172">
        <v>2</v>
      </c>
      <c r="C26" s="173">
        <v>4</v>
      </c>
      <c r="D26" s="185" t="s">
        <v>40</v>
      </c>
      <c r="E26" s="186" t="s">
        <v>41</v>
      </c>
      <c r="F26" s="61" t="s">
        <v>38</v>
      </c>
      <c r="G26" s="61" t="s">
        <v>42</v>
      </c>
      <c r="H26" s="62" t="s">
        <v>23</v>
      </c>
      <c r="I26" s="80">
        <v>16.2</v>
      </c>
      <c r="J26" s="84">
        <v>16.2</v>
      </c>
      <c r="K26" s="83">
        <v>10.8</v>
      </c>
      <c r="L26" s="114"/>
      <c r="M26" s="80">
        <v>16.2</v>
      </c>
      <c r="N26" s="84">
        <v>16.2</v>
      </c>
      <c r="O26" s="83">
        <v>10.8</v>
      </c>
      <c r="P26" s="114"/>
      <c r="Q26" s="56">
        <v>16.2</v>
      </c>
      <c r="R26" s="63">
        <v>16.2</v>
      </c>
      <c r="S26" s="64">
        <v>10.8</v>
      </c>
      <c r="T26" s="65"/>
      <c r="U26" s="56">
        <v>16.2</v>
      </c>
      <c r="V26" s="63">
        <v>16.2</v>
      </c>
      <c r="W26" s="64">
        <v>10.8</v>
      </c>
      <c r="X26" s="65"/>
      <c r="Z26" s="21"/>
      <c r="AA26" s="21"/>
    </row>
    <row r="27" spans="1:1024" ht="18" customHeight="1" thickBot="1" x14ac:dyDescent="0.25">
      <c r="A27" s="163"/>
      <c r="B27" s="172"/>
      <c r="C27" s="173"/>
      <c r="D27" s="185"/>
      <c r="E27" s="186"/>
      <c r="F27" s="66" t="s">
        <v>38</v>
      </c>
      <c r="G27" s="66" t="s">
        <v>42</v>
      </c>
      <c r="H27" s="67" t="s">
        <v>35</v>
      </c>
      <c r="I27" s="80">
        <f>J27+L27</f>
        <v>115</v>
      </c>
      <c r="J27" s="90">
        <v>115</v>
      </c>
      <c r="K27" s="90">
        <v>66</v>
      </c>
      <c r="L27" s="55"/>
      <c r="M27" s="80">
        <f>N27+P27</f>
        <v>115</v>
      </c>
      <c r="N27" s="90">
        <v>115</v>
      </c>
      <c r="O27" s="90">
        <v>66</v>
      </c>
      <c r="P27" s="55"/>
      <c r="Q27" s="56">
        <f>R27+T27</f>
        <v>115</v>
      </c>
      <c r="R27" s="54">
        <v>115</v>
      </c>
      <c r="S27" s="54">
        <v>66</v>
      </c>
      <c r="T27" s="55"/>
      <c r="U27" s="56">
        <f>V27+X27</f>
        <v>115</v>
      </c>
      <c r="V27" s="54">
        <v>115</v>
      </c>
      <c r="W27" s="54">
        <v>66</v>
      </c>
      <c r="X27" s="55"/>
      <c r="Z27" s="21"/>
      <c r="AA27" s="21"/>
    </row>
    <row r="28" spans="1:1024" ht="18" customHeight="1" thickBot="1" x14ac:dyDescent="0.25">
      <c r="A28" s="163"/>
      <c r="B28" s="172"/>
      <c r="C28" s="173"/>
      <c r="D28" s="185"/>
      <c r="E28" s="186"/>
      <c r="F28" s="187" t="s">
        <v>25</v>
      </c>
      <c r="G28" s="187"/>
      <c r="H28" s="188"/>
      <c r="I28" s="118">
        <f>I26+I27</f>
        <v>131.19999999999999</v>
      </c>
      <c r="J28" s="59">
        <f>J26+J27</f>
        <v>131.19999999999999</v>
      </c>
      <c r="K28" s="59">
        <f>K26+K27</f>
        <v>76.8</v>
      </c>
      <c r="L28" s="60">
        <f>L26+L27</f>
        <v>0</v>
      </c>
      <c r="M28" s="58">
        <f>N28+P28</f>
        <v>131.19999999999999</v>
      </c>
      <c r="N28" s="59">
        <f>N26+N27</f>
        <v>131.19999999999999</v>
      </c>
      <c r="O28" s="59">
        <f>O26+O27</f>
        <v>76.8</v>
      </c>
      <c r="P28" s="60">
        <v>0</v>
      </c>
      <c r="Q28" s="58">
        <f>R28+T28</f>
        <v>131.19999999999999</v>
      </c>
      <c r="R28" s="59">
        <f>R26+R27</f>
        <v>131.19999999999999</v>
      </c>
      <c r="S28" s="59">
        <f>S26+S27</f>
        <v>76.8</v>
      </c>
      <c r="T28" s="60">
        <v>0</v>
      </c>
      <c r="U28" s="58">
        <f>V28+X28</f>
        <v>131.19999999999999</v>
      </c>
      <c r="V28" s="59">
        <f>V26+V27</f>
        <v>131.19999999999999</v>
      </c>
      <c r="W28" s="59">
        <f>W26+W27</f>
        <v>76.8</v>
      </c>
      <c r="X28" s="60">
        <f>X26+X27</f>
        <v>0</v>
      </c>
      <c r="Z28" s="21"/>
      <c r="AA28" s="21"/>
    </row>
    <row r="29" spans="1:1024" ht="68.25" customHeight="1" thickBot="1" x14ac:dyDescent="0.25">
      <c r="A29" s="163">
        <v>1</v>
      </c>
      <c r="B29" s="172">
        <v>2</v>
      </c>
      <c r="C29" s="173">
        <v>5</v>
      </c>
      <c r="D29" s="185" t="s">
        <v>60</v>
      </c>
      <c r="E29" s="186">
        <v>11</v>
      </c>
      <c r="F29" s="61" t="s">
        <v>30</v>
      </c>
      <c r="G29" s="61" t="s">
        <v>61</v>
      </c>
      <c r="H29" s="62" t="s">
        <v>23</v>
      </c>
      <c r="I29" s="80">
        <f t="shared" ref="I29" si="0">SUM(L29,J29)</f>
        <v>20</v>
      </c>
      <c r="J29" s="84">
        <v>20</v>
      </c>
      <c r="K29" s="83"/>
      <c r="L29" s="113"/>
      <c r="M29" s="80"/>
      <c r="N29" s="84"/>
      <c r="O29" s="83"/>
      <c r="P29" s="113"/>
      <c r="Q29" s="80">
        <f t="shared" ref="Q29" si="1">SUM(T29,R29)</f>
        <v>0</v>
      </c>
      <c r="R29" s="84"/>
      <c r="S29" s="83"/>
      <c r="T29" s="113"/>
      <c r="U29" s="80">
        <f t="shared" ref="U29" si="2">SUM(X29,V29)</f>
        <v>0</v>
      </c>
      <c r="V29" s="84"/>
      <c r="W29" s="83"/>
      <c r="X29" s="113"/>
      <c r="Z29" s="21"/>
      <c r="AA29" s="2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</row>
    <row r="30" spans="1:1024" ht="68.25" customHeight="1" thickBot="1" x14ac:dyDescent="0.25">
      <c r="A30" s="163"/>
      <c r="B30" s="172"/>
      <c r="C30" s="173"/>
      <c r="D30" s="185"/>
      <c r="E30" s="186"/>
      <c r="F30" s="192" t="s">
        <v>25</v>
      </c>
      <c r="G30" s="192"/>
      <c r="H30" s="192"/>
      <c r="I30" s="58">
        <f>SUM(L30,J30)</f>
        <v>20</v>
      </c>
      <c r="J30" s="59">
        <f>J29</f>
        <v>20</v>
      </c>
      <c r="K30" s="59">
        <f t="shared" ref="K30:L30" si="3">K29</f>
        <v>0</v>
      </c>
      <c r="L30" s="59">
        <f t="shared" si="3"/>
        <v>0</v>
      </c>
      <c r="M30" s="58">
        <f t="shared" ref="M30" si="4">SUM(P30,N30)</f>
        <v>0</v>
      </c>
      <c r="N30" s="59">
        <f t="shared" ref="N30" si="5">N29</f>
        <v>0</v>
      </c>
      <c r="O30" s="59">
        <f t="shared" ref="O30" si="6">O29</f>
        <v>0</v>
      </c>
      <c r="P30" s="59">
        <f t="shared" ref="P30" si="7">P29</f>
        <v>0</v>
      </c>
      <c r="Q30" s="58">
        <f t="shared" ref="Q30" si="8">SUM(T30,R30)</f>
        <v>0</v>
      </c>
      <c r="R30" s="59">
        <f t="shared" ref="R30" si="9">R29</f>
        <v>0</v>
      </c>
      <c r="S30" s="59">
        <f t="shared" ref="S30" si="10">S29</f>
        <v>0</v>
      </c>
      <c r="T30" s="59">
        <f t="shared" ref="T30" si="11">T29</f>
        <v>0</v>
      </c>
      <c r="U30" s="58">
        <f t="shared" ref="U30" si="12">SUM(X30,V30)</f>
        <v>0</v>
      </c>
      <c r="V30" s="59">
        <f t="shared" ref="V30" si="13">V29</f>
        <v>0</v>
      </c>
      <c r="W30" s="59">
        <f t="shared" ref="W30" si="14">W29</f>
        <v>0</v>
      </c>
      <c r="X30" s="60">
        <f t="shared" ref="X30" si="15">X29</f>
        <v>0</v>
      </c>
      <c r="Z30" s="21"/>
      <c r="AA30" s="2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</row>
    <row r="31" spans="1:1024" ht="16.5" customHeight="1" thickBot="1" x14ac:dyDescent="0.25">
      <c r="A31" s="28">
        <v>1</v>
      </c>
      <c r="B31" s="29">
        <v>2</v>
      </c>
      <c r="C31" s="189" t="s">
        <v>26</v>
      </c>
      <c r="D31" s="189"/>
      <c r="E31" s="189"/>
      <c r="F31" s="189"/>
      <c r="G31" s="189"/>
      <c r="H31" s="189"/>
      <c r="I31" s="68">
        <f>SUM(L31,J31)</f>
        <v>970.19999999999993</v>
      </c>
      <c r="J31" s="69">
        <f>J28+J25+J22+J19+J30</f>
        <v>970.19999999999993</v>
      </c>
      <c r="K31" s="69">
        <f>K28+K25+K22+K19+K30</f>
        <v>266.3</v>
      </c>
      <c r="L31" s="69">
        <f t="shared" ref="L31" si="16">L28+L25+L22+L19+L30</f>
        <v>0</v>
      </c>
      <c r="M31" s="68">
        <f>SUM(P31,N31)</f>
        <v>1134.5</v>
      </c>
      <c r="N31" s="69">
        <f>N28+N25+N22+N19+N30</f>
        <v>1134.5</v>
      </c>
      <c r="O31" s="69">
        <f>O28+O25+O22+O19+O30</f>
        <v>266.3</v>
      </c>
      <c r="P31" s="69">
        <f t="shared" ref="P31" si="17">P28+P25+P22+P19+P30</f>
        <v>0</v>
      </c>
      <c r="Q31" s="68">
        <f>SUM(T31,R31)</f>
        <v>1114.5</v>
      </c>
      <c r="R31" s="69">
        <f>R28+R25+R22+R19+R30</f>
        <v>1114.5</v>
      </c>
      <c r="S31" s="69">
        <f t="shared" ref="S31" si="18">S28+S25+S22+S19+S30</f>
        <v>266.3</v>
      </c>
      <c r="T31" s="69">
        <f t="shared" ref="T31" si="19">T28+T25+T22+T19+T30</f>
        <v>0</v>
      </c>
      <c r="U31" s="68">
        <f>SUM(X31,V31)</f>
        <v>1114.5</v>
      </c>
      <c r="V31" s="69">
        <f>V28+V25+V22+V19+V30</f>
        <v>1114.5</v>
      </c>
      <c r="W31" s="69">
        <f>W28+W25+W22+W19+W30</f>
        <v>261.89999999999998</v>
      </c>
      <c r="X31" s="70">
        <f t="shared" ref="X31" si="20">X28+X25+X22+X19+X30</f>
        <v>0</v>
      </c>
      <c r="Z31" s="21"/>
      <c r="AA31" s="21"/>
    </row>
    <row r="32" spans="1:1024" ht="24" customHeight="1" x14ac:dyDescent="0.2">
      <c r="A32" s="71">
        <v>1</v>
      </c>
      <c r="B32" s="190" t="s">
        <v>43</v>
      </c>
      <c r="C32" s="190"/>
      <c r="D32" s="190"/>
      <c r="E32" s="190"/>
      <c r="F32" s="190"/>
      <c r="G32" s="190"/>
      <c r="H32" s="190"/>
      <c r="I32" s="72">
        <f>SUM(J32,L32)</f>
        <v>1532.2999999999997</v>
      </c>
      <c r="J32" s="73">
        <f>J31+J15</f>
        <v>1515.1999999999998</v>
      </c>
      <c r="K32" s="73">
        <f>K31+K15</f>
        <v>654.4</v>
      </c>
      <c r="L32" s="73">
        <f>SUM(L31,L15)</f>
        <v>17.100000000000001</v>
      </c>
      <c r="M32" s="72">
        <f>SUM(N32,P32)</f>
        <v>1870.9</v>
      </c>
      <c r="N32" s="73">
        <f>SUM(N31,N15)</f>
        <v>1858.9</v>
      </c>
      <c r="O32" s="73">
        <f>O31+O15</f>
        <v>805.8</v>
      </c>
      <c r="P32" s="73">
        <f>SUM(P31,P15)</f>
        <v>12</v>
      </c>
      <c r="Q32" s="72">
        <f>SUM(R32,T32)</f>
        <v>1783.3</v>
      </c>
      <c r="R32" s="73">
        <f>SUM(R31,R15)</f>
        <v>1783.3</v>
      </c>
      <c r="S32" s="73">
        <f>SUM(S31,S15)</f>
        <v>731.8</v>
      </c>
      <c r="T32" s="73">
        <f>SUM(T31,T15)</f>
        <v>0</v>
      </c>
      <c r="U32" s="72">
        <f>SUM(V32,X32)</f>
        <v>1783.3</v>
      </c>
      <c r="V32" s="73">
        <f>SUM(V31,V15)</f>
        <v>1783.3</v>
      </c>
      <c r="W32" s="73">
        <f>SUM(W31,W15)</f>
        <v>727.4</v>
      </c>
      <c r="X32" s="74">
        <f>SUM(X31,X15)</f>
        <v>0</v>
      </c>
      <c r="Z32" s="21"/>
      <c r="AA32" s="21"/>
    </row>
    <row r="33" spans="1:1024" ht="12.75" customHeight="1" x14ac:dyDescent="0.2">
      <c r="A33" s="75">
        <v>2</v>
      </c>
      <c r="B33" s="191" t="s">
        <v>44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Z33" s="21"/>
      <c r="AA33" s="21"/>
    </row>
    <row r="34" spans="1:1024" ht="13.5" thickBot="1" x14ac:dyDescent="0.25">
      <c r="A34" s="75">
        <v>2</v>
      </c>
      <c r="B34" s="76">
        <v>1</v>
      </c>
      <c r="C34" s="162" t="s">
        <v>72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Z34" s="21"/>
      <c r="AA34" s="21"/>
    </row>
    <row r="35" spans="1:1024" ht="30" customHeight="1" x14ac:dyDescent="0.2">
      <c r="A35" s="163">
        <v>2</v>
      </c>
      <c r="B35" s="164">
        <v>1</v>
      </c>
      <c r="C35" s="165">
        <v>1</v>
      </c>
      <c r="D35" s="166" t="s">
        <v>68</v>
      </c>
      <c r="E35" s="167" t="s">
        <v>20</v>
      </c>
      <c r="F35" s="169" t="s">
        <v>45</v>
      </c>
      <c r="G35" s="169" t="s">
        <v>46</v>
      </c>
      <c r="H35" s="77" t="s">
        <v>47</v>
      </c>
      <c r="I35" s="90">
        <f>J35+L35</f>
        <v>39.5</v>
      </c>
      <c r="J35" s="81"/>
      <c r="K35" s="81"/>
      <c r="L35" s="82">
        <v>39.5</v>
      </c>
      <c r="M35" s="90">
        <f>N35+P35</f>
        <v>0</v>
      </c>
      <c r="N35" s="81"/>
      <c r="O35" s="81"/>
      <c r="P35" s="82"/>
      <c r="Q35" s="90">
        <f>R35+T35</f>
        <v>0</v>
      </c>
      <c r="R35" s="81"/>
      <c r="S35" s="81"/>
      <c r="T35" s="82"/>
      <c r="U35" s="90">
        <f>V35+X35</f>
        <v>0</v>
      </c>
      <c r="V35" s="81"/>
      <c r="W35" s="81"/>
      <c r="X35" s="82"/>
      <c r="Z35" s="21"/>
      <c r="AA35" s="21"/>
    </row>
    <row r="36" spans="1:1024" ht="30" customHeight="1" thickBot="1" x14ac:dyDescent="0.25">
      <c r="A36" s="163"/>
      <c r="B36" s="164"/>
      <c r="C36" s="165"/>
      <c r="D36" s="166"/>
      <c r="E36" s="167"/>
      <c r="F36" s="170"/>
      <c r="G36" s="170"/>
      <c r="H36" s="136" t="s">
        <v>23</v>
      </c>
      <c r="I36" s="90">
        <f>J36+L36</f>
        <v>0</v>
      </c>
      <c r="J36" s="81"/>
      <c r="K36" s="81"/>
      <c r="L36" s="82"/>
      <c r="M36" s="138">
        <v>200</v>
      </c>
      <c r="N36" s="139"/>
      <c r="O36" s="139"/>
      <c r="P36" s="140">
        <v>200</v>
      </c>
      <c r="Q36" s="90">
        <f>R36+T36</f>
        <v>100</v>
      </c>
      <c r="R36" s="81"/>
      <c r="S36" s="81"/>
      <c r="T36" s="82">
        <v>100</v>
      </c>
      <c r="U36" s="90">
        <f>V36+X36</f>
        <v>100</v>
      </c>
      <c r="V36" s="81"/>
      <c r="W36" s="81"/>
      <c r="X36" s="82">
        <v>100</v>
      </c>
      <c r="Z36" s="21"/>
      <c r="AA36" s="21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</row>
    <row r="37" spans="1:1024" ht="29.25" customHeight="1" thickBot="1" x14ac:dyDescent="0.25">
      <c r="A37" s="163"/>
      <c r="B37" s="164"/>
      <c r="C37" s="165"/>
      <c r="D37" s="166"/>
      <c r="E37" s="167"/>
      <c r="F37" s="168" t="s">
        <v>25</v>
      </c>
      <c r="G37" s="168"/>
      <c r="H37" s="168"/>
      <c r="I37" s="39">
        <f>I35+I36</f>
        <v>39.5</v>
      </c>
      <c r="J37" s="26">
        <f t="shared" ref="J37:O37" si="21">SUM(J35:J35)</f>
        <v>0</v>
      </c>
      <c r="K37" s="41">
        <f t="shared" si="21"/>
        <v>0</v>
      </c>
      <c r="L37" s="27">
        <f t="shared" si="21"/>
        <v>39.5</v>
      </c>
      <c r="M37" s="41">
        <f>M35+M36</f>
        <v>200</v>
      </c>
      <c r="N37" s="26">
        <f t="shared" si="21"/>
        <v>0</v>
      </c>
      <c r="O37" s="41">
        <f t="shared" si="21"/>
        <v>0</v>
      </c>
      <c r="P37" s="27">
        <f>P35+P36</f>
        <v>200</v>
      </c>
      <c r="Q37" s="41">
        <f>Q35+Q36</f>
        <v>100</v>
      </c>
      <c r="R37" s="26">
        <f t="shared" ref="R37:W37" si="22">SUM(R35:R35)</f>
        <v>0</v>
      </c>
      <c r="S37" s="41">
        <f t="shared" si="22"/>
        <v>0</v>
      </c>
      <c r="T37" s="27">
        <f>T35+T36</f>
        <v>100</v>
      </c>
      <c r="U37" s="41">
        <f>U35+U36</f>
        <v>100</v>
      </c>
      <c r="V37" s="26">
        <f t="shared" si="22"/>
        <v>0</v>
      </c>
      <c r="W37" s="78">
        <f t="shared" si="22"/>
        <v>0</v>
      </c>
      <c r="X37" s="41">
        <f>X35+X36</f>
        <v>100</v>
      </c>
      <c r="Y37" s="79"/>
      <c r="Z37" s="21"/>
      <c r="AA37" s="21"/>
    </row>
    <row r="38" spans="1:1024" ht="17.25" customHeight="1" x14ac:dyDescent="0.2">
      <c r="A38" s="171">
        <v>2</v>
      </c>
      <c r="B38" s="172">
        <v>1</v>
      </c>
      <c r="C38" s="173">
        <v>2</v>
      </c>
      <c r="D38" s="174" t="s">
        <v>49</v>
      </c>
      <c r="E38" s="86" t="s">
        <v>37</v>
      </c>
      <c r="F38" s="175" t="s">
        <v>30</v>
      </c>
      <c r="G38" s="176" t="s">
        <v>50</v>
      </c>
      <c r="H38" s="77" t="s">
        <v>23</v>
      </c>
      <c r="I38" s="83">
        <f>J38+L38</f>
        <v>1.9</v>
      </c>
      <c r="J38" s="84">
        <v>1.9</v>
      </c>
      <c r="K38" s="84">
        <v>0</v>
      </c>
      <c r="L38" s="88"/>
      <c r="M38" s="85">
        <f>N38+P38</f>
        <v>0</v>
      </c>
      <c r="N38" s="84">
        <v>0</v>
      </c>
      <c r="O38" s="84">
        <v>0</v>
      </c>
      <c r="P38" s="88"/>
      <c r="Q38" s="85">
        <f t="shared" ref="Q38:Q39" si="23">R38+T38</f>
        <v>0</v>
      </c>
      <c r="R38" s="84">
        <v>0</v>
      </c>
      <c r="S38" s="84">
        <v>0</v>
      </c>
      <c r="T38" s="88"/>
      <c r="U38" s="83"/>
      <c r="V38" s="84">
        <v>0</v>
      </c>
      <c r="W38" s="84">
        <v>0</v>
      </c>
      <c r="X38" s="88"/>
      <c r="Z38" s="21"/>
      <c r="AA38" s="21"/>
      <c r="AF38" s="89"/>
    </row>
    <row r="39" spans="1:1024" ht="17.25" customHeight="1" x14ac:dyDescent="0.2">
      <c r="A39" s="171"/>
      <c r="B39" s="172"/>
      <c r="C39" s="173"/>
      <c r="D39" s="174"/>
      <c r="E39" s="177" t="s">
        <v>48</v>
      </c>
      <c r="F39" s="175"/>
      <c r="G39" s="176"/>
      <c r="H39" s="93" t="s">
        <v>23</v>
      </c>
      <c r="I39" s="90"/>
      <c r="J39" s="81"/>
      <c r="K39" s="81"/>
      <c r="L39" s="82"/>
      <c r="M39" s="141">
        <v>410</v>
      </c>
      <c r="N39" s="139"/>
      <c r="O39" s="139"/>
      <c r="P39" s="140">
        <v>410</v>
      </c>
      <c r="Q39" s="80">
        <f t="shared" si="23"/>
        <v>0</v>
      </c>
      <c r="R39" s="81"/>
      <c r="S39" s="81"/>
      <c r="T39" s="82"/>
      <c r="U39" s="90"/>
      <c r="V39" s="81"/>
      <c r="W39" s="81"/>
      <c r="X39" s="82"/>
      <c r="Z39" s="21"/>
      <c r="AA39" s="21"/>
      <c r="AF39" s="89"/>
    </row>
    <row r="40" spans="1:1024" ht="17.25" customHeight="1" x14ac:dyDescent="0.2">
      <c r="A40" s="171"/>
      <c r="B40" s="172"/>
      <c r="C40" s="173"/>
      <c r="D40" s="174"/>
      <c r="E40" s="177"/>
      <c r="F40" s="175"/>
      <c r="G40" s="176"/>
      <c r="H40" s="121" t="s">
        <v>67</v>
      </c>
      <c r="I40" s="90"/>
      <c r="J40" s="81"/>
      <c r="K40" s="81"/>
      <c r="L40" s="82"/>
      <c r="M40" s="141">
        <f>N40+P40</f>
        <v>30</v>
      </c>
      <c r="N40" s="139">
        <v>0.1</v>
      </c>
      <c r="O40" s="139"/>
      <c r="P40" s="140">
        <v>29.9</v>
      </c>
      <c r="Q40" s="80"/>
      <c r="R40" s="81"/>
      <c r="S40" s="81"/>
      <c r="T40" s="82"/>
      <c r="U40" s="90"/>
      <c r="V40" s="81"/>
      <c r="W40" s="81"/>
      <c r="X40" s="82"/>
      <c r="Z40" s="21"/>
      <c r="AA40" s="21"/>
      <c r="AC40" s="7"/>
      <c r="AD40" s="7"/>
      <c r="AE40" s="7"/>
      <c r="AF40" s="89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</row>
    <row r="41" spans="1:1024" ht="18" customHeight="1" thickBot="1" x14ac:dyDescent="0.25">
      <c r="A41" s="171"/>
      <c r="B41" s="172"/>
      <c r="C41" s="173"/>
      <c r="D41" s="174"/>
      <c r="E41" s="177"/>
      <c r="F41" s="175"/>
      <c r="G41" s="176"/>
      <c r="H41" s="37" t="s">
        <v>51</v>
      </c>
      <c r="I41" s="135">
        <f>J41+L41</f>
        <v>0</v>
      </c>
      <c r="J41" s="134">
        <v>0</v>
      </c>
      <c r="K41" s="134">
        <v>0</v>
      </c>
      <c r="L41" s="133"/>
      <c r="M41" s="142">
        <f>N41+P41</f>
        <v>220.1</v>
      </c>
      <c r="N41" s="143">
        <v>0.1</v>
      </c>
      <c r="O41" s="143">
        <v>0</v>
      </c>
      <c r="P41" s="144">
        <v>220</v>
      </c>
      <c r="Q41" s="91">
        <f>R41+T41</f>
        <v>0</v>
      </c>
      <c r="R41" s="134">
        <v>0</v>
      </c>
      <c r="S41" s="134">
        <v>0</v>
      </c>
      <c r="T41" s="133"/>
      <c r="U41" s="91"/>
      <c r="V41" s="134">
        <v>0</v>
      </c>
      <c r="W41" s="134">
        <v>0</v>
      </c>
      <c r="X41" s="133"/>
      <c r="Z41" s="21"/>
      <c r="AA41" s="21"/>
      <c r="AF41" s="89"/>
    </row>
    <row r="42" spans="1:1024" ht="15" customHeight="1" thickBot="1" x14ac:dyDescent="0.25">
      <c r="A42" s="171"/>
      <c r="B42" s="172"/>
      <c r="C42" s="173"/>
      <c r="D42" s="174"/>
      <c r="E42" s="92"/>
      <c r="F42" s="178" t="s">
        <v>25</v>
      </c>
      <c r="G42" s="178"/>
      <c r="H42" s="178"/>
      <c r="I42" s="25">
        <f>SUM(L42,J42)</f>
        <v>1.9</v>
      </c>
      <c r="J42" s="26">
        <f>J38+J39+J41+J40</f>
        <v>1.9</v>
      </c>
      <c r="K42" s="26">
        <f>K38+K39+K41+K40</f>
        <v>0</v>
      </c>
      <c r="L42" s="26">
        <f>L38+L39+L41+L40</f>
        <v>0</v>
      </c>
      <c r="M42" s="25">
        <f>P42+N42</f>
        <v>660.1</v>
      </c>
      <c r="N42" s="26">
        <f>N38+N39+N41+N40</f>
        <v>0.2</v>
      </c>
      <c r="O42" s="26">
        <f>O38+O39+O41+O40</f>
        <v>0</v>
      </c>
      <c r="P42" s="27">
        <f>P38+P39+P41+P40</f>
        <v>659.9</v>
      </c>
      <c r="Q42" s="25">
        <f>SUM(T42,R42)</f>
        <v>0</v>
      </c>
      <c r="R42" s="26">
        <f>R38+R39+R41+R40</f>
        <v>0</v>
      </c>
      <c r="S42" s="26">
        <f>S38+S39+S41+S40</f>
        <v>0</v>
      </c>
      <c r="T42" s="27">
        <f>T38+T39+T41+T40</f>
        <v>0</v>
      </c>
      <c r="U42" s="25">
        <f>SUM(X42,V42)</f>
        <v>0</v>
      </c>
      <c r="V42" s="26">
        <f>V38+V39+V41+V40</f>
        <v>0</v>
      </c>
      <c r="W42" s="26">
        <f>W38+W39+W41+W40</f>
        <v>0</v>
      </c>
      <c r="X42" s="27">
        <f>X38+X39+X41+X40</f>
        <v>0</v>
      </c>
      <c r="Y42" s="42"/>
      <c r="Z42" s="21"/>
      <c r="AA42" s="21"/>
      <c r="AF42" s="89"/>
    </row>
    <row r="43" spans="1:1024" ht="19.5" hidden="1" customHeight="1" x14ac:dyDescent="0.2">
      <c r="A43" s="179">
        <v>2</v>
      </c>
      <c r="B43" s="172">
        <v>1</v>
      </c>
      <c r="C43" s="180">
        <v>3</v>
      </c>
      <c r="D43" s="181" t="s">
        <v>75</v>
      </c>
      <c r="E43" s="94" t="s">
        <v>20</v>
      </c>
      <c r="F43" s="182" t="s">
        <v>30</v>
      </c>
      <c r="G43" s="183" t="s">
        <v>52</v>
      </c>
      <c r="H43" s="87" t="s">
        <v>23</v>
      </c>
      <c r="I43" s="85"/>
      <c r="J43" s="84"/>
      <c r="K43" s="84"/>
      <c r="L43" s="88"/>
      <c r="M43" s="85"/>
      <c r="N43" s="84"/>
      <c r="O43" s="84"/>
      <c r="P43" s="88"/>
      <c r="Q43" s="85"/>
      <c r="R43" s="84"/>
      <c r="S43" s="84"/>
      <c r="T43" s="88"/>
      <c r="U43" s="85"/>
      <c r="V43" s="84"/>
      <c r="W43" s="84"/>
      <c r="X43" s="88"/>
    </row>
    <row r="44" spans="1:1024" s="7" customFormat="1" ht="18" customHeight="1" x14ac:dyDescent="0.2">
      <c r="A44" s="179"/>
      <c r="B44" s="172"/>
      <c r="C44" s="180"/>
      <c r="D44" s="181"/>
      <c r="E44" s="184" t="s">
        <v>48</v>
      </c>
      <c r="F44" s="182"/>
      <c r="G44" s="183"/>
      <c r="H44" s="87" t="s">
        <v>23</v>
      </c>
      <c r="I44" s="80">
        <v>24.4</v>
      </c>
      <c r="J44" s="81"/>
      <c r="K44" s="81"/>
      <c r="L44" s="82">
        <v>24.4</v>
      </c>
      <c r="M44" s="141">
        <f>SUM(N44+P44)</f>
        <v>363.6</v>
      </c>
      <c r="N44" s="139"/>
      <c r="O44" s="139"/>
      <c r="P44" s="140">
        <f>335.6+209.1-181.1</f>
        <v>363.6</v>
      </c>
      <c r="Q44" s="80">
        <f>SUM(R44+T44)</f>
        <v>7236.4000000000005</v>
      </c>
      <c r="R44" s="81"/>
      <c r="S44" s="81"/>
      <c r="T44" s="82">
        <f>7055.3+181.1</f>
        <v>7236.4000000000005</v>
      </c>
      <c r="U44" s="80">
        <f>V44+X44</f>
        <v>1900</v>
      </c>
      <c r="V44" s="81"/>
      <c r="W44" s="81"/>
      <c r="X44" s="82">
        <v>1900</v>
      </c>
      <c r="AC44" s="3"/>
      <c r="AD44" s="3"/>
      <c r="AE44" s="3"/>
      <c r="AF44" s="3"/>
    </row>
    <row r="45" spans="1:1024" s="7" customFormat="1" ht="23.25" customHeight="1" x14ac:dyDescent="0.2">
      <c r="A45" s="179"/>
      <c r="B45" s="172"/>
      <c r="C45" s="180"/>
      <c r="D45" s="181"/>
      <c r="E45" s="184"/>
      <c r="F45" s="182"/>
      <c r="G45" s="183"/>
      <c r="H45" s="148" t="s">
        <v>74</v>
      </c>
      <c r="I45" s="80"/>
      <c r="J45" s="81"/>
      <c r="K45" s="81"/>
      <c r="L45" s="82"/>
      <c r="M45" s="141">
        <f>SUM(P45,O45,N45)</f>
        <v>0</v>
      </c>
      <c r="N45" s="139"/>
      <c r="O45" s="139"/>
      <c r="P45" s="140">
        <f>209.1-209.1</f>
        <v>0</v>
      </c>
      <c r="Q45" s="80"/>
      <c r="R45" s="81"/>
      <c r="S45" s="81"/>
      <c r="T45" s="82"/>
      <c r="U45" s="80"/>
      <c r="V45" s="81"/>
      <c r="W45" s="81"/>
      <c r="X45" s="82"/>
    </row>
    <row r="46" spans="1:1024" s="7" customFormat="1" ht="23.25" thickBot="1" x14ac:dyDescent="0.25">
      <c r="A46" s="179"/>
      <c r="B46" s="172"/>
      <c r="C46" s="180"/>
      <c r="D46" s="181"/>
      <c r="E46" s="184"/>
      <c r="F46" s="182"/>
      <c r="G46" s="183"/>
      <c r="H46" s="137" t="s">
        <v>69</v>
      </c>
      <c r="I46" s="91"/>
      <c r="J46" s="134"/>
      <c r="K46" s="134"/>
      <c r="L46" s="133"/>
      <c r="M46" s="91"/>
      <c r="N46" s="134"/>
      <c r="O46" s="134"/>
      <c r="P46" s="133"/>
      <c r="Q46" s="91">
        <v>500</v>
      </c>
      <c r="R46" s="134"/>
      <c r="S46" s="134"/>
      <c r="T46" s="133">
        <v>500</v>
      </c>
      <c r="U46" s="91">
        <v>700</v>
      </c>
      <c r="V46" s="134"/>
      <c r="W46" s="134"/>
      <c r="X46" s="133">
        <v>700</v>
      </c>
      <c r="AC46" s="3"/>
      <c r="AD46" s="3"/>
      <c r="AE46" s="3"/>
      <c r="AF46" s="3"/>
    </row>
    <row r="47" spans="1:1024" s="7" customFormat="1" ht="18.75" customHeight="1" thickBot="1" x14ac:dyDescent="0.25">
      <c r="A47" s="179"/>
      <c r="B47" s="172"/>
      <c r="C47" s="180"/>
      <c r="D47" s="181"/>
      <c r="E47" s="95"/>
      <c r="F47" s="178" t="s">
        <v>25</v>
      </c>
      <c r="G47" s="178"/>
      <c r="H47" s="178"/>
      <c r="I47" s="25">
        <f>J47+L47</f>
        <v>24.4</v>
      </c>
      <c r="J47" s="26">
        <f>J43+J44</f>
        <v>0</v>
      </c>
      <c r="K47" s="26">
        <f>K43+K44</f>
        <v>0</v>
      </c>
      <c r="L47" s="26">
        <f>L43+L44</f>
        <v>24.4</v>
      </c>
      <c r="M47" s="25">
        <f>SUM(P47,N47)</f>
        <v>363.6</v>
      </c>
      <c r="N47" s="26">
        <f>SUM(N43:N46)</f>
        <v>0</v>
      </c>
      <c r="O47" s="26">
        <f>SUM(O43:O46)</f>
        <v>0</v>
      </c>
      <c r="P47" s="27">
        <f>SUM(P43:P46)</f>
        <v>363.6</v>
      </c>
      <c r="Q47" s="25">
        <f>SUM(T47,R47)</f>
        <v>7736.4000000000005</v>
      </c>
      <c r="R47" s="26">
        <f>SUM(R43:R46)</f>
        <v>0</v>
      </c>
      <c r="S47" s="26">
        <f>SUM(S43:S46)</f>
        <v>0</v>
      </c>
      <c r="T47" s="27">
        <f>SUM(T43:T46)</f>
        <v>7736.4000000000005</v>
      </c>
      <c r="U47" s="25">
        <f>SUM(X47,V47)</f>
        <v>2600</v>
      </c>
      <c r="V47" s="26">
        <f>SUM(V43:V46)</f>
        <v>0</v>
      </c>
      <c r="W47" s="26">
        <f>SUM(W43:W46)</f>
        <v>0</v>
      </c>
      <c r="X47" s="27">
        <f>SUM(X43:X46)</f>
        <v>2600</v>
      </c>
      <c r="AC47" s="3"/>
      <c r="AD47" s="3"/>
      <c r="AE47" s="3"/>
      <c r="AF47" s="3"/>
    </row>
    <row r="48" spans="1:1024" s="7" customFormat="1" ht="12" customHeight="1" thickBot="1" x14ac:dyDescent="0.25">
      <c r="A48" s="130">
        <v>2</v>
      </c>
      <c r="B48" s="149" t="s">
        <v>26</v>
      </c>
      <c r="C48" s="150"/>
      <c r="D48" s="150"/>
      <c r="E48" s="150"/>
      <c r="F48" s="150"/>
      <c r="G48" s="150"/>
      <c r="H48" s="151"/>
      <c r="I48" s="30">
        <f>J48+L48</f>
        <v>65.8</v>
      </c>
      <c r="J48" s="69">
        <f>J47+J42+J37</f>
        <v>1.9</v>
      </c>
      <c r="K48" s="69">
        <f t="shared" ref="K48:L48" si="24">K47+K42+K37</f>
        <v>0</v>
      </c>
      <c r="L48" s="69">
        <f t="shared" si="24"/>
        <v>63.9</v>
      </c>
      <c r="M48" s="69">
        <f t="shared" ref="M48" si="25">M47</f>
        <v>363.6</v>
      </c>
      <c r="N48" s="69">
        <f>N47+N42+N37</f>
        <v>0.2</v>
      </c>
      <c r="O48" s="69">
        <f t="shared" ref="O48" si="26">O47+O42+O37</f>
        <v>0</v>
      </c>
      <c r="P48" s="69">
        <f t="shared" ref="P48" si="27">P47+P42+P37</f>
        <v>1223.5</v>
      </c>
      <c r="Q48" s="69">
        <f t="shared" ref="Q48:U48" si="28">Q47</f>
        <v>7736.4000000000005</v>
      </c>
      <c r="R48" s="69">
        <f>R47+R42+R37</f>
        <v>0</v>
      </c>
      <c r="S48" s="69">
        <f t="shared" ref="S48" si="29">S47+S42+S37</f>
        <v>0</v>
      </c>
      <c r="T48" s="69">
        <f t="shared" ref="T48" si="30">T47+T42+T37</f>
        <v>7836.4000000000005</v>
      </c>
      <c r="U48" s="69">
        <f t="shared" si="28"/>
        <v>2600</v>
      </c>
      <c r="V48" s="69">
        <f>V47+V42+V37</f>
        <v>0</v>
      </c>
      <c r="W48" s="69">
        <f t="shared" ref="W48" si="31">W47+W42+W37</f>
        <v>0</v>
      </c>
      <c r="X48" s="69">
        <f t="shared" ref="X48" si="32">X47+X42+X37</f>
        <v>2700</v>
      </c>
      <c r="AC48" s="3"/>
      <c r="AD48" s="3"/>
      <c r="AE48" s="3"/>
      <c r="AF48" s="3"/>
    </row>
    <row r="49" spans="1:33" s="7" customFormat="1" ht="12" customHeight="1" thickBot="1" x14ac:dyDescent="0.25">
      <c r="A49" s="153" t="s">
        <v>43</v>
      </c>
      <c r="B49" s="153"/>
      <c r="C49" s="153"/>
      <c r="D49" s="153"/>
      <c r="E49" s="153"/>
      <c r="F49" s="153"/>
      <c r="G49" s="153"/>
      <c r="H49" s="153"/>
      <c r="I49" s="73">
        <f>J49+L49</f>
        <v>65.8</v>
      </c>
      <c r="J49" s="73">
        <f>J48</f>
        <v>1.9</v>
      </c>
      <c r="K49" s="73">
        <f t="shared" ref="K49:L49" si="33">K48</f>
        <v>0</v>
      </c>
      <c r="L49" s="73">
        <f t="shared" si="33"/>
        <v>63.9</v>
      </c>
      <c r="M49" s="73">
        <f>N49+P4+P49</f>
        <v>1223.7</v>
      </c>
      <c r="N49" s="73">
        <f>N48</f>
        <v>0.2</v>
      </c>
      <c r="O49" s="73">
        <f t="shared" ref="O49" si="34">O48</f>
        <v>0</v>
      </c>
      <c r="P49" s="73">
        <f t="shared" ref="P49" si="35">P48</f>
        <v>1223.5</v>
      </c>
      <c r="Q49" s="73">
        <f>+T49</f>
        <v>7836.4000000000005</v>
      </c>
      <c r="R49" s="73">
        <f>R48</f>
        <v>0</v>
      </c>
      <c r="S49" s="73">
        <f t="shared" ref="S49" si="36">S48</f>
        <v>0</v>
      </c>
      <c r="T49" s="73">
        <f t="shared" ref="T49" si="37">T48</f>
        <v>7836.4000000000005</v>
      </c>
      <c r="U49" s="73">
        <f>V49+X49</f>
        <v>2700</v>
      </c>
      <c r="V49" s="73">
        <f>V48</f>
        <v>0</v>
      </c>
      <c r="W49" s="73">
        <f t="shared" ref="W49" si="38">W48</f>
        <v>0</v>
      </c>
      <c r="X49" s="73">
        <f t="shared" ref="X49" si="39">X48</f>
        <v>2700</v>
      </c>
      <c r="AC49" s="3"/>
      <c r="AD49" s="3"/>
      <c r="AE49" s="3"/>
      <c r="AF49" s="3"/>
    </row>
    <row r="50" spans="1:33" s="7" customFormat="1" ht="9.75" customHeight="1" thickBot="1" x14ac:dyDescent="0.25">
      <c r="A50" s="96"/>
      <c r="B50" s="154" t="s">
        <v>53</v>
      </c>
      <c r="C50" s="154"/>
      <c r="D50" s="154"/>
      <c r="E50" s="154"/>
      <c r="F50" s="154"/>
      <c r="G50" s="154"/>
      <c r="H50" s="154"/>
      <c r="I50" s="97">
        <f>SUM(L50,J50)</f>
        <v>1598.1</v>
      </c>
      <c r="J50" s="98">
        <f>SUM(J49,J32)</f>
        <v>1517.1</v>
      </c>
      <c r="K50" s="98">
        <f>SUM(K49,K32)</f>
        <v>654.4</v>
      </c>
      <c r="L50" s="98">
        <f>SUM(L49,L32)</f>
        <v>81</v>
      </c>
      <c r="M50" s="97">
        <f>SUM(P50,N50)</f>
        <v>3094.6000000000004</v>
      </c>
      <c r="N50" s="98">
        <f>SUM(N49,N32)</f>
        <v>1859.1000000000001</v>
      </c>
      <c r="O50" s="98">
        <f>SUM(O49,O32)</f>
        <v>805.8</v>
      </c>
      <c r="P50" s="98">
        <f>SUM(P49,P32)</f>
        <v>1235.5</v>
      </c>
      <c r="Q50" s="97">
        <f>SUM(T50,R50)</f>
        <v>9619.7000000000007</v>
      </c>
      <c r="R50" s="98">
        <f t="shared" ref="R50:X50" si="40">SUM(R49,R32)</f>
        <v>1783.3</v>
      </c>
      <c r="S50" s="98">
        <f t="shared" si="40"/>
        <v>731.8</v>
      </c>
      <c r="T50" s="98">
        <f t="shared" si="40"/>
        <v>7836.4000000000005</v>
      </c>
      <c r="U50" s="99">
        <f t="shared" si="40"/>
        <v>4483.3</v>
      </c>
      <c r="V50" s="99">
        <f t="shared" si="40"/>
        <v>1783.3</v>
      </c>
      <c r="W50" s="99">
        <f t="shared" si="40"/>
        <v>727.4</v>
      </c>
      <c r="X50" s="99">
        <f t="shared" si="40"/>
        <v>2700</v>
      </c>
      <c r="Z50" s="6"/>
      <c r="AA50" s="6"/>
      <c r="AB50" s="6"/>
      <c r="AC50" s="6"/>
      <c r="AD50" s="6"/>
      <c r="AE50" s="6"/>
      <c r="AF50" s="6"/>
      <c r="AG50" s="6"/>
    </row>
    <row r="51" spans="1:33" s="7" customFormat="1" ht="10.5" customHeight="1" x14ac:dyDescent="0.2">
      <c r="A51" s="155" t="s">
        <v>54</v>
      </c>
      <c r="B51" s="155"/>
      <c r="C51" s="155"/>
      <c r="D51" s="155"/>
      <c r="E51" s="155"/>
      <c r="F51" s="155"/>
      <c r="G51" s="155"/>
      <c r="H51" s="155"/>
      <c r="I51" s="100">
        <f>SUM(L51+J51)</f>
        <v>1127.1000000000001</v>
      </c>
      <c r="J51" s="101">
        <f>J12+J17+J20+J23+J26+J38+J39+J43+J29+J36</f>
        <v>1085.6000000000001</v>
      </c>
      <c r="K51" s="101">
        <f>K12+K17+K20+K23+K26+K38+K39+K43+K44+K29+K36</f>
        <v>565.5</v>
      </c>
      <c r="L51" s="101">
        <f>L12+L17+L20+L23+L26+L38+L39+L43+L44+L29+L36</f>
        <v>41.5</v>
      </c>
      <c r="M51" s="100">
        <f>SUM(P51+N51)</f>
        <v>2296.6999999999998</v>
      </c>
      <c r="N51" s="101">
        <f>N12+N17+N20+N23+N26+N38+N39+N43+N44+N29+N36</f>
        <v>1311.1</v>
      </c>
      <c r="O51" s="101">
        <f>O12+O17+O20+O23+O26+O38+O39+O43+O44+O29+O36</f>
        <v>710.3</v>
      </c>
      <c r="P51" s="101">
        <f>P12+P17+P20+P23+P26+P38+P39+P43+P44+P29+P36</f>
        <v>985.6</v>
      </c>
      <c r="Q51" s="100">
        <f>SUM(T51+R51)</f>
        <v>8571.9000000000015</v>
      </c>
      <c r="R51" s="101">
        <f>R12+R17+R20+R23+R26+R38+R39+R43+R44+R29+R36</f>
        <v>1235.5</v>
      </c>
      <c r="S51" s="101">
        <f>S12+S17+S20+S23+S26+S38+S39+S43+S44+S29+S36</f>
        <v>636.29999999999995</v>
      </c>
      <c r="T51" s="101">
        <f>T12+T17+T20+T23+T26+T38+T39+T43+T44+T29+T36</f>
        <v>7336.4000000000005</v>
      </c>
      <c r="U51" s="101">
        <f>SUM(X51,V51)</f>
        <v>3235.5</v>
      </c>
      <c r="V51" s="101">
        <f>V12+V17+V20+V23+V26+V38+V39+V43+V44+V29+V36</f>
        <v>1235.5</v>
      </c>
      <c r="W51" s="101">
        <f>W12+W17+W20+W23+W26+W38+W39+W43+W44+W29+W36</f>
        <v>631.9</v>
      </c>
      <c r="X51" s="101">
        <f>X12+X17+X20+X23+X26+X38+X39+X43+X44+X29+X36</f>
        <v>2000</v>
      </c>
      <c r="Y51" s="79"/>
      <c r="Z51" s="6"/>
      <c r="AA51" s="6"/>
      <c r="AB51" s="6"/>
      <c r="AC51" s="6"/>
      <c r="AD51" s="6"/>
      <c r="AE51" s="6"/>
      <c r="AF51" s="6"/>
      <c r="AG51" s="6"/>
    </row>
    <row r="52" spans="1:33" s="7" customFormat="1" ht="10.5" customHeight="1" x14ac:dyDescent="0.2">
      <c r="A52" s="156" t="s">
        <v>55</v>
      </c>
      <c r="B52" s="156"/>
      <c r="C52" s="156"/>
      <c r="D52" s="156"/>
      <c r="E52" s="156"/>
      <c r="F52" s="156"/>
      <c r="G52" s="156"/>
      <c r="H52" s="156"/>
      <c r="I52" s="102">
        <f t="shared" ref="I52:P52" si="41">I13</f>
        <v>33.5</v>
      </c>
      <c r="J52" s="103">
        <f t="shared" si="41"/>
        <v>33.5</v>
      </c>
      <c r="K52" s="103">
        <f t="shared" si="41"/>
        <v>14.4</v>
      </c>
      <c r="L52" s="104">
        <f t="shared" si="41"/>
        <v>0</v>
      </c>
      <c r="M52" s="102">
        <f t="shared" si="41"/>
        <v>60.8</v>
      </c>
      <c r="N52" s="103">
        <f t="shared" si="41"/>
        <v>60.8</v>
      </c>
      <c r="O52" s="103">
        <f t="shared" si="41"/>
        <v>21</v>
      </c>
      <c r="P52" s="104">
        <f t="shared" si="41"/>
        <v>0</v>
      </c>
      <c r="Q52" s="102">
        <f t="shared" ref="Q52:Q55" si="42">SUM(T52,R52)</f>
        <v>60.8</v>
      </c>
      <c r="R52" s="103">
        <f>R13</f>
        <v>60.8</v>
      </c>
      <c r="S52" s="103">
        <f>S13</f>
        <v>21</v>
      </c>
      <c r="T52" s="104">
        <f>T13</f>
        <v>0</v>
      </c>
      <c r="U52" s="102">
        <f t="shared" ref="U52:U55" si="43">SUM(X52,V52)</f>
        <v>60.8</v>
      </c>
      <c r="V52" s="103">
        <f>V13</f>
        <v>60.8</v>
      </c>
      <c r="W52" s="103">
        <f>W13</f>
        <v>21</v>
      </c>
      <c r="X52" s="104">
        <f>X13</f>
        <v>0</v>
      </c>
      <c r="Z52" s="6"/>
      <c r="AA52" s="6"/>
      <c r="AB52" s="6"/>
      <c r="AC52" s="6"/>
      <c r="AD52" s="6"/>
      <c r="AE52" s="6"/>
      <c r="AF52" s="6"/>
      <c r="AG52" s="6"/>
    </row>
    <row r="53" spans="1:33" s="7" customFormat="1" ht="10.5" customHeight="1" x14ac:dyDescent="0.2">
      <c r="A53" s="156" t="s">
        <v>56</v>
      </c>
      <c r="B53" s="156"/>
      <c r="C53" s="156"/>
      <c r="D53" s="156"/>
      <c r="E53" s="156"/>
      <c r="F53" s="156"/>
      <c r="G53" s="156"/>
      <c r="H53" s="156"/>
      <c r="I53" s="102">
        <f t="shared" ref="I53:P53" si="44">I18+I21+I24+I27</f>
        <v>398</v>
      </c>
      <c r="J53" s="103">
        <f t="shared" si="44"/>
        <v>398</v>
      </c>
      <c r="K53" s="103">
        <f t="shared" si="44"/>
        <v>74.5</v>
      </c>
      <c r="L53" s="104">
        <f t="shared" si="44"/>
        <v>0</v>
      </c>
      <c r="M53" s="102">
        <f t="shared" si="44"/>
        <v>487</v>
      </c>
      <c r="N53" s="103">
        <f t="shared" si="44"/>
        <v>487</v>
      </c>
      <c r="O53" s="103">
        <f t="shared" si="44"/>
        <v>74.5</v>
      </c>
      <c r="P53" s="104">
        <f t="shared" si="44"/>
        <v>0</v>
      </c>
      <c r="Q53" s="102">
        <f t="shared" si="42"/>
        <v>487</v>
      </c>
      <c r="R53" s="103">
        <f>R18+R21+R24+R27</f>
        <v>487</v>
      </c>
      <c r="S53" s="103">
        <f>S18+S21+S24+S27</f>
        <v>74.5</v>
      </c>
      <c r="T53" s="104">
        <f>T18+T21+T24+T27</f>
        <v>0</v>
      </c>
      <c r="U53" s="102">
        <f t="shared" si="43"/>
        <v>487</v>
      </c>
      <c r="V53" s="103">
        <f>V18+V21+V24+V27</f>
        <v>487</v>
      </c>
      <c r="W53" s="103">
        <f>W18+W21+W24+W27</f>
        <v>74.5</v>
      </c>
      <c r="X53" s="104">
        <f>X18+X21+X24+X27</f>
        <v>0</v>
      </c>
      <c r="Y53" s="79"/>
      <c r="Z53" s="6"/>
      <c r="AA53" s="6"/>
      <c r="AB53" s="6"/>
      <c r="AC53" s="6"/>
      <c r="AD53" s="6"/>
      <c r="AE53" s="6"/>
      <c r="AF53" s="6"/>
      <c r="AG53" s="6"/>
    </row>
    <row r="54" spans="1:33" s="7" customFormat="1" ht="10.5" customHeight="1" x14ac:dyDescent="0.2">
      <c r="A54" s="157" t="s">
        <v>57</v>
      </c>
      <c r="B54" s="157"/>
      <c r="C54" s="157"/>
      <c r="D54" s="157"/>
      <c r="E54" s="157"/>
      <c r="F54" s="157"/>
      <c r="G54" s="157"/>
      <c r="H54" s="157"/>
      <c r="I54" s="102">
        <f>J54+L54</f>
        <v>39.5</v>
      </c>
      <c r="J54" s="103">
        <f>J35</f>
        <v>0</v>
      </c>
      <c r="K54" s="103">
        <f>K35</f>
        <v>0</v>
      </c>
      <c r="L54" s="104">
        <f>L35</f>
        <v>39.5</v>
      </c>
      <c r="M54" s="102">
        <f>P54+N54</f>
        <v>0</v>
      </c>
      <c r="N54" s="103">
        <f>N35</f>
        <v>0</v>
      </c>
      <c r="O54" s="103">
        <f>O35</f>
        <v>0</v>
      </c>
      <c r="P54" s="104">
        <f>P35</f>
        <v>0</v>
      </c>
      <c r="Q54" s="102">
        <f t="shared" si="42"/>
        <v>0</v>
      </c>
      <c r="R54" s="103">
        <f>R35</f>
        <v>0</v>
      </c>
      <c r="S54" s="103">
        <f>S35</f>
        <v>0</v>
      </c>
      <c r="T54" s="104">
        <f>T35</f>
        <v>0</v>
      </c>
      <c r="U54" s="102">
        <f t="shared" si="43"/>
        <v>0</v>
      </c>
      <c r="V54" s="103">
        <f>V35</f>
        <v>0</v>
      </c>
      <c r="W54" s="103">
        <f>W35</f>
        <v>0</v>
      </c>
      <c r="X54" s="104">
        <f>X35</f>
        <v>0</v>
      </c>
      <c r="Z54" s="6"/>
      <c r="AA54" s="6"/>
      <c r="AB54" s="6"/>
      <c r="AC54" s="6"/>
      <c r="AD54" s="6"/>
      <c r="AE54" s="6"/>
      <c r="AF54" s="6"/>
      <c r="AG54" s="6"/>
    </row>
    <row r="55" spans="1:33" s="7" customFormat="1" ht="11.1" customHeight="1" x14ac:dyDescent="0.2">
      <c r="A55" s="156" t="s">
        <v>59</v>
      </c>
      <c r="B55" s="156"/>
      <c r="C55" s="156"/>
      <c r="D55" s="156"/>
      <c r="E55" s="156"/>
      <c r="F55" s="156"/>
      <c r="G55" s="156"/>
      <c r="H55" s="156"/>
      <c r="I55" s="102">
        <f t="shared" ref="I55:P55" si="45">I41</f>
        <v>0</v>
      </c>
      <c r="J55" s="103">
        <f t="shared" si="45"/>
        <v>0</v>
      </c>
      <c r="K55" s="103">
        <f t="shared" si="45"/>
        <v>0</v>
      </c>
      <c r="L55" s="124">
        <f t="shared" si="45"/>
        <v>0</v>
      </c>
      <c r="M55" s="102">
        <f t="shared" si="45"/>
        <v>220.1</v>
      </c>
      <c r="N55" s="103">
        <f t="shared" si="45"/>
        <v>0.1</v>
      </c>
      <c r="O55" s="103">
        <f t="shared" si="45"/>
        <v>0</v>
      </c>
      <c r="P55" s="104">
        <f t="shared" si="45"/>
        <v>220</v>
      </c>
      <c r="Q55" s="102">
        <f t="shared" si="42"/>
        <v>0</v>
      </c>
      <c r="R55" s="103">
        <f>R41</f>
        <v>0</v>
      </c>
      <c r="S55" s="103">
        <f>S41</f>
        <v>0</v>
      </c>
      <c r="T55" s="104">
        <f>T41</f>
        <v>0</v>
      </c>
      <c r="U55" s="102">
        <f t="shared" si="43"/>
        <v>0</v>
      </c>
      <c r="V55" s="103">
        <f>V41</f>
        <v>0</v>
      </c>
      <c r="W55" s="103">
        <f>W41</f>
        <v>0</v>
      </c>
      <c r="X55" s="104">
        <f>X41</f>
        <v>0</v>
      </c>
      <c r="Z55" s="6"/>
      <c r="AA55" s="6"/>
      <c r="AB55" s="6"/>
      <c r="AC55" s="6"/>
      <c r="AD55" s="6"/>
      <c r="AE55" s="6"/>
      <c r="AF55" s="6"/>
      <c r="AG55" s="6"/>
    </row>
    <row r="56" spans="1:33" s="7" customFormat="1" ht="11.1" customHeight="1" x14ac:dyDescent="0.2">
      <c r="A56" s="156" t="s">
        <v>71</v>
      </c>
      <c r="B56" s="156"/>
      <c r="C56" s="156"/>
      <c r="D56" s="156"/>
      <c r="E56" s="156"/>
      <c r="F56" s="156"/>
      <c r="G56" s="156"/>
      <c r="H56" s="156"/>
      <c r="I56" s="102">
        <f>J56+L56</f>
        <v>0</v>
      </c>
      <c r="J56" s="103">
        <f>J40</f>
        <v>0</v>
      </c>
      <c r="K56" s="103">
        <f>K40</f>
        <v>0</v>
      </c>
      <c r="L56" s="104">
        <f>L40</f>
        <v>0</v>
      </c>
      <c r="M56" s="102">
        <f>N56+P56</f>
        <v>30</v>
      </c>
      <c r="N56" s="103">
        <f>N40</f>
        <v>0.1</v>
      </c>
      <c r="O56" s="103">
        <f>O40</f>
        <v>0</v>
      </c>
      <c r="P56" s="104">
        <f>P40</f>
        <v>29.9</v>
      </c>
      <c r="Q56" s="102">
        <f>R56+T56</f>
        <v>0</v>
      </c>
      <c r="R56" s="103">
        <f>R40</f>
        <v>0</v>
      </c>
      <c r="S56" s="103">
        <f>S40</f>
        <v>0</v>
      </c>
      <c r="T56" s="104">
        <f>T40</f>
        <v>0</v>
      </c>
      <c r="U56" s="102">
        <f>V56+X56</f>
        <v>0</v>
      </c>
      <c r="V56" s="103">
        <f>V40</f>
        <v>0</v>
      </c>
      <c r="W56" s="103">
        <f>W40</f>
        <v>0</v>
      </c>
      <c r="X56" s="104">
        <f>X40</f>
        <v>0</v>
      </c>
      <c r="Z56" s="6"/>
      <c r="AA56" s="6"/>
      <c r="AB56" s="6"/>
      <c r="AC56" s="6"/>
      <c r="AD56" s="6"/>
      <c r="AE56" s="6"/>
      <c r="AF56" s="6"/>
      <c r="AG56" s="6"/>
    </row>
    <row r="57" spans="1:33" s="7" customFormat="1" ht="11.1" customHeight="1" x14ac:dyDescent="0.2">
      <c r="A57" s="156" t="s">
        <v>70</v>
      </c>
      <c r="B57" s="160"/>
      <c r="C57" s="160"/>
      <c r="D57" s="160"/>
      <c r="E57" s="160"/>
      <c r="F57" s="160"/>
      <c r="G57" s="160"/>
      <c r="H57" s="161"/>
      <c r="I57" s="125"/>
      <c r="J57" s="126">
        <f>J46</f>
        <v>0</v>
      </c>
      <c r="K57" s="126">
        <f t="shared" ref="K57:L57" si="46">K46</f>
        <v>0</v>
      </c>
      <c r="L57" s="126">
        <f t="shared" si="46"/>
        <v>0</v>
      </c>
      <c r="M57" s="102">
        <f>N57+P57</f>
        <v>0</v>
      </c>
      <c r="N57" s="103">
        <f>N46</f>
        <v>0</v>
      </c>
      <c r="O57" s="103">
        <f t="shared" ref="O57:P57" si="47">O46</f>
        <v>0</v>
      </c>
      <c r="P57" s="104">
        <f t="shared" si="47"/>
        <v>0</v>
      </c>
      <c r="Q57" s="129">
        <f>R57+T57</f>
        <v>500</v>
      </c>
      <c r="R57" s="103">
        <f>R46</f>
        <v>0</v>
      </c>
      <c r="S57" s="103">
        <f t="shared" ref="S57:T57" si="48">S46</f>
        <v>0</v>
      </c>
      <c r="T57" s="124">
        <f t="shared" si="48"/>
        <v>500</v>
      </c>
      <c r="U57" s="102">
        <f>V57+X57</f>
        <v>700</v>
      </c>
      <c r="V57" s="103">
        <f>V46</f>
        <v>0</v>
      </c>
      <c r="W57" s="103">
        <f t="shared" ref="W57:X57" si="49">W46</f>
        <v>0</v>
      </c>
      <c r="X57" s="104">
        <f t="shared" si="49"/>
        <v>700</v>
      </c>
      <c r="Z57" s="6"/>
      <c r="AA57" s="6"/>
      <c r="AB57" s="6"/>
      <c r="AC57" s="6"/>
      <c r="AD57" s="6"/>
      <c r="AE57" s="6"/>
      <c r="AF57" s="6"/>
      <c r="AG57" s="6"/>
    </row>
    <row r="58" spans="1:33" s="7" customFormat="1" ht="11.1" customHeight="1" thickBot="1" x14ac:dyDescent="0.25">
      <c r="A58" s="158" t="s">
        <v>73</v>
      </c>
      <c r="B58" s="159"/>
      <c r="C58" s="159"/>
      <c r="D58" s="159"/>
      <c r="E58" s="159"/>
      <c r="F58" s="159"/>
      <c r="G58" s="159"/>
      <c r="H58" s="159"/>
      <c r="I58" s="128">
        <f>J58+L58</f>
        <v>0</v>
      </c>
      <c r="J58" s="131">
        <f>J45</f>
        <v>0</v>
      </c>
      <c r="K58" s="131">
        <f t="shared" ref="K58:L58" si="50">K45</f>
        <v>0</v>
      </c>
      <c r="L58" s="132">
        <f t="shared" si="50"/>
        <v>0</v>
      </c>
      <c r="M58" s="128">
        <f>N58+P58</f>
        <v>0</v>
      </c>
      <c r="N58" s="123">
        <f>N45</f>
        <v>0</v>
      </c>
      <c r="O58" s="123">
        <f t="shared" ref="O58:P58" si="51">O45</f>
        <v>0</v>
      </c>
      <c r="P58" s="123">
        <f t="shared" si="51"/>
        <v>0</v>
      </c>
      <c r="Q58" s="122">
        <f>R58+T58</f>
        <v>0</v>
      </c>
      <c r="R58" s="123">
        <f>R45</f>
        <v>0</v>
      </c>
      <c r="S58" s="123">
        <f t="shared" ref="S58:T58" si="52">S45</f>
        <v>0</v>
      </c>
      <c r="T58" s="123">
        <f t="shared" si="52"/>
        <v>0</v>
      </c>
      <c r="U58" s="122">
        <f>V58+X58</f>
        <v>0</v>
      </c>
      <c r="V58" s="123">
        <f>V45</f>
        <v>0</v>
      </c>
      <c r="W58" s="123">
        <f t="shared" ref="W58:X58" si="53">W45</f>
        <v>0</v>
      </c>
      <c r="X58" s="127">
        <f t="shared" si="53"/>
        <v>0</v>
      </c>
      <c r="Z58" s="6"/>
      <c r="AA58" s="6"/>
      <c r="AB58" s="6"/>
      <c r="AC58" s="6"/>
      <c r="AD58" s="6"/>
      <c r="AE58" s="6"/>
      <c r="AF58" s="6"/>
      <c r="AG58" s="6"/>
    </row>
    <row r="59" spans="1:33" s="7" customFormat="1" ht="11.1" customHeight="1" thickBot="1" x14ac:dyDescent="0.25">
      <c r="A59" s="152" t="s">
        <v>58</v>
      </c>
      <c r="B59" s="152"/>
      <c r="C59" s="152"/>
      <c r="D59" s="152"/>
      <c r="E59" s="152"/>
      <c r="F59" s="152"/>
      <c r="G59" s="152"/>
      <c r="H59" s="152"/>
      <c r="I59" s="122">
        <f>L59+J59</f>
        <v>1598.1000000000001</v>
      </c>
      <c r="J59" s="123">
        <f>SUM(J51:J58)</f>
        <v>1517.1000000000001</v>
      </c>
      <c r="K59" s="123">
        <f t="shared" ref="K59:L59" si="54">SUM(K51:K58)</f>
        <v>654.4</v>
      </c>
      <c r="L59" s="123">
        <f t="shared" si="54"/>
        <v>81</v>
      </c>
      <c r="M59" s="105">
        <f>P59+N59</f>
        <v>3094.5999999999995</v>
      </c>
      <c r="N59" s="106">
        <f>SUM(N51:N58)</f>
        <v>1859.0999999999997</v>
      </c>
      <c r="O59" s="106">
        <f t="shared" ref="O59" si="55">SUM(O51:O58)</f>
        <v>805.8</v>
      </c>
      <c r="P59" s="106">
        <f t="shared" ref="P59" si="56">SUM(P51:P58)</f>
        <v>1235.5</v>
      </c>
      <c r="Q59" s="105">
        <f>T59+R59</f>
        <v>9619.7000000000007</v>
      </c>
      <c r="R59" s="106">
        <f>SUM(R51:R58)</f>
        <v>1783.3</v>
      </c>
      <c r="S59" s="106">
        <f t="shared" ref="S59" si="57">SUM(S51:S58)</f>
        <v>731.8</v>
      </c>
      <c r="T59" s="106">
        <f t="shared" ref="T59" si="58">SUM(T51:T58)</f>
        <v>7836.4000000000005</v>
      </c>
      <c r="U59" s="105">
        <f>X59+V59</f>
        <v>4483.3</v>
      </c>
      <c r="V59" s="106">
        <f>SUM(V51:V58)</f>
        <v>1783.3</v>
      </c>
      <c r="W59" s="106">
        <f t="shared" ref="W59" si="59">SUM(W51:W58)</f>
        <v>727.4</v>
      </c>
      <c r="X59" s="107">
        <f t="shared" ref="X59" si="60">SUM(X51:X58)</f>
        <v>2700</v>
      </c>
      <c r="Z59" s="6"/>
      <c r="AA59" s="6"/>
      <c r="AB59" s="6"/>
      <c r="AC59" s="6"/>
      <c r="AD59" s="6"/>
      <c r="AE59" s="6"/>
      <c r="AF59" s="6"/>
      <c r="AG59" s="6"/>
    </row>
    <row r="60" spans="1:33" s="7" customFormat="1" ht="11.25" x14ac:dyDescent="0.2">
      <c r="A60" s="108"/>
      <c r="B60" s="108"/>
      <c r="C60" s="108"/>
      <c r="D60" s="108"/>
      <c r="E60" s="108"/>
      <c r="F60" s="109"/>
      <c r="G60" s="109"/>
      <c r="H60" s="109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AC60" s="3"/>
      <c r="AD60" s="3"/>
      <c r="AE60" s="3"/>
      <c r="AF60" s="3"/>
    </row>
    <row r="61" spans="1:33" s="7" customFormat="1" ht="11.25" x14ac:dyDescent="0.2">
      <c r="A61" s="1"/>
      <c r="B61" s="1"/>
      <c r="C61" s="1"/>
      <c r="D61" s="2"/>
      <c r="E61" s="3"/>
      <c r="F61" s="111"/>
      <c r="G61" s="111"/>
      <c r="H61" s="111"/>
      <c r="I61" s="112">
        <f t="shared" ref="I61:X61" si="61">I50-I59</f>
        <v>0</v>
      </c>
      <c r="J61" s="112">
        <f t="shared" si="61"/>
        <v>0</v>
      </c>
      <c r="K61" s="112">
        <f t="shared" si="61"/>
        <v>0</v>
      </c>
      <c r="L61" s="112">
        <f t="shared" si="61"/>
        <v>0</v>
      </c>
      <c r="M61" s="112">
        <f t="shared" si="61"/>
        <v>0</v>
      </c>
      <c r="N61" s="112">
        <f t="shared" si="61"/>
        <v>0</v>
      </c>
      <c r="O61" s="112">
        <f t="shared" si="61"/>
        <v>0</v>
      </c>
      <c r="P61" s="112">
        <f t="shared" si="61"/>
        <v>0</v>
      </c>
      <c r="Q61" s="112">
        <f t="shared" si="61"/>
        <v>0</v>
      </c>
      <c r="R61" s="112">
        <f t="shared" si="61"/>
        <v>0</v>
      </c>
      <c r="S61" s="112">
        <f t="shared" si="61"/>
        <v>0</v>
      </c>
      <c r="T61" s="112">
        <f t="shared" si="61"/>
        <v>0</v>
      </c>
      <c r="U61" s="112">
        <f t="shared" si="61"/>
        <v>0</v>
      </c>
      <c r="V61" s="112">
        <f t="shared" si="61"/>
        <v>0</v>
      </c>
      <c r="W61" s="112">
        <f t="shared" si="61"/>
        <v>0</v>
      </c>
      <c r="X61" s="112">
        <f t="shared" si="61"/>
        <v>0</v>
      </c>
      <c r="AC61" s="3"/>
      <c r="AD61" s="3"/>
      <c r="AE61" s="3"/>
      <c r="AF61" s="3"/>
    </row>
    <row r="63" spans="1:33" x14ac:dyDescent="0.2">
      <c r="D63" s="1"/>
      <c r="F63" s="6"/>
      <c r="G63" s="6"/>
      <c r="H63" s="6"/>
      <c r="I63" s="6"/>
      <c r="Q63" s="6"/>
    </row>
    <row r="65" spans="6:17" x14ac:dyDescent="0.2">
      <c r="F65" s="6"/>
      <c r="G65" s="6"/>
      <c r="H65" s="6"/>
      <c r="I65" s="6"/>
      <c r="Q65" s="6"/>
    </row>
    <row r="66" spans="6:17" x14ac:dyDescent="0.2">
      <c r="F66" s="6"/>
      <c r="G66" s="6"/>
      <c r="H66" s="6"/>
      <c r="I66" s="6"/>
    </row>
    <row r="67" spans="6:17" x14ac:dyDescent="0.2">
      <c r="F67" s="6"/>
      <c r="G67" s="6"/>
      <c r="H67" s="6"/>
      <c r="I67" s="6"/>
    </row>
    <row r="68" spans="6:17" x14ac:dyDescent="0.2">
      <c r="F68" s="6"/>
      <c r="G68" s="6"/>
      <c r="H68" s="6"/>
      <c r="I68" s="6"/>
    </row>
    <row r="69" spans="6:17" x14ac:dyDescent="0.2">
      <c r="F69" s="6"/>
      <c r="G69" s="6"/>
      <c r="H69" s="6"/>
      <c r="I69" s="6"/>
    </row>
    <row r="72" spans="6:17" x14ac:dyDescent="0.2">
      <c r="F72" s="6"/>
      <c r="G72" s="6"/>
      <c r="H72" s="6"/>
      <c r="I72" s="6"/>
    </row>
  </sheetData>
  <mergeCells count="121">
    <mergeCell ref="S1:X1"/>
    <mergeCell ref="A2:X2"/>
    <mergeCell ref="A3:X3"/>
    <mergeCell ref="A4:A7"/>
    <mergeCell ref="B4:B7"/>
    <mergeCell ref="C4:C7"/>
    <mergeCell ref="D4:D7"/>
    <mergeCell ref="E4:E7"/>
    <mergeCell ref="F4:F7"/>
    <mergeCell ref="G4:G7"/>
    <mergeCell ref="H4:H7"/>
    <mergeCell ref="I4:L4"/>
    <mergeCell ref="M4:P4"/>
    <mergeCell ref="Q4:T4"/>
    <mergeCell ref="U4:X4"/>
    <mergeCell ref="I5:I7"/>
    <mergeCell ref="J5:L5"/>
    <mergeCell ref="M5:M7"/>
    <mergeCell ref="N5:P5"/>
    <mergeCell ref="Q5:Q7"/>
    <mergeCell ref="R5:T5"/>
    <mergeCell ref="U5:U7"/>
    <mergeCell ref="V5:X5"/>
    <mergeCell ref="J6:K6"/>
    <mergeCell ref="L6:L7"/>
    <mergeCell ref="N6:O6"/>
    <mergeCell ref="P6:P7"/>
    <mergeCell ref="R6:S6"/>
    <mergeCell ref="T6:T7"/>
    <mergeCell ref="V6:W6"/>
    <mergeCell ref="X6:X7"/>
    <mergeCell ref="A8:X8"/>
    <mergeCell ref="A9:X9"/>
    <mergeCell ref="B10:X10"/>
    <mergeCell ref="C11:X11"/>
    <mergeCell ref="A12:A14"/>
    <mergeCell ref="B12:B14"/>
    <mergeCell ref="C12:C14"/>
    <mergeCell ref="D12:D14"/>
    <mergeCell ref="E12:E14"/>
    <mergeCell ref="F12:F13"/>
    <mergeCell ref="G12:G13"/>
    <mergeCell ref="F14:H14"/>
    <mergeCell ref="C15:H15"/>
    <mergeCell ref="C16:X16"/>
    <mergeCell ref="A17:A19"/>
    <mergeCell ref="B17:B19"/>
    <mergeCell ref="C17:C19"/>
    <mergeCell ref="D17:D19"/>
    <mergeCell ref="E17:E19"/>
    <mergeCell ref="F17:F18"/>
    <mergeCell ref="G17:G18"/>
    <mergeCell ref="F19:H19"/>
    <mergeCell ref="A20:A22"/>
    <mergeCell ref="B20:B22"/>
    <mergeCell ref="C20:C22"/>
    <mergeCell ref="D20:D22"/>
    <mergeCell ref="E20:E22"/>
    <mergeCell ref="F20:F21"/>
    <mergeCell ref="G20:G21"/>
    <mergeCell ref="F22:H22"/>
    <mergeCell ref="A23:A25"/>
    <mergeCell ref="B23:B25"/>
    <mergeCell ref="C23:C25"/>
    <mergeCell ref="D23:D25"/>
    <mergeCell ref="E23:E25"/>
    <mergeCell ref="F23:F24"/>
    <mergeCell ref="G23:G24"/>
    <mergeCell ref="F25:H25"/>
    <mergeCell ref="A26:A28"/>
    <mergeCell ref="B26:B28"/>
    <mergeCell ref="C26:C28"/>
    <mergeCell ref="D26:D28"/>
    <mergeCell ref="E26:E28"/>
    <mergeCell ref="F28:H28"/>
    <mergeCell ref="C31:H31"/>
    <mergeCell ref="B32:H32"/>
    <mergeCell ref="B33:X33"/>
    <mergeCell ref="A29:A30"/>
    <mergeCell ref="B29:B30"/>
    <mergeCell ref="C29:C30"/>
    <mergeCell ref="D29:D30"/>
    <mergeCell ref="E29:E30"/>
    <mergeCell ref="F30:H30"/>
    <mergeCell ref="A38:A42"/>
    <mergeCell ref="B38:B42"/>
    <mergeCell ref="C38:C42"/>
    <mergeCell ref="D38:D42"/>
    <mergeCell ref="F38:F41"/>
    <mergeCell ref="G38:G41"/>
    <mergeCell ref="E39:E41"/>
    <mergeCell ref="F42:H42"/>
    <mergeCell ref="A43:A47"/>
    <mergeCell ref="B43:B47"/>
    <mergeCell ref="C43:C47"/>
    <mergeCell ref="D43:D47"/>
    <mergeCell ref="F43:F46"/>
    <mergeCell ref="G43:G46"/>
    <mergeCell ref="E44:E46"/>
    <mergeCell ref="F47:H47"/>
    <mergeCell ref="C34:X34"/>
    <mergeCell ref="A35:A37"/>
    <mergeCell ref="B35:B37"/>
    <mergeCell ref="C35:C37"/>
    <mergeCell ref="D35:D37"/>
    <mergeCell ref="E35:E37"/>
    <mergeCell ref="F37:H37"/>
    <mergeCell ref="F35:F36"/>
    <mergeCell ref="G35:G36"/>
    <mergeCell ref="B48:H48"/>
    <mergeCell ref="A59:H59"/>
    <mergeCell ref="A49:H49"/>
    <mergeCell ref="B50:H50"/>
    <mergeCell ref="A51:H51"/>
    <mergeCell ref="A52:H52"/>
    <mergeCell ref="A53:H53"/>
    <mergeCell ref="A54:H54"/>
    <mergeCell ref="A55:H55"/>
    <mergeCell ref="A56:H56"/>
    <mergeCell ref="A58:H58"/>
    <mergeCell ref="A57:H57"/>
  </mergeCells>
  <pageMargins left="0.31496062992125984" right="0.31496062992125984" top="0.74803149606299213" bottom="0.74803149606299213" header="0.31496062992125984" footer="0.51181102362204722"/>
  <pageSetup scale="82" firstPageNumber="0" fitToHeight="17" orientation="landscape" r:id="rId1"/>
  <headerFooter>
    <oddHeader>&amp;C&amp;P&amp;R8 programa</oddHeader>
  </headerFooter>
  <rowBreaks count="1" manualBreakCount="1">
    <brk id="33" max="16383" man="1"/>
  </rowBreaks>
  <colBreaks count="2" manualBreakCount="2">
    <brk id="26" max="1048575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2020_01_22</vt:lpstr>
      <vt:lpstr>'2020_01_22'!Print_Area</vt:lpstr>
      <vt:lpstr>'2020_01_22'!Print_Titles</vt:lpstr>
    </vt:vector>
  </TitlesOfParts>
  <Company>Silutes r. savivaldybe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Šatkus</dc:creator>
  <dc:description/>
  <cp:lastModifiedBy>Mindaugas Šatkus</cp:lastModifiedBy>
  <cp:revision>1</cp:revision>
  <cp:lastPrinted>2021-07-22T07:22:08Z</cp:lastPrinted>
  <dcterms:created xsi:type="dcterms:W3CDTF">2005-07-20T12:43:59Z</dcterms:created>
  <dcterms:modified xsi:type="dcterms:W3CDTF">2021-11-15T11:51:24Z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Silutes r. savivaldybe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